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gupta\Python jypter notebook\Data\"/>
    </mc:Choice>
  </mc:AlternateContent>
  <xr:revisionPtr revIDLastSave="0" documentId="13_ncr:1_{4B5EA14B-2185-4C1C-AF67-B9359317FC1F}" xr6:coauthVersionLast="47" xr6:coauthVersionMax="47" xr10:uidLastSave="{00000000-0000-0000-0000-000000000000}"/>
  <bookViews>
    <workbookView xWindow="-108" yWindow="-108" windowWidth="23256" windowHeight="12456" xr2:uid="{485C3247-77C1-43B5-BC27-D1DEEF5A111A}"/>
  </bookViews>
  <sheets>
    <sheet name="Data Collection" sheetId="2" r:id="rId1"/>
    <sheet name="output_dataset1" sheetId="3" r:id="rId2"/>
    <sheet name="output_dataset_metadata" sheetId="1" r:id="rId3"/>
  </sheets>
  <definedNames>
    <definedName name="_xlnm._FilterDatabase" localSheetId="2" hidden="1">output_dataset_metadata!$C$1:$C$195</definedName>
    <definedName name="ExternalData_1" localSheetId="0" hidden="1">'Data Collection'!$A$1:$I$126</definedName>
    <definedName name="ExternalData_1" localSheetId="1" hidden="1">output_dataset1!$A$1:$GL$101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2"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BH2" i="2"/>
  <c r="BH3" i="2"/>
  <c r="BH4" i="2"/>
  <c r="BH5" i="2"/>
  <c r="BH6" i="2"/>
  <c r="BH7" i="2"/>
  <c r="BH8" i="2"/>
  <c r="BH9" i="2"/>
  <c r="BH10" i="2"/>
  <c r="BH11" i="2"/>
  <c r="BH12" i="2"/>
  <c r="BH13" i="2"/>
  <c r="BH14" i="2"/>
  <c r="BH15" i="2"/>
  <c r="BH16" i="2"/>
  <c r="BH17" i="2"/>
  <c r="BH18" i="2"/>
  <c r="BH19" i="2"/>
  <c r="BH20" i="2"/>
  <c r="BH21" i="2"/>
  <c r="BH22" i="2"/>
  <c r="BH23" i="2"/>
  <c r="BH24" i="2"/>
  <c r="BH25" i="2"/>
  <c r="BH26" i="2"/>
  <c r="BH27" i="2"/>
  <c r="BH28" i="2"/>
  <c r="BH29" i="2"/>
  <c r="BH30" i="2"/>
  <c r="BH31" i="2"/>
  <c r="BH32"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71" i="2"/>
  <c r="BH72" i="2"/>
  <c r="BH73" i="2"/>
  <c r="BH74" i="2"/>
  <c r="BH75" i="2"/>
  <c r="BH76" i="2"/>
  <c r="BH77" i="2"/>
  <c r="BH78" i="2"/>
  <c r="BH79" i="2"/>
  <c r="BH80" i="2"/>
  <c r="BH81" i="2"/>
  <c r="BH82" i="2"/>
  <c r="BH83" i="2"/>
  <c r="BH84" i="2"/>
  <c r="BH85" i="2"/>
  <c r="BH86" i="2"/>
  <c r="BH87" i="2"/>
  <c r="BH88" i="2"/>
  <c r="BH89" i="2"/>
  <c r="BH90" i="2"/>
  <c r="BH91" i="2"/>
  <c r="BH92" i="2"/>
  <c r="BH93" i="2"/>
  <c r="BH94" i="2"/>
  <c r="BH95" i="2"/>
  <c r="BH96" i="2"/>
  <c r="BH97" i="2"/>
  <c r="BH98" i="2"/>
  <c r="BH99" i="2"/>
  <c r="BH100" i="2"/>
  <c r="BH101" i="2"/>
  <c r="BH102" i="2"/>
  <c r="BH103" i="2"/>
  <c r="BH104" i="2"/>
  <c r="BH105" i="2"/>
  <c r="BH106" i="2"/>
  <c r="BH107" i="2"/>
  <c r="BH108" i="2"/>
  <c r="BH109" i="2"/>
  <c r="BH110" i="2"/>
  <c r="BH111" i="2"/>
  <c r="BH112" i="2"/>
  <c r="BH113" i="2"/>
  <c r="BH114" i="2"/>
  <c r="BH115" i="2"/>
  <c r="BH116" i="2"/>
  <c r="BH117" i="2"/>
  <c r="BH118" i="2"/>
  <c r="BH119" i="2"/>
  <c r="BH120" i="2"/>
  <c r="BH121" i="2"/>
  <c r="BH122" i="2"/>
  <c r="BH123" i="2"/>
  <c r="BH124" i="2"/>
  <c r="BH125" i="2"/>
  <c r="BH126" i="2"/>
  <c r="BG2" i="2"/>
  <c r="BG3" i="2"/>
  <c r="BG4" i="2"/>
  <c r="BG5" i="2"/>
  <c r="BG6" i="2"/>
  <c r="BG7" i="2"/>
  <c r="BG8" i="2"/>
  <c r="BG9" i="2"/>
  <c r="BG10" i="2"/>
  <c r="BG11" i="2"/>
  <c r="BG12" i="2"/>
  <c r="BG13" i="2"/>
  <c r="BG14" i="2"/>
  <c r="BG15" i="2"/>
  <c r="BG16" i="2"/>
  <c r="BG17" i="2"/>
  <c r="BG18" i="2"/>
  <c r="BG19" i="2"/>
  <c r="BG20" i="2"/>
  <c r="BG21" i="2"/>
  <c r="BG22" i="2"/>
  <c r="BG23" i="2"/>
  <c r="BG24" i="2"/>
  <c r="BG25" i="2"/>
  <c r="BG26" i="2"/>
  <c r="BG27" i="2"/>
  <c r="BG28" i="2"/>
  <c r="BG29" i="2"/>
  <c r="BG30" i="2"/>
  <c r="BG31" i="2"/>
  <c r="BG32" i="2"/>
  <c r="BG33" i="2"/>
  <c r="BG34" i="2"/>
  <c r="BG35" i="2"/>
  <c r="BG36" i="2"/>
  <c r="BG37" i="2"/>
  <c r="BG38" i="2"/>
  <c r="BG39" i="2"/>
  <c r="BG40" i="2"/>
  <c r="BG41" i="2"/>
  <c r="BG42" i="2"/>
  <c r="BG43" i="2"/>
  <c r="BG44" i="2"/>
  <c r="BG45" i="2"/>
  <c r="BG46" i="2"/>
  <c r="BG47" i="2"/>
  <c r="BG48" i="2"/>
  <c r="BG49" i="2"/>
  <c r="BG50" i="2"/>
  <c r="BG51" i="2"/>
  <c r="BG52" i="2"/>
  <c r="BG53" i="2"/>
  <c r="BG54" i="2"/>
  <c r="BG55" i="2"/>
  <c r="BG56" i="2"/>
  <c r="BG57" i="2"/>
  <c r="BG58" i="2"/>
  <c r="BG59" i="2"/>
  <c r="BG60" i="2"/>
  <c r="BG61" i="2"/>
  <c r="BG62" i="2"/>
  <c r="BG63" i="2"/>
  <c r="BG64" i="2"/>
  <c r="BG65" i="2"/>
  <c r="BG66" i="2"/>
  <c r="BG67" i="2"/>
  <c r="BG68" i="2"/>
  <c r="BG69" i="2"/>
  <c r="BG70" i="2"/>
  <c r="BG71" i="2"/>
  <c r="BG72" i="2"/>
  <c r="BG73" i="2"/>
  <c r="BG74" i="2"/>
  <c r="BG75" i="2"/>
  <c r="BG76" i="2"/>
  <c r="BG77" i="2"/>
  <c r="BG78" i="2"/>
  <c r="BG79" i="2"/>
  <c r="BG80" i="2"/>
  <c r="BG81" i="2"/>
  <c r="BG82" i="2"/>
  <c r="BG83" i="2"/>
  <c r="BG84" i="2"/>
  <c r="BG85" i="2"/>
  <c r="BG86" i="2"/>
  <c r="BG87" i="2"/>
  <c r="BG88" i="2"/>
  <c r="BG89" i="2"/>
  <c r="BG90" i="2"/>
  <c r="BG91" i="2"/>
  <c r="BG92" i="2"/>
  <c r="BG93" i="2"/>
  <c r="BG94" i="2"/>
  <c r="BG95" i="2"/>
  <c r="BG96" i="2"/>
  <c r="BG97" i="2"/>
  <c r="BG98" i="2"/>
  <c r="BG99" i="2"/>
  <c r="BG100" i="2"/>
  <c r="BG101" i="2"/>
  <c r="BG102" i="2"/>
  <c r="BG103" i="2"/>
  <c r="BG104" i="2"/>
  <c r="BG105" i="2"/>
  <c r="BG106" i="2"/>
  <c r="BG107" i="2"/>
  <c r="BG108" i="2"/>
  <c r="BG109" i="2"/>
  <c r="BG110" i="2"/>
  <c r="BG111" i="2"/>
  <c r="BG112" i="2"/>
  <c r="BG113" i="2"/>
  <c r="BG114" i="2"/>
  <c r="BG115" i="2"/>
  <c r="BG116" i="2"/>
  <c r="BG117" i="2"/>
  <c r="BG118" i="2"/>
  <c r="BG119" i="2"/>
  <c r="BG120" i="2"/>
  <c r="BG121" i="2"/>
  <c r="BG122" i="2"/>
  <c r="BG123" i="2"/>
  <c r="BG124" i="2"/>
  <c r="BG125" i="2"/>
  <c r="BG126" i="2"/>
  <c r="BF2" i="2"/>
  <c r="BF3" i="2"/>
  <c r="BF4" i="2"/>
  <c r="BF5" i="2"/>
  <c r="BF6" i="2"/>
  <c r="BF7"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F90" i="2"/>
  <c r="BF91" i="2"/>
  <c r="BF92" i="2"/>
  <c r="BF93" i="2"/>
  <c r="BF94" i="2"/>
  <c r="BF95" i="2"/>
  <c r="BF96" i="2"/>
  <c r="BF97" i="2"/>
  <c r="BF98" i="2"/>
  <c r="BF99" i="2"/>
  <c r="BF100" i="2"/>
  <c r="BF101" i="2"/>
  <c r="BF102" i="2"/>
  <c r="BF103" i="2"/>
  <c r="BF104" i="2"/>
  <c r="BF105" i="2"/>
  <c r="BF106" i="2"/>
  <c r="BF107" i="2"/>
  <c r="BF108" i="2"/>
  <c r="BF109" i="2"/>
  <c r="BF110" i="2"/>
  <c r="BF111" i="2"/>
  <c r="BF112" i="2"/>
  <c r="BF113" i="2"/>
  <c r="BF114" i="2"/>
  <c r="BF115" i="2"/>
  <c r="BF116" i="2"/>
  <c r="BF117" i="2"/>
  <c r="BF118" i="2"/>
  <c r="BF119" i="2"/>
  <c r="BF120" i="2"/>
  <c r="BF121" i="2"/>
  <c r="BF122" i="2"/>
  <c r="BF123" i="2"/>
  <c r="BF124" i="2"/>
  <c r="BF125" i="2"/>
  <c r="BF126" i="2"/>
  <c r="BE2" i="2"/>
  <c r="BE3" i="2"/>
  <c r="BE4" i="2"/>
  <c r="BE5" i="2"/>
  <c r="BE6" i="2"/>
  <c r="BE7" i="2"/>
  <c r="BE8" i="2"/>
  <c r="BE9" i="2"/>
  <c r="BE10" i="2"/>
  <c r="BE11" i="2"/>
  <c r="BE12" i="2"/>
  <c r="BE13" i="2"/>
  <c r="BE14" i="2"/>
  <c r="BE15" i="2"/>
  <c r="BE16" i="2"/>
  <c r="BE17" i="2"/>
  <c r="BE18" i="2"/>
  <c r="BE19" i="2"/>
  <c r="BE20" i="2"/>
  <c r="BE21" i="2"/>
  <c r="BE22" i="2"/>
  <c r="BE23" i="2"/>
  <c r="BE24" i="2"/>
  <c r="BE25" i="2"/>
  <c r="BE26" i="2"/>
  <c r="BE27" i="2"/>
  <c r="BE28" i="2"/>
  <c r="BE29" i="2"/>
  <c r="BE30" i="2"/>
  <c r="BE31" i="2"/>
  <c r="BE32" i="2"/>
  <c r="BE33" i="2"/>
  <c r="BE34" i="2"/>
  <c r="BE35" i="2"/>
  <c r="BE36" i="2"/>
  <c r="BE37" i="2"/>
  <c r="BE38" i="2"/>
  <c r="BE39" i="2"/>
  <c r="BE40" i="2"/>
  <c r="BE41" i="2"/>
  <c r="BE42" i="2"/>
  <c r="BE43" i="2"/>
  <c r="BE44" i="2"/>
  <c r="BE45" i="2"/>
  <c r="BE46" i="2"/>
  <c r="BE47" i="2"/>
  <c r="BE48" i="2"/>
  <c r="BE49" i="2"/>
  <c r="BE50" i="2"/>
  <c r="BE51" i="2"/>
  <c r="BE52" i="2"/>
  <c r="BE53" i="2"/>
  <c r="BE54" i="2"/>
  <c r="BE55" i="2"/>
  <c r="BE56" i="2"/>
  <c r="BE57" i="2"/>
  <c r="BE58" i="2"/>
  <c r="BE59" i="2"/>
  <c r="BE60" i="2"/>
  <c r="BE61" i="2"/>
  <c r="BE62" i="2"/>
  <c r="BE63" i="2"/>
  <c r="BE64" i="2"/>
  <c r="BE65" i="2"/>
  <c r="BE66" i="2"/>
  <c r="BE67" i="2"/>
  <c r="BE68" i="2"/>
  <c r="BE69" i="2"/>
  <c r="BE70" i="2"/>
  <c r="BE71" i="2"/>
  <c r="BE72" i="2"/>
  <c r="BE73" i="2"/>
  <c r="BE74" i="2"/>
  <c r="BE75" i="2"/>
  <c r="BE76" i="2"/>
  <c r="BE77" i="2"/>
  <c r="BE78" i="2"/>
  <c r="BE79" i="2"/>
  <c r="BE80" i="2"/>
  <c r="BE81" i="2"/>
  <c r="BE82" i="2"/>
  <c r="BE83" i="2"/>
  <c r="BE84" i="2"/>
  <c r="BE85" i="2"/>
  <c r="BE86" i="2"/>
  <c r="BE87" i="2"/>
  <c r="BE88" i="2"/>
  <c r="BE89" i="2"/>
  <c r="BE90" i="2"/>
  <c r="BE91" i="2"/>
  <c r="BE92" i="2"/>
  <c r="BE93" i="2"/>
  <c r="BE94" i="2"/>
  <c r="BE95" i="2"/>
  <c r="BE96" i="2"/>
  <c r="BE97" i="2"/>
  <c r="BE98" i="2"/>
  <c r="BE99" i="2"/>
  <c r="BE100" i="2"/>
  <c r="BE101" i="2"/>
  <c r="BE102" i="2"/>
  <c r="BE103" i="2"/>
  <c r="BE104" i="2"/>
  <c r="BE105" i="2"/>
  <c r="BE106" i="2"/>
  <c r="BE107" i="2"/>
  <c r="BE108" i="2"/>
  <c r="BE109" i="2"/>
  <c r="BE110" i="2"/>
  <c r="BE111" i="2"/>
  <c r="BE112" i="2"/>
  <c r="BE113" i="2"/>
  <c r="BE114" i="2"/>
  <c r="BE115" i="2"/>
  <c r="BE116" i="2"/>
  <c r="BE117" i="2"/>
  <c r="BE118" i="2"/>
  <c r="BE119" i="2"/>
  <c r="BE120" i="2"/>
  <c r="BE121" i="2"/>
  <c r="BE122" i="2"/>
  <c r="BE123" i="2"/>
  <c r="BE124" i="2"/>
  <c r="BE125" i="2"/>
  <c r="BE126" i="2"/>
  <c r="BD2" i="2"/>
  <c r="BD3" i="2"/>
  <c r="BD4" i="2"/>
  <c r="BD5" i="2"/>
  <c r="BD6" i="2"/>
  <c r="BD7" i="2"/>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48" i="2"/>
  <c r="BD49" i="2"/>
  <c r="BD50" i="2"/>
  <c r="BD51" i="2"/>
  <c r="BD52" i="2"/>
  <c r="BD53" i="2"/>
  <c r="BD54" i="2"/>
  <c r="BD55" i="2"/>
  <c r="BD56" i="2"/>
  <c r="BD57" i="2"/>
  <c r="BD58" i="2"/>
  <c r="BD59" i="2"/>
  <c r="BD60" i="2"/>
  <c r="BD61" i="2"/>
  <c r="BD62" i="2"/>
  <c r="BD63" i="2"/>
  <c r="BD64" i="2"/>
  <c r="BD65" i="2"/>
  <c r="BD66" i="2"/>
  <c r="BD67" i="2"/>
  <c r="BD68" i="2"/>
  <c r="BD69" i="2"/>
  <c r="BD70" i="2"/>
  <c r="BD71" i="2"/>
  <c r="BD72" i="2"/>
  <c r="BD73" i="2"/>
  <c r="BD74" i="2"/>
  <c r="BD75" i="2"/>
  <c r="BD76" i="2"/>
  <c r="BD77" i="2"/>
  <c r="BD78" i="2"/>
  <c r="BD79" i="2"/>
  <c r="BD80" i="2"/>
  <c r="BD81" i="2"/>
  <c r="BD82" i="2"/>
  <c r="BD83" i="2"/>
  <c r="BD84" i="2"/>
  <c r="BD85" i="2"/>
  <c r="BD86" i="2"/>
  <c r="BD87" i="2"/>
  <c r="BD88" i="2"/>
  <c r="BD89" i="2"/>
  <c r="BD90" i="2"/>
  <c r="BD91" i="2"/>
  <c r="BD92" i="2"/>
  <c r="BD93" i="2"/>
  <c r="BD94" i="2"/>
  <c r="BD95" i="2"/>
  <c r="BD96" i="2"/>
  <c r="BD97" i="2"/>
  <c r="BD98" i="2"/>
  <c r="BD99" i="2"/>
  <c r="BD100" i="2"/>
  <c r="BD101" i="2"/>
  <c r="BD102" i="2"/>
  <c r="BD103" i="2"/>
  <c r="BD104" i="2"/>
  <c r="BD105" i="2"/>
  <c r="BD106" i="2"/>
  <c r="BD107" i="2"/>
  <c r="BD108" i="2"/>
  <c r="BD109" i="2"/>
  <c r="BD110" i="2"/>
  <c r="BD111" i="2"/>
  <c r="BD112" i="2"/>
  <c r="BD113" i="2"/>
  <c r="BD114" i="2"/>
  <c r="BD115" i="2"/>
  <c r="BD116" i="2"/>
  <c r="BD117" i="2"/>
  <c r="BD118" i="2"/>
  <c r="BD119" i="2"/>
  <c r="BD120" i="2"/>
  <c r="BD121" i="2"/>
  <c r="BD122" i="2"/>
  <c r="BD123" i="2"/>
  <c r="BD124" i="2"/>
  <c r="BD125" i="2"/>
  <c r="BD126" i="2"/>
  <c r="BC2" i="2"/>
  <c r="BC3" i="2"/>
  <c r="BC4" i="2"/>
  <c r="BC5" i="2"/>
  <c r="BC6" i="2"/>
  <c r="BC7" i="2"/>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0"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BC91" i="2"/>
  <c r="BC92" i="2"/>
  <c r="BC93" i="2"/>
  <c r="BC94" i="2"/>
  <c r="BC95" i="2"/>
  <c r="BC96" i="2"/>
  <c r="BC97" i="2"/>
  <c r="BC98" i="2"/>
  <c r="BC99" i="2"/>
  <c r="BC100" i="2"/>
  <c r="BC101" i="2"/>
  <c r="BC102" i="2"/>
  <c r="BC103" i="2"/>
  <c r="BC104" i="2"/>
  <c r="BC105" i="2"/>
  <c r="BC106" i="2"/>
  <c r="BC107" i="2"/>
  <c r="BC108" i="2"/>
  <c r="BC109" i="2"/>
  <c r="BC110" i="2"/>
  <c r="BC111" i="2"/>
  <c r="BC112" i="2"/>
  <c r="BC113" i="2"/>
  <c r="BC114" i="2"/>
  <c r="BC115" i="2"/>
  <c r="BC116" i="2"/>
  <c r="BC117" i="2"/>
  <c r="BC118" i="2"/>
  <c r="BC119" i="2"/>
  <c r="BC120" i="2"/>
  <c r="BC121" i="2"/>
  <c r="BC122" i="2"/>
  <c r="BC123" i="2"/>
  <c r="BC124" i="2"/>
  <c r="BC125" i="2"/>
  <c r="BC126" i="2"/>
  <c r="BB2" i="2"/>
  <c r="BB3" i="2"/>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41" i="2"/>
  <c r="BB42" i="2"/>
  <c r="BB43" i="2"/>
  <c r="BB44" i="2"/>
  <c r="BB45" i="2"/>
  <c r="BB46" i="2"/>
  <c r="BB47" i="2"/>
  <c r="BB48" i="2"/>
  <c r="BB49" i="2"/>
  <c r="BB50" i="2"/>
  <c r="BB51" i="2"/>
  <c r="BB52" i="2"/>
  <c r="BB53" i="2"/>
  <c r="BB54" i="2"/>
  <c r="BB55" i="2"/>
  <c r="BB56" i="2"/>
  <c r="BB57" i="2"/>
  <c r="BB58" i="2"/>
  <c r="BB59" i="2"/>
  <c r="BB60" i="2"/>
  <c r="BB61" i="2"/>
  <c r="BB62" i="2"/>
  <c r="BB63" i="2"/>
  <c r="BB64" i="2"/>
  <c r="BB65" i="2"/>
  <c r="BB66" i="2"/>
  <c r="BB67" i="2"/>
  <c r="BB68" i="2"/>
  <c r="BB69" i="2"/>
  <c r="BB70" i="2"/>
  <c r="BB71" i="2"/>
  <c r="BB72" i="2"/>
  <c r="BB73" i="2"/>
  <c r="BB74" i="2"/>
  <c r="BB75" i="2"/>
  <c r="BB76" i="2"/>
  <c r="BB77" i="2"/>
  <c r="BB78" i="2"/>
  <c r="BB79" i="2"/>
  <c r="BB80" i="2"/>
  <c r="BB81" i="2"/>
  <c r="BB82" i="2"/>
  <c r="BB83" i="2"/>
  <c r="BB84" i="2"/>
  <c r="BB85" i="2"/>
  <c r="BB86" i="2"/>
  <c r="BB87" i="2"/>
  <c r="BB88" i="2"/>
  <c r="BB89" i="2"/>
  <c r="BB90" i="2"/>
  <c r="BB91" i="2"/>
  <c r="BB92" i="2"/>
  <c r="BB93" i="2"/>
  <c r="BB94" i="2"/>
  <c r="BB95" i="2"/>
  <c r="BB96" i="2"/>
  <c r="BB97" i="2"/>
  <c r="BB98" i="2"/>
  <c r="BB99" i="2"/>
  <c r="BB100" i="2"/>
  <c r="BB101" i="2"/>
  <c r="BB102" i="2"/>
  <c r="BB103" i="2"/>
  <c r="BB104" i="2"/>
  <c r="BB105" i="2"/>
  <c r="BB106" i="2"/>
  <c r="BB107" i="2"/>
  <c r="BB108" i="2"/>
  <c r="BB109" i="2"/>
  <c r="BB110" i="2"/>
  <c r="BB111" i="2"/>
  <c r="BB112" i="2"/>
  <c r="BB113" i="2"/>
  <c r="BB114" i="2"/>
  <c r="BB115" i="2"/>
  <c r="BB116" i="2"/>
  <c r="BB117" i="2"/>
  <c r="BB118" i="2"/>
  <c r="BB119" i="2"/>
  <c r="BB120" i="2"/>
  <c r="BB121" i="2"/>
  <c r="BB122" i="2"/>
  <c r="BB123" i="2"/>
  <c r="BB124" i="2"/>
  <c r="BB125" i="2"/>
  <c r="BB126" i="2"/>
  <c r="BA2" i="2"/>
  <c r="BA3" i="2"/>
  <c r="BA4" i="2"/>
  <c r="BA5" i="2"/>
  <c r="BA6" i="2"/>
  <c r="BA7" i="2"/>
  <c r="BA8" i="2"/>
  <c r="BA9" i="2"/>
  <c r="BA10" i="2"/>
  <c r="BA11" i="2"/>
  <c r="BA12" i="2"/>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71" i="2"/>
  <c r="BA72" i="2"/>
  <c r="BA73" i="2"/>
  <c r="BA74" i="2"/>
  <c r="BA75" i="2"/>
  <c r="BA76" i="2"/>
  <c r="BA77" i="2"/>
  <c r="BA78" i="2"/>
  <c r="BA79" i="2"/>
  <c r="BA80" i="2"/>
  <c r="BA81" i="2"/>
  <c r="BA82" i="2"/>
  <c r="BA83" i="2"/>
  <c r="BA84" i="2"/>
  <c r="BA85" i="2"/>
  <c r="BA86" i="2"/>
  <c r="BA87" i="2"/>
  <c r="BA88" i="2"/>
  <c r="BA89" i="2"/>
  <c r="BA90" i="2"/>
  <c r="BA91" i="2"/>
  <c r="BA92" i="2"/>
  <c r="BA93" i="2"/>
  <c r="BA94" i="2"/>
  <c r="BA95" i="2"/>
  <c r="BA96" i="2"/>
  <c r="BA97" i="2"/>
  <c r="BA98" i="2"/>
  <c r="BA99" i="2"/>
  <c r="BA100" i="2"/>
  <c r="BA101" i="2"/>
  <c r="BA102" i="2"/>
  <c r="BA103" i="2"/>
  <c r="BA104" i="2"/>
  <c r="BA105" i="2"/>
  <c r="BA106" i="2"/>
  <c r="BA107" i="2"/>
  <c r="BA108" i="2"/>
  <c r="BA109" i="2"/>
  <c r="BA110" i="2"/>
  <c r="BA111" i="2"/>
  <c r="BA112" i="2"/>
  <c r="BA113" i="2"/>
  <c r="BA114" i="2"/>
  <c r="BA115" i="2"/>
  <c r="BA116" i="2"/>
  <c r="BA117" i="2"/>
  <c r="BA118" i="2"/>
  <c r="BA119" i="2"/>
  <c r="BA120" i="2"/>
  <c r="BA121" i="2"/>
  <c r="BA122" i="2"/>
  <c r="BA123" i="2"/>
  <c r="BA124" i="2"/>
  <c r="BA125" i="2"/>
  <c r="BA126" i="2"/>
  <c r="AZ2" i="2"/>
  <c r="AZ3" i="2"/>
  <c r="AZ4" i="2"/>
  <c r="AZ5" i="2"/>
  <c r="AZ6" i="2"/>
  <c r="AZ7" i="2"/>
  <c r="AZ8" i="2"/>
  <c r="AZ9" i="2"/>
  <c r="AZ10" i="2"/>
  <c r="AZ11" i="2"/>
  <c r="AZ12" i="2"/>
  <c r="AZ13" i="2"/>
  <c r="AZ14" i="2"/>
  <c r="AZ15" i="2"/>
  <c r="AZ16" i="2"/>
  <c r="AZ17" i="2"/>
  <c r="AZ18" i="2"/>
  <c r="AZ19" i="2"/>
  <c r="AZ20" i="2"/>
  <c r="AZ21" i="2"/>
  <c r="AZ22" i="2"/>
  <c r="AZ23" i="2"/>
  <c r="AZ24" i="2"/>
  <c r="AZ25" i="2"/>
  <c r="AZ26" i="2"/>
  <c r="AZ27" i="2"/>
  <c r="AZ28" i="2"/>
  <c r="AZ29" i="2"/>
  <c r="AZ30" i="2"/>
  <c r="AZ31" i="2"/>
  <c r="AZ32" i="2"/>
  <c r="AZ33" i="2"/>
  <c r="AZ34" i="2"/>
  <c r="AZ35" i="2"/>
  <c r="AZ36" i="2"/>
  <c r="AZ37" i="2"/>
  <c r="AZ38" i="2"/>
  <c r="AZ39" i="2"/>
  <c r="AZ40" i="2"/>
  <c r="AZ41" i="2"/>
  <c r="AZ42" i="2"/>
  <c r="AZ43" i="2"/>
  <c r="AZ44" i="2"/>
  <c r="AZ45" i="2"/>
  <c r="AZ46" i="2"/>
  <c r="AZ47" i="2"/>
  <c r="AZ48" i="2"/>
  <c r="AZ49" i="2"/>
  <c r="AZ50" i="2"/>
  <c r="AZ51" i="2"/>
  <c r="AZ52" i="2"/>
  <c r="AZ53" i="2"/>
  <c r="AZ54" i="2"/>
  <c r="AZ55" i="2"/>
  <c r="AZ56" i="2"/>
  <c r="AZ57" i="2"/>
  <c r="AZ58" i="2"/>
  <c r="AZ59" i="2"/>
  <c r="AZ60" i="2"/>
  <c r="AZ61" i="2"/>
  <c r="AZ62" i="2"/>
  <c r="AZ63" i="2"/>
  <c r="AZ64" i="2"/>
  <c r="AZ65" i="2"/>
  <c r="AZ66" i="2"/>
  <c r="AZ67" i="2"/>
  <c r="AZ68" i="2"/>
  <c r="AZ69" i="2"/>
  <c r="AZ70" i="2"/>
  <c r="AZ71" i="2"/>
  <c r="AZ72" i="2"/>
  <c r="AZ73" i="2"/>
  <c r="AZ74" i="2"/>
  <c r="AZ75" i="2"/>
  <c r="AZ76" i="2"/>
  <c r="AZ77" i="2"/>
  <c r="AZ78" i="2"/>
  <c r="AZ79" i="2"/>
  <c r="AZ80" i="2"/>
  <c r="AZ81" i="2"/>
  <c r="AZ82" i="2"/>
  <c r="AZ83" i="2"/>
  <c r="AZ84" i="2"/>
  <c r="AZ85" i="2"/>
  <c r="AZ86" i="2"/>
  <c r="AZ87" i="2"/>
  <c r="AZ88" i="2"/>
  <c r="AZ89" i="2"/>
  <c r="AZ90" i="2"/>
  <c r="AZ91" i="2"/>
  <c r="AZ92" i="2"/>
  <c r="AZ93" i="2"/>
  <c r="AZ94" i="2"/>
  <c r="AZ95" i="2"/>
  <c r="AZ96" i="2"/>
  <c r="AZ97" i="2"/>
  <c r="AZ98" i="2"/>
  <c r="AZ99" i="2"/>
  <c r="AZ100" i="2"/>
  <c r="AZ101" i="2"/>
  <c r="AZ102" i="2"/>
  <c r="AZ103" i="2"/>
  <c r="AZ104" i="2"/>
  <c r="AZ105" i="2"/>
  <c r="AZ106" i="2"/>
  <c r="AZ107" i="2"/>
  <c r="AZ108" i="2"/>
  <c r="AZ109" i="2"/>
  <c r="AZ110" i="2"/>
  <c r="AZ111" i="2"/>
  <c r="AZ112" i="2"/>
  <c r="AZ113" i="2"/>
  <c r="AZ114" i="2"/>
  <c r="AZ115" i="2"/>
  <c r="AZ116" i="2"/>
  <c r="AZ117" i="2"/>
  <c r="AZ118" i="2"/>
  <c r="AZ119" i="2"/>
  <c r="AZ120" i="2"/>
  <c r="AZ121" i="2"/>
  <c r="AZ122" i="2"/>
  <c r="AZ123" i="2"/>
  <c r="AZ124" i="2"/>
  <c r="AZ125" i="2"/>
  <c r="AZ126" i="2"/>
  <c r="AY2" i="2"/>
  <c r="AY3" i="2"/>
  <c r="AY4" i="2"/>
  <c r="AY5" i="2"/>
  <c r="AY6" i="2"/>
  <c r="AY7" i="2"/>
  <c r="AY8" i="2"/>
  <c r="AY9" i="2"/>
  <c r="AY10" i="2"/>
  <c r="AY11" i="2"/>
  <c r="AY12" i="2"/>
  <c r="AY13" i="2"/>
  <c r="AY14" i="2"/>
  <c r="AY15" i="2"/>
  <c r="AY16" i="2"/>
  <c r="AY17" i="2"/>
  <c r="AY18" i="2"/>
  <c r="AY19" i="2"/>
  <c r="AY20" i="2"/>
  <c r="AY21" i="2"/>
  <c r="AY22" i="2"/>
  <c r="AY23" i="2"/>
  <c r="AY24" i="2"/>
  <c r="AY25" i="2"/>
  <c r="AY26" i="2"/>
  <c r="AY27" i="2"/>
  <c r="AY28" i="2"/>
  <c r="AY29" i="2"/>
  <c r="AY30" i="2"/>
  <c r="AY31" i="2"/>
  <c r="AY32"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Y71" i="2"/>
  <c r="AY72" i="2"/>
  <c r="AY73" i="2"/>
  <c r="AY74" i="2"/>
  <c r="AY75" i="2"/>
  <c r="AY76" i="2"/>
  <c r="AY77" i="2"/>
  <c r="AY78" i="2"/>
  <c r="AY79" i="2"/>
  <c r="AY80" i="2"/>
  <c r="AY81" i="2"/>
  <c r="AY82" i="2"/>
  <c r="AY83" i="2"/>
  <c r="AY84" i="2"/>
  <c r="AY85" i="2"/>
  <c r="AY86" i="2"/>
  <c r="AY87" i="2"/>
  <c r="AY88" i="2"/>
  <c r="AY89" i="2"/>
  <c r="AY90" i="2"/>
  <c r="AY91" i="2"/>
  <c r="AY92" i="2"/>
  <c r="AY93" i="2"/>
  <c r="AY94" i="2"/>
  <c r="AY95" i="2"/>
  <c r="AY96" i="2"/>
  <c r="AY97" i="2"/>
  <c r="AY98" i="2"/>
  <c r="AY99" i="2"/>
  <c r="AY100" i="2"/>
  <c r="AY101" i="2"/>
  <c r="AY102" i="2"/>
  <c r="AY103" i="2"/>
  <c r="AY104" i="2"/>
  <c r="AY105" i="2"/>
  <c r="AY106" i="2"/>
  <c r="AY107" i="2"/>
  <c r="AY108" i="2"/>
  <c r="AY109" i="2"/>
  <c r="AY110" i="2"/>
  <c r="AY111" i="2"/>
  <c r="AY112" i="2"/>
  <c r="AY113" i="2"/>
  <c r="AY114" i="2"/>
  <c r="AY115" i="2"/>
  <c r="AY116" i="2"/>
  <c r="AY117" i="2"/>
  <c r="AY118" i="2"/>
  <c r="AY119" i="2"/>
  <c r="AY120" i="2"/>
  <c r="AY121" i="2"/>
  <c r="AY122" i="2"/>
  <c r="AY123" i="2"/>
  <c r="AY124" i="2"/>
  <c r="AY125" i="2"/>
  <c r="AY126" i="2"/>
  <c r="AX2" i="2"/>
  <c r="AX3" i="2"/>
  <c r="AX4" i="2"/>
  <c r="AX5" i="2"/>
  <c r="AX6" i="2"/>
  <c r="AX7" i="2"/>
  <c r="AX8" i="2"/>
  <c r="AX9" i="2"/>
  <c r="AX10" i="2"/>
  <c r="AX11" i="2"/>
  <c r="AX12" i="2"/>
  <c r="AX13" i="2"/>
  <c r="AX14" i="2"/>
  <c r="AX15" i="2"/>
  <c r="AX16" i="2"/>
  <c r="AX17" i="2"/>
  <c r="AX18" i="2"/>
  <c r="AX19" i="2"/>
  <c r="AX20" i="2"/>
  <c r="AX21" i="2"/>
  <c r="AX22" i="2"/>
  <c r="AX23" i="2"/>
  <c r="AX24" i="2"/>
  <c r="AX25" i="2"/>
  <c r="AX26" i="2"/>
  <c r="AX27" i="2"/>
  <c r="AX28" i="2"/>
  <c r="AX29" i="2"/>
  <c r="AX30" i="2"/>
  <c r="AX31" i="2"/>
  <c r="AX32" i="2"/>
  <c r="AX33" i="2"/>
  <c r="AX34" i="2"/>
  <c r="AX35" i="2"/>
  <c r="AX36" i="2"/>
  <c r="AX37" i="2"/>
  <c r="AX38" i="2"/>
  <c r="AX39" i="2"/>
  <c r="AX40" i="2"/>
  <c r="AX41" i="2"/>
  <c r="AX42" i="2"/>
  <c r="AX43" i="2"/>
  <c r="AX44" i="2"/>
  <c r="AX45" i="2"/>
  <c r="AX46" i="2"/>
  <c r="AX47" i="2"/>
  <c r="AX48" i="2"/>
  <c r="AX49" i="2"/>
  <c r="AX50" i="2"/>
  <c r="AX51" i="2"/>
  <c r="AX52" i="2"/>
  <c r="AX53" i="2"/>
  <c r="AX54" i="2"/>
  <c r="AX55" i="2"/>
  <c r="AX56" i="2"/>
  <c r="AX57" i="2"/>
  <c r="AX58" i="2"/>
  <c r="AX59" i="2"/>
  <c r="AX60" i="2"/>
  <c r="AX61" i="2"/>
  <c r="AX62" i="2"/>
  <c r="AX63" i="2"/>
  <c r="AX64" i="2"/>
  <c r="AX65" i="2"/>
  <c r="AX66" i="2"/>
  <c r="AX67" i="2"/>
  <c r="AX68" i="2"/>
  <c r="AX69" i="2"/>
  <c r="AX70" i="2"/>
  <c r="AX71" i="2"/>
  <c r="AX72" i="2"/>
  <c r="AX73" i="2"/>
  <c r="AX74" i="2"/>
  <c r="AX75" i="2"/>
  <c r="AX76" i="2"/>
  <c r="AX77" i="2"/>
  <c r="AX78" i="2"/>
  <c r="AX79" i="2"/>
  <c r="AX80" i="2"/>
  <c r="AX81" i="2"/>
  <c r="AX82" i="2"/>
  <c r="AX83" i="2"/>
  <c r="AX84" i="2"/>
  <c r="AX85" i="2"/>
  <c r="AX86" i="2"/>
  <c r="AX87" i="2"/>
  <c r="AX88" i="2"/>
  <c r="AX89" i="2"/>
  <c r="AX90" i="2"/>
  <c r="AX91" i="2"/>
  <c r="AX92" i="2"/>
  <c r="AX93" i="2"/>
  <c r="AX94" i="2"/>
  <c r="AX95" i="2"/>
  <c r="AX96" i="2"/>
  <c r="AX97" i="2"/>
  <c r="AX98" i="2"/>
  <c r="AX99" i="2"/>
  <c r="AX100" i="2"/>
  <c r="AX101" i="2"/>
  <c r="AX102" i="2"/>
  <c r="AX103" i="2"/>
  <c r="AX104" i="2"/>
  <c r="AX105" i="2"/>
  <c r="AX106" i="2"/>
  <c r="AX107" i="2"/>
  <c r="AX108" i="2"/>
  <c r="AX109" i="2"/>
  <c r="AX110" i="2"/>
  <c r="AX111" i="2"/>
  <c r="AX112" i="2"/>
  <c r="AX113" i="2"/>
  <c r="AX114" i="2"/>
  <c r="AX115" i="2"/>
  <c r="AX116" i="2"/>
  <c r="AX117" i="2"/>
  <c r="AX118" i="2"/>
  <c r="AX119" i="2"/>
  <c r="AX120" i="2"/>
  <c r="AX121" i="2"/>
  <c r="AX122" i="2"/>
  <c r="AX123" i="2"/>
  <c r="AX124" i="2"/>
  <c r="AX125" i="2"/>
  <c r="AX126" i="2"/>
  <c r="AW2" i="2"/>
  <c r="AW3" i="2"/>
  <c r="AW4" i="2"/>
  <c r="AW5" i="2"/>
  <c r="AW6" i="2"/>
  <c r="AW7" i="2"/>
  <c r="AW8" i="2"/>
  <c r="AW9" i="2"/>
  <c r="AW10" i="2"/>
  <c r="AW11" i="2"/>
  <c r="AW12" i="2"/>
  <c r="AW13" i="2"/>
  <c r="AW14" i="2"/>
  <c r="AW15" i="2"/>
  <c r="AW16" i="2"/>
  <c r="AW17" i="2"/>
  <c r="AW18" i="2"/>
  <c r="AW19" i="2"/>
  <c r="AW20" i="2"/>
  <c r="AW21" i="2"/>
  <c r="AW22" i="2"/>
  <c r="AW23" i="2"/>
  <c r="AW24" i="2"/>
  <c r="AW25" i="2"/>
  <c r="AW26" i="2"/>
  <c r="AW27" i="2"/>
  <c r="AW28" i="2"/>
  <c r="AW29" i="2"/>
  <c r="AW30" i="2"/>
  <c r="AW31"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AW71" i="2"/>
  <c r="AW72" i="2"/>
  <c r="AW73" i="2"/>
  <c r="AW74" i="2"/>
  <c r="AW75" i="2"/>
  <c r="AW76" i="2"/>
  <c r="AW77" i="2"/>
  <c r="AW78" i="2"/>
  <c r="AW79" i="2"/>
  <c r="AW80" i="2"/>
  <c r="AW81" i="2"/>
  <c r="AW82" i="2"/>
  <c r="AW83" i="2"/>
  <c r="AW84" i="2"/>
  <c r="AW85" i="2"/>
  <c r="AW86" i="2"/>
  <c r="AW87" i="2"/>
  <c r="AW88" i="2"/>
  <c r="AW89" i="2"/>
  <c r="AW90" i="2"/>
  <c r="AW91" i="2"/>
  <c r="AW92" i="2"/>
  <c r="AW93" i="2"/>
  <c r="AW94" i="2"/>
  <c r="AW95" i="2"/>
  <c r="AW96" i="2"/>
  <c r="AW97" i="2"/>
  <c r="AW98" i="2"/>
  <c r="AW99" i="2"/>
  <c r="AW100" i="2"/>
  <c r="AW101" i="2"/>
  <c r="AW102" i="2"/>
  <c r="AW103" i="2"/>
  <c r="AW104" i="2"/>
  <c r="AW105" i="2"/>
  <c r="AW106" i="2"/>
  <c r="AW107" i="2"/>
  <c r="AW108" i="2"/>
  <c r="AW109" i="2"/>
  <c r="AW110" i="2"/>
  <c r="AW111" i="2"/>
  <c r="AW112" i="2"/>
  <c r="AW113" i="2"/>
  <c r="AW114" i="2"/>
  <c r="AW115" i="2"/>
  <c r="AW116" i="2"/>
  <c r="AW117" i="2"/>
  <c r="AW118" i="2"/>
  <c r="AW119" i="2"/>
  <c r="AW120" i="2"/>
  <c r="AW121" i="2"/>
  <c r="AW122" i="2"/>
  <c r="AW123" i="2"/>
  <c r="AW124" i="2"/>
  <c r="AW125" i="2"/>
  <c r="AW126" i="2"/>
  <c r="AV2" i="2"/>
  <c r="AV3" i="2"/>
  <c r="AV4" i="2"/>
  <c r="AV5" i="2"/>
  <c r="AV6" i="2"/>
  <c r="AV7"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0"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V91" i="2"/>
  <c r="AV92" i="2"/>
  <c r="AV93" i="2"/>
  <c r="AV94" i="2"/>
  <c r="AV95" i="2"/>
  <c r="AV96" i="2"/>
  <c r="AV97" i="2"/>
  <c r="AV98" i="2"/>
  <c r="AV99" i="2"/>
  <c r="AV100" i="2"/>
  <c r="AV101" i="2"/>
  <c r="AV102" i="2"/>
  <c r="AV103" i="2"/>
  <c r="AV104" i="2"/>
  <c r="AV105" i="2"/>
  <c r="AV106" i="2"/>
  <c r="AV107" i="2"/>
  <c r="AV108" i="2"/>
  <c r="AV109" i="2"/>
  <c r="AV110" i="2"/>
  <c r="AV111" i="2"/>
  <c r="AV112" i="2"/>
  <c r="AV113" i="2"/>
  <c r="AV114" i="2"/>
  <c r="AV115" i="2"/>
  <c r="AV116" i="2"/>
  <c r="AV117" i="2"/>
  <c r="AV118" i="2"/>
  <c r="AV119" i="2"/>
  <c r="AV120" i="2"/>
  <c r="AV121" i="2"/>
  <c r="AV122" i="2"/>
  <c r="AV123" i="2"/>
  <c r="AV124" i="2"/>
  <c r="AV125" i="2"/>
  <c r="AV126" i="2"/>
  <c r="AU2" i="2"/>
  <c r="AU3" i="2"/>
  <c r="AU4" i="2"/>
  <c r="AU5" i="2"/>
  <c r="AU6" i="2"/>
  <c r="AU7"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U91" i="2"/>
  <c r="AU92" i="2"/>
  <c r="AU93" i="2"/>
  <c r="AU94" i="2"/>
  <c r="AU95" i="2"/>
  <c r="AU96" i="2"/>
  <c r="AU97" i="2"/>
  <c r="AU98" i="2"/>
  <c r="AU99" i="2"/>
  <c r="AU100" i="2"/>
  <c r="AU101" i="2"/>
  <c r="AU102" i="2"/>
  <c r="AU103" i="2"/>
  <c r="AU104" i="2"/>
  <c r="AU105" i="2"/>
  <c r="AU106" i="2"/>
  <c r="AU107" i="2"/>
  <c r="AU108" i="2"/>
  <c r="AU109" i="2"/>
  <c r="AU110" i="2"/>
  <c r="AU111" i="2"/>
  <c r="AU112" i="2"/>
  <c r="AU113" i="2"/>
  <c r="AU114" i="2"/>
  <c r="AU115" i="2"/>
  <c r="AU116" i="2"/>
  <c r="AU117" i="2"/>
  <c r="AU118" i="2"/>
  <c r="AU119" i="2"/>
  <c r="AU120" i="2"/>
  <c r="AU121" i="2"/>
  <c r="AU122" i="2"/>
  <c r="AU123" i="2"/>
  <c r="AU124" i="2"/>
  <c r="AU125" i="2"/>
  <c r="AU126" i="2"/>
  <c r="AT2" i="2"/>
  <c r="AT3"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71" i="2"/>
  <c r="AT72" i="2"/>
  <c r="AT73" i="2"/>
  <c r="AT74" i="2"/>
  <c r="AT75" i="2"/>
  <c r="AT76" i="2"/>
  <c r="AT77" i="2"/>
  <c r="AT78" i="2"/>
  <c r="AT79" i="2"/>
  <c r="AT80" i="2"/>
  <c r="AT81" i="2"/>
  <c r="AT82" i="2"/>
  <c r="AT83" i="2"/>
  <c r="AT84" i="2"/>
  <c r="AT85" i="2"/>
  <c r="AT86" i="2"/>
  <c r="AT87" i="2"/>
  <c r="AT88" i="2"/>
  <c r="AT89" i="2"/>
  <c r="AT90" i="2"/>
  <c r="AT91" i="2"/>
  <c r="AT92" i="2"/>
  <c r="AT93" i="2"/>
  <c r="AT94" i="2"/>
  <c r="AT95" i="2"/>
  <c r="AT96" i="2"/>
  <c r="AT97" i="2"/>
  <c r="AT98" i="2"/>
  <c r="AT99" i="2"/>
  <c r="AT100" i="2"/>
  <c r="AT101" i="2"/>
  <c r="AT102" i="2"/>
  <c r="AT103" i="2"/>
  <c r="AT104" i="2"/>
  <c r="AT105" i="2"/>
  <c r="AT106" i="2"/>
  <c r="AT107" i="2"/>
  <c r="AT108" i="2"/>
  <c r="AT109" i="2"/>
  <c r="AT110" i="2"/>
  <c r="AT111" i="2"/>
  <c r="AT112" i="2"/>
  <c r="AT113" i="2"/>
  <c r="AT114" i="2"/>
  <c r="AT115" i="2"/>
  <c r="AT116" i="2"/>
  <c r="AT117" i="2"/>
  <c r="AT118" i="2"/>
  <c r="AT119" i="2"/>
  <c r="AT120" i="2"/>
  <c r="AT121" i="2"/>
  <c r="AT122" i="2"/>
  <c r="AT123" i="2"/>
  <c r="AT124" i="2"/>
  <c r="AT125" i="2"/>
  <c r="AT126" i="2"/>
  <c r="AS2" i="2"/>
  <c r="AS3"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S91" i="2"/>
  <c r="AS92" i="2"/>
  <c r="AS93" i="2"/>
  <c r="AS94" i="2"/>
  <c r="AS95" i="2"/>
  <c r="AS96" i="2"/>
  <c r="AS97" i="2"/>
  <c r="AS98" i="2"/>
  <c r="AS99" i="2"/>
  <c r="AS100" i="2"/>
  <c r="AS101" i="2"/>
  <c r="AS102" i="2"/>
  <c r="AS103" i="2"/>
  <c r="AS104" i="2"/>
  <c r="AS105" i="2"/>
  <c r="AS106" i="2"/>
  <c r="AS107" i="2"/>
  <c r="AS108" i="2"/>
  <c r="AS109" i="2"/>
  <c r="AS110" i="2"/>
  <c r="AS111" i="2"/>
  <c r="AS112" i="2"/>
  <c r="AS113" i="2"/>
  <c r="AS114" i="2"/>
  <c r="AS115" i="2"/>
  <c r="AS116" i="2"/>
  <c r="AS117" i="2"/>
  <c r="AS118" i="2"/>
  <c r="AS119" i="2"/>
  <c r="AS120" i="2"/>
  <c r="AS121" i="2"/>
  <c r="AS122" i="2"/>
  <c r="AS123" i="2"/>
  <c r="AS124" i="2"/>
  <c r="AS125" i="2"/>
  <c r="AS126" i="2"/>
  <c r="AR2" i="2"/>
  <c r="AR3"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71" i="2"/>
  <c r="AR72" i="2"/>
  <c r="AR73" i="2"/>
  <c r="AR74" i="2"/>
  <c r="AR75" i="2"/>
  <c r="AR76" i="2"/>
  <c r="AR77" i="2"/>
  <c r="AR78" i="2"/>
  <c r="AR79" i="2"/>
  <c r="AR80" i="2"/>
  <c r="AR81" i="2"/>
  <c r="AR82" i="2"/>
  <c r="AR83" i="2"/>
  <c r="AR84" i="2"/>
  <c r="AR85" i="2"/>
  <c r="AR86" i="2"/>
  <c r="AR87" i="2"/>
  <c r="AR88" i="2"/>
  <c r="AR89" i="2"/>
  <c r="AR90" i="2"/>
  <c r="AR91" i="2"/>
  <c r="AR92" i="2"/>
  <c r="AR93" i="2"/>
  <c r="AR94" i="2"/>
  <c r="AR95" i="2"/>
  <c r="AR96" i="2"/>
  <c r="AR97" i="2"/>
  <c r="AR98" i="2"/>
  <c r="AR99" i="2"/>
  <c r="AR100" i="2"/>
  <c r="AR101" i="2"/>
  <c r="AR102" i="2"/>
  <c r="AR103" i="2"/>
  <c r="AR104" i="2"/>
  <c r="AR105" i="2"/>
  <c r="AR106" i="2"/>
  <c r="AR107" i="2"/>
  <c r="AR108" i="2"/>
  <c r="AR109" i="2"/>
  <c r="AR110" i="2"/>
  <c r="AR111" i="2"/>
  <c r="AR112" i="2"/>
  <c r="AR113" i="2"/>
  <c r="AR114" i="2"/>
  <c r="AR115" i="2"/>
  <c r="AR116" i="2"/>
  <c r="AR117" i="2"/>
  <c r="AR118" i="2"/>
  <c r="AR119" i="2"/>
  <c r="AR120" i="2"/>
  <c r="AR121" i="2"/>
  <c r="AR122" i="2"/>
  <c r="AR123" i="2"/>
  <c r="AR124" i="2"/>
  <c r="AR125" i="2"/>
  <c r="AR126" i="2"/>
  <c r="AQ2" i="2"/>
  <c r="AQ3"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AQ113" i="2"/>
  <c r="AQ114" i="2"/>
  <c r="AQ115" i="2"/>
  <c r="AQ116" i="2"/>
  <c r="AQ117" i="2"/>
  <c r="AQ118" i="2"/>
  <c r="AQ119" i="2"/>
  <c r="AQ120" i="2"/>
  <c r="AQ121" i="2"/>
  <c r="AQ122" i="2"/>
  <c r="AQ123" i="2"/>
  <c r="AQ124" i="2"/>
  <c r="AQ125" i="2"/>
  <c r="AQ126" i="2"/>
  <c r="AP2" i="2"/>
  <c r="AP3"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126" i="2"/>
  <c r="AO2" i="2"/>
  <c r="AO3"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O72" i="2"/>
  <c r="AO73" i="2"/>
  <c r="AO74" i="2"/>
  <c r="AO75" i="2"/>
  <c r="AO76" i="2"/>
  <c r="AO77" i="2"/>
  <c r="AO78" i="2"/>
  <c r="AO79" i="2"/>
  <c r="AO80" i="2"/>
  <c r="AO81" i="2"/>
  <c r="AO82" i="2"/>
  <c r="AO83" i="2"/>
  <c r="AO84" i="2"/>
  <c r="AO85" i="2"/>
  <c r="AO86" i="2"/>
  <c r="AO87" i="2"/>
  <c r="AO88" i="2"/>
  <c r="AO89" i="2"/>
  <c r="AO90" i="2"/>
  <c r="AO91" i="2"/>
  <c r="AO92" i="2"/>
  <c r="AO93" i="2"/>
  <c r="AO94" i="2"/>
  <c r="AO95" i="2"/>
  <c r="AO96" i="2"/>
  <c r="AO97" i="2"/>
  <c r="AO98" i="2"/>
  <c r="AO99" i="2"/>
  <c r="AO100" i="2"/>
  <c r="AO101" i="2"/>
  <c r="AO102" i="2"/>
  <c r="AO103" i="2"/>
  <c r="AO104" i="2"/>
  <c r="AO105" i="2"/>
  <c r="AO106" i="2"/>
  <c r="AO107" i="2"/>
  <c r="AO108" i="2"/>
  <c r="AO109" i="2"/>
  <c r="AO110" i="2"/>
  <c r="AO111" i="2"/>
  <c r="AO112" i="2"/>
  <c r="AO113" i="2"/>
  <c r="AO114" i="2"/>
  <c r="AO115" i="2"/>
  <c r="AO116" i="2"/>
  <c r="AO117" i="2"/>
  <c r="AO118" i="2"/>
  <c r="AO119" i="2"/>
  <c r="AO120" i="2"/>
  <c r="AO121" i="2"/>
  <c r="AO122" i="2"/>
  <c r="AO123" i="2"/>
  <c r="AO124" i="2"/>
  <c r="AO125" i="2"/>
  <c r="AO126" i="2"/>
  <c r="AN2" i="2"/>
  <c r="AN3"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M2" i="2"/>
  <c r="AM3"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66" i="2"/>
  <c r="AM67" i="2"/>
  <c r="AM68" i="2"/>
  <c r="AM69" i="2"/>
  <c r="AM70" i="2"/>
  <c r="AM71" i="2"/>
  <c r="AM72" i="2"/>
  <c r="AM73" i="2"/>
  <c r="AM74" i="2"/>
  <c r="AM75" i="2"/>
  <c r="AM76" i="2"/>
  <c r="AM77" i="2"/>
  <c r="AM78" i="2"/>
  <c r="AM79" i="2"/>
  <c r="AM80" i="2"/>
  <c r="AM81" i="2"/>
  <c r="AM82" i="2"/>
  <c r="AM83" i="2"/>
  <c r="AM84" i="2"/>
  <c r="AM85" i="2"/>
  <c r="AM86" i="2"/>
  <c r="AM87" i="2"/>
  <c r="AM88" i="2"/>
  <c r="AM89" i="2"/>
  <c r="AM90" i="2"/>
  <c r="AM91" i="2"/>
  <c r="AM92" i="2"/>
  <c r="AM93" i="2"/>
  <c r="AM94" i="2"/>
  <c r="AM95" i="2"/>
  <c r="AM96" i="2"/>
  <c r="AM97" i="2"/>
  <c r="AM98" i="2"/>
  <c r="AM99" i="2"/>
  <c r="AM100" i="2"/>
  <c r="AM101" i="2"/>
  <c r="AM102" i="2"/>
  <c r="AM103" i="2"/>
  <c r="AM104" i="2"/>
  <c r="AM105" i="2"/>
  <c r="AM106" i="2"/>
  <c r="AM107" i="2"/>
  <c r="AM108" i="2"/>
  <c r="AM109" i="2"/>
  <c r="AM110" i="2"/>
  <c r="AM111" i="2"/>
  <c r="AM112" i="2"/>
  <c r="AM113" i="2"/>
  <c r="AM114" i="2"/>
  <c r="AM115" i="2"/>
  <c r="AM116" i="2"/>
  <c r="AM117" i="2"/>
  <c r="AM118" i="2"/>
  <c r="AM119" i="2"/>
  <c r="AM120" i="2"/>
  <c r="AM121" i="2"/>
  <c r="AM122" i="2"/>
  <c r="AM123" i="2"/>
  <c r="AM124" i="2"/>
  <c r="AM125" i="2"/>
  <c r="AM126" i="2"/>
  <c r="AL2" i="2"/>
  <c r="AL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K2" i="2"/>
  <c r="AK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J2"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0" i="2"/>
  <c r="AJ91" i="2"/>
  <c r="AJ92" i="2"/>
  <c r="AJ93" i="2"/>
  <c r="AJ94" i="2"/>
  <c r="AJ95" i="2"/>
  <c r="AJ96" i="2"/>
  <c r="AJ97" i="2"/>
  <c r="AJ98" i="2"/>
  <c r="AJ99" i="2"/>
  <c r="AJ100" i="2"/>
  <c r="AJ101" i="2"/>
  <c r="AJ102" i="2"/>
  <c r="AJ103" i="2"/>
  <c r="AJ104" i="2"/>
  <c r="AJ105" i="2"/>
  <c r="AJ106" i="2"/>
  <c r="AJ107" i="2"/>
  <c r="AJ108" i="2"/>
  <c r="AJ109" i="2"/>
  <c r="AJ110" i="2"/>
  <c r="AJ111" i="2"/>
  <c r="AJ112" i="2"/>
  <c r="AJ113" i="2"/>
  <c r="AJ114" i="2"/>
  <c r="AJ115" i="2"/>
  <c r="AJ116" i="2"/>
  <c r="AJ117" i="2"/>
  <c r="AJ118" i="2"/>
  <c r="AJ119" i="2"/>
  <c r="AJ120" i="2"/>
  <c r="AJ121" i="2"/>
  <c r="AJ122" i="2"/>
  <c r="AJ123" i="2"/>
  <c r="AJ124" i="2"/>
  <c r="AJ125" i="2"/>
  <c r="AJ126" i="2"/>
  <c r="AI2"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H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G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AG81" i="2"/>
  <c r="AG82" i="2"/>
  <c r="AG83" i="2"/>
  <c r="AG84" i="2"/>
  <c r="AG85" i="2"/>
  <c r="AG86" i="2"/>
  <c r="AG87" i="2"/>
  <c r="AG88" i="2"/>
  <c r="AG89" i="2"/>
  <c r="AG90" i="2"/>
  <c r="AG91" i="2"/>
  <c r="AG92" i="2"/>
  <c r="AG93" i="2"/>
  <c r="AG94" i="2"/>
  <c r="AG95" i="2"/>
  <c r="AG96" i="2"/>
  <c r="AG97" i="2"/>
  <c r="AG98" i="2"/>
  <c r="AG99" i="2"/>
  <c r="AG100" i="2"/>
  <c r="AG101" i="2"/>
  <c r="AG102" i="2"/>
  <c r="AG103" i="2"/>
  <c r="AG104" i="2"/>
  <c r="AG105" i="2"/>
  <c r="AG106" i="2"/>
  <c r="AG107" i="2"/>
  <c r="AG108" i="2"/>
  <c r="AG109" i="2"/>
  <c r="AG110" i="2"/>
  <c r="AG111" i="2"/>
  <c r="AG112" i="2"/>
  <c r="AG113" i="2"/>
  <c r="AG114" i="2"/>
  <c r="AG115" i="2"/>
  <c r="AG116" i="2"/>
  <c r="AG117" i="2"/>
  <c r="AG118" i="2"/>
  <c r="AG119" i="2"/>
  <c r="AG120" i="2"/>
  <c r="AG121" i="2"/>
  <c r="AG122" i="2"/>
  <c r="AG123" i="2"/>
  <c r="AG124" i="2"/>
  <c r="AG125" i="2"/>
  <c r="AG126" i="2"/>
  <c r="AF2" i="2"/>
  <c r="AF3" i="2"/>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7" i="2"/>
  <c r="AF108" i="2"/>
  <c r="AF109" i="2"/>
  <c r="AF110" i="2"/>
  <c r="AF111" i="2"/>
  <c r="AF112" i="2"/>
  <c r="AF113" i="2"/>
  <c r="AF114" i="2"/>
  <c r="AF115" i="2"/>
  <c r="AF116" i="2"/>
  <c r="AF117" i="2"/>
  <c r="AF118" i="2"/>
  <c r="AF119" i="2"/>
  <c r="AF120" i="2"/>
  <c r="AF121" i="2"/>
  <c r="AF122" i="2"/>
  <c r="AF123" i="2"/>
  <c r="AF124" i="2"/>
  <c r="AF125" i="2"/>
  <c r="AF126" i="2"/>
  <c r="AE2" i="2"/>
  <c r="AE3"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E113" i="2"/>
  <c r="AE114" i="2"/>
  <c r="AE115" i="2"/>
  <c r="AE116" i="2"/>
  <c r="AE117" i="2"/>
  <c r="AE118" i="2"/>
  <c r="AE119" i="2"/>
  <c r="AE120" i="2"/>
  <c r="AE121" i="2"/>
  <c r="AE122" i="2"/>
  <c r="AE123" i="2"/>
  <c r="AE124" i="2"/>
  <c r="AE125" i="2"/>
  <c r="AE126" i="2"/>
  <c r="AD2" i="2"/>
  <c r="AD3" i="2"/>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D113" i="2"/>
  <c r="AD114" i="2"/>
  <c r="AD115" i="2"/>
  <c r="AD116" i="2"/>
  <c r="AD117" i="2"/>
  <c r="AD118" i="2"/>
  <c r="AD119" i="2"/>
  <c r="AD120" i="2"/>
  <c r="AD121" i="2"/>
  <c r="AD122" i="2"/>
  <c r="AD123" i="2"/>
  <c r="AD124" i="2"/>
  <c r="AD125" i="2"/>
  <c r="AD126" i="2"/>
  <c r="AC2" i="2"/>
  <c r="AC3"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B2" i="2"/>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8" i="2"/>
  <c r="AB119" i="2"/>
  <c r="AB120" i="2"/>
  <c r="AB121" i="2"/>
  <c r="AB122" i="2"/>
  <c r="AB123" i="2"/>
  <c r="AB124" i="2"/>
  <c r="AB125" i="2"/>
  <c r="AB126" i="2"/>
  <c r="AA2" i="2"/>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Z2"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Y2"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X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W2"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V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8D181F-A6C0-4798-ACE6-E99B2F9E1CC4}" keepAlive="1" name="Query - Data Collection" description="Connection to the 'Data Collection' query in the workbook." type="5" refreshedVersion="8" background="1" saveData="1">
    <dbPr connection="Provider=Microsoft.Mashup.OleDb.1;Data Source=$Workbook$;Location=&quot;Data Collection&quot;;Extended Properties=&quot;&quot;" command="SELECT * FROM [Data Collection]"/>
  </connection>
  <connection id="2" xr16:uid="{46E24080-74F0-4B9F-9A0E-0887192DAB59}" keepAlive="1" name="Query - output_dataset1" description="Connection to the 'output_dataset1' query in the workbook." type="5" refreshedVersion="8" background="1" saveData="1">
    <dbPr connection="Provider=Microsoft.Mashup.OleDb.1;Data Source=$Workbook$;Location=output_dataset1;Extended Properties=&quot;&quot;" command="SELECT * FROM [output_dataset1]"/>
  </connection>
</connections>
</file>

<file path=xl/sharedStrings.xml><?xml version="1.0" encoding="utf-8"?>
<sst xmlns="http://schemas.openxmlformats.org/spreadsheetml/2006/main" count="4376" uniqueCount="1001">
  <si>
    <t>School Name</t>
  </si>
  <si>
    <t>LinkedIn Followers</t>
  </si>
  <si>
    <t>Instagram engagement %</t>
  </si>
  <si>
    <t>Google Rating</t>
  </si>
  <si>
    <t>Google Number of Reviews</t>
  </si>
  <si>
    <t>Research Quality</t>
  </si>
  <si>
    <t>Citations per Faculty</t>
  </si>
  <si>
    <t>Average Experience of Faculty</t>
  </si>
  <si>
    <t>Students per Staff</t>
  </si>
  <si>
    <t>University of St Gallen</t>
  </si>
  <si>
    <t>HEC Paris</t>
  </si>
  <si>
    <t>London Business School</t>
  </si>
  <si>
    <t>Essec Business School</t>
  </si>
  <si>
    <t>ESCP Business School</t>
  </si>
  <si>
    <t>SDA Bocconi/Università Bocconi</t>
  </si>
  <si>
    <t>University College Dublin: Smurfit</t>
  </si>
  <si>
    <t>Rotterdam School of Management, Erasmus University</t>
  </si>
  <si>
    <t>Cems Global Alliance</t>
  </si>
  <si>
    <t>IE Business School</t>
  </si>
  <si>
    <t>Esade Business School</t>
  </si>
  <si>
    <t>Stockholm School of Economics</t>
  </si>
  <si>
    <t>WU (Vienna University of Economics and Business)</t>
  </si>
  <si>
    <t>University of Mannheim</t>
  </si>
  <si>
    <t>Imperial College Business School</t>
  </si>
  <si>
    <t>WHU – Otto Beisheim School of Management</t>
  </si>
  <si>
    <t>Edhec Business School</t>
  </si>
  <si>
    <t>Shanghai Jiao Tong University: Antai</t>
  </si>
  <si>
    <t>Indian Institute of Management Ahmedabad</t>
  </si>
  <si>
    <t>Kozminski University</t>
  </si>
  <si>
    <t>Warwick Business School</t>
  </si>
  <si>
    <t>Prague University of Economics and Business</t>
  </si>
  <si>
    <t>St Petersburg University, Graduate School of Management</t>
  </si>
  <si>
    <t>Indian Institute of Management Calcutta</t>
  </si>
  <si>
    <t>Skema Business School</t>
  </si>
  <si>
    <t>Indian Institute of Management Bangalore</t>
  </si>
  <si>
    <t>The University of Sydney Business School</t>
  </si>
  <si>
    <t>HEC Lausanne, University of Lausanne</t>
  </si>
  <si>
    <t>Frankfurt School of Finance and Management</t>
  </si>
  <si>
    <t>Nova School of Business and Economics</t>
  </si>
  <si>
    <t>Católica Lisbon School of Business and Economics</t>
  </si>
  <si>
    <t>Iéseg School of Management</t>
  </si>
  <si>
    <t>Bayes Business School (formerly Cass)</t>
  </si>
  <si>
    <t>HHL Leipzig Graduate School of Management</t>
  </si>
  <si>
    <t>Eada Business School Barcelona</t>
  </si>
  <si>
    <t>Tongji University School of Economics and Management</t>
  </si>
  <si>
    <t>Maastricht University School of Business and Economics</t>
  </si>
  <si>
    <t>Copenhagen Business School</t>
  </si>
  <si>
    <t>Audencia</t>
  </si>
  <si>
    <t>EMLyon Business School</t>
  </si>
  <si>
    <t>Vlerick Business School</t>
  </si>
  <si>
    <t>Neoma Business School</t>
  </si>
  <si>
    <t>Grenoble Ecole de Management</t>
  </si>
  <si>
    <t>IQS/FJU/LMU</t>
  </si>
  <si>
    <t>Antwerp Management School</t>
  </si>
  <si>
    <t>Aalto University</t>
  </si>
  <si>
    <t>Kedge Business School</t>
  </si>
  <si>
    <t>TBS Education</t>
  </si>
  <si>
    <t>University of British Columbia: Sauder</t>
  </si>
  <si>
    <t>Tias Business School, Tilburg University</t>
  </si>
  <si>
    <t>IAE Aix-Marseille Graduate School of Management</t>
  </si>
  <si>
    <t>MBS (Montpellier Business School)</t>
  </si>
  <si>
    <t>Queen's University: Smith</t>
  </si>
  <si>
    <t>Hult International Business School</t>
  </si>
  <si>
    <t>Cranfield School of Management</t>
  </si>
  <si>
    <t>Rennes School of Business</t>
  </si>
  <si>
    <t>Louvain School of Management, UCLouvain</t>
  </si>
  <si>
    <t>ICN Business School</t>
  </si>
  <si>
    <t>SGH Warsaw School of Economics</t>
  </si>
  <si>
    <t>Institut Mines-Télécom Business School</t>
  </si>
  <si>
    <t>Lancaster University Management School</t>
  </si>
  <si>
    <t>Essca School of Management</t>
  </si>
  <si>
    <t>Nyenrode Business Universiteit</t>
  </si>
  <si>
    <t>University of Cologne</t>
  </si>
  <si>
    <t>University of Edinburgh Business School</t>
  </si>
  <si>
    <t>Hanken School of Economics</t>
  </si>
  <si>
    <t>Durham University Business School</t>
  </si>
  <si>
    <t>Solvay Brussels School of Economics and Management</t>
  </si>
  <si>
    <t>University of Victoria: Gustavson</t>
  </si>
  <si>
    <t>University of Bath School of Management</t>
  </si>
  <si>
    <t>EM Normandie Business School</t>
  </si>
  <si>
    <t>EM Strasbourg Business School</t>
  </si>
  <si>
    <t>NHH Norwegian School of Economics</t>
  </si>
  <si>
    <t>Alliance Manchester Business School</t>
  </si>
  <si>
    <t>Henley Business School</t>
  </si>
  <si>
    <t>Tum School of Management</t>
  </si>
  <si>
    <t>Burgundy School of Business</t>
  </si>
  <si>
    <t>Iscte Business School</t>
  </si>
  <si>
    <t>Leeds University Business School</t>
  </si>
  <si>
    <t>University of Strathclyde Business School</t>
  </si>
  <si>
    <t>Corvinus University of Budapest</t>
  </si>
  <si>
    <t>Singapore Management University: Lee Kong Chian</t>
  </si>
  <si>
    <t>University of Ljubljana, School of Economics and Business</t>
  </si>
  <si>
    <t>Université Paris-Dauphine</t>
  </si>
  <si>
    <t>DCU Business School</t>
  </si>
  <si>
    <t>University of Liverpool Management School</t>
  </si>
  <si>
    <t>BI Norwegian Business School</t>
  </si>
  <si>
    <t>University of Bradford School of Management</t>
  </si>
  <si>
    <t>Luiss University</t>
  </si>
  <si>
    <t>University of Antwerp Faculty of Business and Economics</t>
  </si>
  <si>
    <t>University of Exeter Business School</t>
  </si>
  <si>
    <t>Brunel Business School</t>
  </si>
  <si>
    <t>ISC Paris</t>
  </si>
  <si>
    <t>Excelia Business School</t>
  </si>
  <si>
    <t>Politecnico di Milano School of Management</t>
  </si>
  <si>
    <t>Adam Smith Business School, University of Glasgow</t>
  </si>
  <si>
    <t>Nottingham Business School at NTU</t>
  </si>
  <si>
    <t>ESC Clermont Business School</t>
  </si>
  <si>
    <t>Hong Kong Baptist University School of Business</t>
  </si>
  <si>
    <t>National Sun Yat-sen University</t>
  </si>
  <si>
    <t>ESMT Berlin</t>
  </si>
  <si>
    <t>Tilburg University, School of Economics and Management</t>
  </si>
  <si>
    <t>Indian Institute of Management Udaipur</t>
  </si>
  <si>
    <t>Trinity College Dublin, Trinity Business School</t>
  </si>
  <si>
    <t>Indian Institute of Management Indore</t>
  </si>
  <si>
    <t>HKUST Business School</t>
  </si>
  <si>
    <t>National Chengchi University</t>
  </si>
  <si>
    <t>Global 3: McIntire/Lingnan/Esade</t>
  </si>
  <si>
    <t>SP Jain Institute of Management &amp; Research (SPJIMR)</t>
  </si>
  <si>
    <t>University Carlos III de Madrid</t>
  </si>
  <si>
    <t>ZHAW School of Management and Law</t>
  </si>
  <si>
    <t>Lund University School of Economics and Management (Lusem)</t>
  </si>
  <si>
    <t>Paris School of Business</t>
  </si>
  <si>
    <t>Tsinghua University School of Economics and Management</t>
  </si>
  <si>
    <t>Indian Institute of Management Lucknow</t>
  </si>
  <si>
    <t>Jönköping International Business School</t>
  </si>
  <si>
    <t>University of Porto — School of Economics and Management</t>
  </si>
  <si>
    <t>IBS-Moscow Ranepa</t>
  </si>
  <si>
    <t>Deusto/Audencia/Bradford</t>
  </si>
  <si>
    <t>University of South Carolina: Moore</t>
  </si>
  <si>
    <t>Esdes Lyon Business School</t>
  </si>
  <si>
    <t>Rabat Business School</t>
  </si>
  <si>
    <t>Lucerne School of Business</t>
  </si>
  <si>
    <t>NMIMS Mumbai, School of Business Management</t>
  </si>
  <si>
    <t>International Management Institute New Delhi</t>
  </si>
  <si>
    <t>Location by primary campus</t>
  </si>
  <si>
    <t>Careers service rank 2022</t>
  </si>
  <si>
    <t>Careers service rank 2021</t>
  </si>
  <si>
    <t>Careers service rank 2020</t>
  </si>
  <si>
    <t>Careers service rank 2019</t>
  </si>
  <si>
    <t>Careers service rank 2018</t>
  </si>
  <si>
    <t>International board (%) 2022</t>
  </si>
  <si>
    <t>International board (%) 2021</t>
  </si>
  <si>
    <t>International board (%) 2020</t>
  </si>
  <si>
    <t>International board (%) 2019</t>
  </si>
  <si>
    <t>International board (%) 2018</t>
  </si>
  <si>
    <t>International course experience rank 2022</t>
  </si>
  <si>
    <t>International course experience rank 2021</t>
  </si>
  <si>
    <t>International course experience rank 2020</t>
  </si>
  <si>
    <t>International course experience rank 2019</t>
  </si>
  <si>
    <t>International course experience rank 2018</t>
  </si>
  <si>
    <t>Threeyear average 2022</t>
  </si>
  <si>
    <t>Threeyear average 2021</t>
  </si>
  <si>
    <t>Threeyear average 2020</t>
  </si>
  <si>
    <t>Threeyear average 2019</t>
  </si>
  <si>
    <t>Threeyear average 2018</t>
  </si>
  <si>
    <t>Faculty with doctorates (%) 2022</t>
  </si>
  <si>
    <t>Faculty with doctorates (%) 2021</t>
  </si>
  <si>
    <t>Faculty with doctorates (%) 2020</t>
  </si>
  <si>
    <t>Faculty with doctorates (%) 2019</t>
  </si>
  <si>
    <t>Faculty with doctorates (%) 2018</t>
  </si>
  <si>
    <t>International work mobility rank 2022</t>
  </si>
  <si>
    <t>International work mobility rank 2021</t>
  </si>
  <si>
    <t>International work mobility rank 2020</t>
  </si>
  <si>
    <t>International work mobility rank 2019</t>
  </si>
  <si>
    <t>International work mobility rank 2018</t>
  </si>
  <si>
    <t>Rank in 2022</t>
  </si>
  <si>
    <t>Rank in 2021</t>
  </si>
  <si>
    <t>Rank in 2020</t>
  </si>
  <si>
    <t>Rank in 2019</t>
  </si>
  <si>
    <t>Rank in 2018</t>
  </si>
  <si>
    <t>Overall satisfaction 2022</t>
  </si>
  <si>
    <t>Overall satisfaction 2021</t>
  </si>
  <si>
    <t>Overall satisfaction 2020</t>
  </si>
  <si>
    <t>Overall satisfaction 2019</t>
  </si>
  <si>
    <t>Overall satisfaction 2018</t>
  </si>
  <si>
    <t>Women on board (%) 2022</t>
  </si>
  <si>
    <t>Women on board (%) 2021</t>
  </si>
  <si>
    <t>Women on board (%) 2020</t>
  </si>
  <si>
    <t>Women on board (%) 2019</t>
  </si>
  <si>
    <t>Women on board (%) 2018</t>
  </si>
  <si>
    <t>Female students (%) 2022</t>
  </si>
  <si>
    <t>Female students (%) 2021</t>
  </si>
  <si>
    <t>Female students (%) 2020</t>
  </si>
  <si>
    <t>Female students (%) 2019</t>
  </si>
  <si>
    <t>Female students (%) 2018</t>
  </si>
  <si>
    <t>Female faculty (%) 2022</t>
  </si>
  <si>
    <t>Female faculty (%) 2021</t>
  </si>
  <si>
    <t>Female faculty (%) 2020</t>
  </si>
  <si>
    <t>Female faculty (%) 2019</t>
  </si>
  <si>
    <t>Female faculty (%) 2018</t>
  </si>
  <si>
    <t>Career progress rank 2022</t>
  </si>
  <si>
    <t>Career progress rank 2021</t>
  </si>
  <si>
    <t>Career progress rank 2020</t>
  </si>
  <si>
    <t>Career progress rank 2019</t>
  </si>
  <si>
    <t>Career progress rank 2018</t>
  </si>
  <si>
    <t>Salary percentage increase 2022</t>
  </si>
  <si>
    <t>Salary percentage increase 2021</t>
  </si>
  <si>
    <t>Salary percentage increase 2020</t>
  </si>
  <si>
    <t>Salary percentage increase 2019</t>
  </si>
  <si>
    <t>Salary percentage increase 2018</t>
  </si>
  <si>
    <t>Weighted salary (US$) 2022</t>
  </si>
  <si>
    <t>Weighted salary (US$) 2021</t>
  </si>
  <si>
    <t>Weighted salary (US$) 2020</t>
  </si>
  <si>
    <t>Weighted salary (US$) 2019</t>
  </si>
  <si>
    <t>Weighted salary (US$) 2018</t>
  </si>
  <si>
    <t>Value for money rank 2022</t>
  </si>
  <si>
    <t>Value for money rank 2021</t>
  </si>
  <si>
    <t>Value for money rank 2020</t>
  </si>
  <si>
    <t>Value for money rank 2019</t>
  </si>
  <si>
    <t>Value for money rank 2018</t>
  </si>
  <si>
    <t>Employed at three months (%) 2022</t>
  </si>
  <si>
    <t>Employed at three months (%) 2021</t>
  </si>
  <si>
    <t>Employed at three months (%) 2020</t>
  </si>
  <si>
    <t>Employed at three months (%) 2019</t>
  </si>
  <si>
    <t>Employed at three months (%) 2018</t>
  </si>
  <si>
    <t>International faculty (%) 2022</t>
  </si>
  <si>
    <t>International faculty (%) 2021</t>
  </si>
  <si>
    <t>International faculty (%) 2020</t>
  </si>
  <si>
    <t>International faculty (%) 2019</t>
  </si>
  <si>
    <t>International faculty (%) 2018</t>
  </si>
  <si>
    <t>International students (%) 2022</t>
  </si>
  <si>
    <t>International students (%) 2021</t>
  </si>
  <si>
    <t>International students (%) 2020</t>
  </si>
  <si>
    <t>International students (%) 2019</t>
  </si>
  <si>
    <t>International students (%) 2018</t>
  </si>
  <si>
    <t>Aims achieved (%) 2022</t>
  </si>
  <si>
    <t>Aims achieved (%) 2021</t>
  </si>
  <si>
    <t>Aims achieved (%) 2020</t>
  </si>
  <si>
    <t>Aims achieved (%) 2019</t>
  </si>
  <si>
    <t>Aims achieved (%) 2018</t>
  </si>
  <si>
    <t>Programme name</t>
  </si>
  <si>
    <t>Internships (%)</t>
  </si>
  <si>
    <t>Average course length (months)</t>
  </si>
  <si>
    <t>Minimum IELTS</t>
  </si>
  <si>
    <t>Minimum TOIEC</t>
  </si>
  <si>
    <t>Minimum TOEFL</t>
  </si>
  <si>
    <t>Minimum CFR</t>
  </si>
  <si>
    <t>GMAT/GRE Required</t>
  </si>
  <si>
    <t>Required Courses</t>
  </si>
  <si>
    <t>Admission Requirement</t>
  </si>
  <si>
    <t>No. of Location</t>
  </si>
  <si>
    <t>Programmes/Streams Offered</t>
  </si>
  <si>
    <t>International/Domestic</t>
  </si>
  <si>
    <t xml:space="preserve">Application fee </t>
  </si>
  <si>
    <t>School Fees(National)</t>
  </si>
  <si>
    <t>School Fees (International)</t>
  </si>
  <si>
    <t>Currency</t>
  </si>
  <si>
    <t>Length of Programme(terms)</t>
  </si>
  <si>
    <t>Months Per Term</t>
  </si>
  <si>
    <t>Core Courses</t>
  </si>
  <si>
    <t>Electives</t>
  </si>
  <si>
    <t>Co op/Internship: Required</t>
  </si>
  <si>
    <t>Co op/Internship: Not Required</t>
  </si>
  <si>
    <t>Co op/Internship: Optional</t>
  </si>
  <si>
    <t>Thesis: Required</t>
  </si>
  <si>
    <t>Thesis: Not Required</t>
  </si>
  <si>
    <t>Thesis: Optional</t>
  </si>
  <si>
    <t>Scholarships</t>
  </si>
  <si>
    <t>Gap Year</t>
  </si>
  <si>
    <t>Rank Change 2022-2021</t>
  </si>
  <si>
    <t>Rank Change 2021-2020</t>
  </si>
  <si>
    <t>Rank Change 2020-2019</t>
  </si>
  <si>
    <t>Rank Change 2019-2018</t>
  </si>
  <si>
    <t>Careers service rank 2022-2021</t>
  </si>
  <si>
    <t>Careers service rank 2021-2020</t>
  </si>
  <si>
    <t>Careers service rank 2020-2019</t>
  </si>
  <si>
    <t>Careers service rank 2019-2018</t>
  </si>
  <si>
    <t>International course experience rank 2022-2021</t>
  </si>
  <si>
    <t>International course experience rank 2021-2020</t>
  </si>
  <si>
    <t>International course experience rank 2020-2019</t>
  </si>
  <si>
    <t>International course experience rank 2019-2018</t>
  </si>
  <si>
    <t>International work mobility rank 2022-2021</t>
  </si>
  <si>
    <t>International work mobility rank 2021-2020</t>
  </si>
  <si>
    <t>International work mobility rank 2020-2019</t>
  </si>
  <si>
    <t>International work mobility rank 2019-2018</t>
  </si>
  <si>
    <t>Career progress rank 2022-2021</t>
  </si>
  <si>
    <t>Career progress rank 2021-2020</t>
  </si>
  <si>
    <t>Career progress rank 2020-2019</t>
  </si>
  <si>
    <t>Career progress rank 2019-2018</t>
  </si>
  <si>
    <t>Value for money rank 2022-2021</t>
  </si>
  <si>
    <t>Value for money rank 2021-2020</t>
  </si>
  <si>
    <t>Value for money rank 2020-2019</t>
  </si>
  <si>
    <t>Value for money rank 2019-2018</t>
  </si>
  <si>
    <t>Rank Stability</t>
  </si>
  <si>
    <t>Careers service Rank Stability</t>
  </si>
  <si>
    <t>International course experience Rank Stability</t>
  </si>
  <si>
    <t>International work mobility Rank Stability</t>
  </si>
  <si>
    <t>Career progress Rank Stability</t>
  </si>
  <si>
    <t>Value for money Rank Stability</t>
  </si>
  <si>
    <t>Faculty Change</t>
  </si>
  <si>
    <t>International Board Change</t>
  </si>
  <si>
    <t>Women on board Change</t>
  </si>
  <si>
    <t>Female Student Change</t>
  </si>
  <si>
    <t>Female faculty Change</t>
  </si>
  <si>
    <t>International faculty Change</t>
  </si>
  <si>
    <t>International students Change</t>
  </si>
  <si>
    <t>Female students (%) 2022 Change</t>
  </si>
  <si>
    <t>Female students (%) 2021 Change</t>
  </si>
  <si>
    <t>Female students (%) 2020 Change</t>
  </si>
  <si>
    <t>Female students (%) 2019 Change</t>
  </si>
  <si>
    <t>Female faculty (%) 2022 Change</t>
  </si>
  <si>
    <t>Female faculty (%) 2021 Change</t>
  </si>
  <si>
    <t>Female faculty (%) 2020 Change</t>
  </si>
  <si>
    <t>Female faculty (%) 2019 Change</t>
  </si>
  <si>
    <t>Women on board (%) 2022 Change</t>
  </si>
  <si>
    <t>Women on board (%) 2021 Change</t>
  </si>
  <si>
    <t>Women on board (%) 2020 Change</t>
  </si>
  <si>
    <t>Women on board (%) 2019 Change</t>
  </si>
  <si>
    <t>Satisfaction Change</t>
  </si>
  <si>
    <t>International students (%) 2022 Change</t>
  </si>
  <si>
    <t>International students (%) 2021 Change</t>
  </si>
  <si>
    <t>International students (%) 2020 Change</t>
  </si>
  <si>
    <t>International students (%) 2019 Change</t>
  </si>
  <si>
    <t>International faculty (%) 2022 Change</t>
  </si>
  <si>
    <t>International faculty (%) 2021 Change</t>
  </si>
  <si>
    <t>International faculty (%) 2020 Change</t>
  </si>
  <si>
    <t>International faculty (%) 2019 Change</t>
  </si>
  <si>
    <t>International board (%) 2022 Change</t>
  </si>
  <si>
    <t>International board (%) 2021 Change</t>
  </si>
  <si>
    <t>International board (%) 2020 Change</t>
  </si>
  <si>
    <t>International board (%) 2019 Change</t>
  </si>
  <si>
    <t>Career Progress vs. Salary Correlation</t>
  </si>
  <si>
    <t>Value for Money Index</t>
  </si>
  <si>
    <t>GMAT/GRE Required Count</t>
  </si>
  <si>
    <t>Thesis Required Count</t>
  </si>
  <si>
    <t>Co op/Internship: Required Count</t>
  </si>
  <si>
    <t>Scholarships Count</t>
  </si>
  <si>
    <t>Switzerland</t>
  </si>
  <si>
    <t/>
  </si>
  <si>
    <t>1</t>
  </si>
  <si>
    <t>97 (100)</t>
  </si>
  <si>
    <t>92 (97)</t>
  </si>
  <si>
    <t>94 (100)</t>
  </si>
  <si>
    <t>98 (98)</t>
  </si>
  <si>
    <t>Master of Arts in Strategy and International Management</t>
  </si>
  <si>
    <t>100</t>
  </si>
  <si>
    <t>7</t>
  </si>
  <si>
    <t>C1</t>
  </si>
  <si>
    <t>Yes</t>
  </si>
  <si>
    <t>Required degree in a similar subject with atlease  80 ECTS credit point</t>
  </si>
  <si>
    <t>Students seeking admission to postgraduate courses require a three-year or otherwise relevant bachelor's degree from a recognized university along with proof of linguistic as per CEFR</t>
  </si>
  <si>
    <t>Both</t>
  </si>
  <si>
    <t>250</t>
  </si>
  <si>
    <t>3329</t>
  </si>
  <si>
    <t>CHF</t>
  </si>
  <si>
    <t>No</t>
  </si>
  <si>
    <t>France</t>
  </si>
  <si>
    <t>2</t>
  </si>
  <si>
    <t>99 (93)</t>
  </si>
  <si>
    <t>98 (93)</t>
  </si>
  <si>
    <t>99 (91)</t>
  </si>
  <si>
    <t>100 (85)</t>
  </si>
  <si>
    <t>Master in Management **</t>
  </si>
  <si>
    <t>85</t>
  </si>
  <si>
    <t>6</t>
  </si>
  <si>
    <t>0</t>
  </si>
  <si>
    <t>Having obtained 180 ECTS in any field of studies (engineering, social sciences, sciences, arts, etc.)</t>
  </si>
  <si>
    <t>The HEC Master in Management/Grande Ecole Program (MiM) is open to high-level applicants with little or no professional experience, of all nationalities who hold a bachelor degree of at least three years . Applicants may apply in the same year they obtain their degree.</t>
  </si>
  <si>
    <t>200</t>
  </si>
  <si>
    <t>49300</t>
  </si>
  <si>
    <t>Euro</t>
  </si>
  <si>
    <t>Netherlands</t>
  </si>
  <si>
    <t>5</t>
  </si>
  <si>
    <t>97 (95)</t>
  </si>
  <si>
    <t>91 (100)</t>
  </si>
  <si>
    <t>86 (100)</t>
  </si>
  <si>
    <t>79 (100)</t>
  </si>
  <si>
    <t>MSc International Management</t>
  </si>
  <si>
    <t>97</t>
  </si>
  <si>
    <t>You can apply for this programme with a research university bachelor degree in any discipline containing a minimum total of 20 EC in qualitative and quantitative research methods and statistics, of which at least 10 EC have to be in quantitative research methods or statistics.</t>
  </si>
  <si>
    <t>In order to be eligible for this master programme, you need to hold a (BSc) degree or an undergraduate degree that is comparable in level with a academic bachelor degree obtained at a Dutch research university (WO).</t>
  </si>
  <si>
    <t>32250</t>
  </si>
  <si>
    <t>Sweden</t>
  </si>
  <si>
    <t>9</t>
  </si>
  <si>
    <t>87 (100)</t>
  </si>
  <si>
    <t>96 (100)</t>
  </si>
  <si>
    <t>83 (100)</t>
  </si>
  <si>
    <t>Master Program in International Business</t>
  </si>
  <si>
    <t>Bachelor's degree with at least 90 ECTS in Social Sciences or Humanities (including but not limited to Business Administration, Economics, Finance, Political Science, Psychology and/or Sociology), with a minimum of 30 ECTS in Business Administration.</t>
  </si>
  <si>
    <t>180000</t>
  </si>
  <si>
    <t>SEK</t>
  </si>
  <si>
    <t>99 (99)</t>
  </si>
  <si>
    <t>95 (94)</t>
  </si>
  <si>
    <t>100 (94)</t>
  </si>
  <si>
    <t>99 (94)</t>
  </si>
  <si>
    <t>B2</t>
  </si>
  <si>
    <t>In order to enter the Master in Management, you have to have a Bachelor's Master's degree in any discipline</t>
  </si>
  <si>
    <t>180</t>
  </si>
  <si>
    <t>49200</t>
  </si>
  <si>
    <t>4</t>
  </si>
  <si>
    <t>98 (95)</t>
  </si>
  <si>
    <t>95 (65)</t>
  </si>
  <si>
    <t>93 (57)</t>
  </si>
  <si>
    <t>94 (68)</t>
  </si>
  <si>
    <t>6.5</t>
  </si>
  <si>
    <t>Obtained or are currently pursuing a non-French 3-year bachelor’s degree (minimum level) in any field of study (engineering, sciences, business, management &amp; economics, humanities &amp; social sciences, law, health, political science &amp; international relations, architecture &amp; real estate, etc.) from a top university/school?  Being open-minded, internationally oriented, sensitive to the world around you, and have leadership potential. Having little or no graduate work experience and being under 32 years of age.</t>
  </si>
  <si>
    <t>39620</t>
  </si>
  <si>
    <t>UK</t>
  </si>
  <si>
    <t>93 (99)</t>
  </si>
  <si>
    <t>93 (98)</t>
  </si>
  <si>
    <t>94 (98)</t>
  </si>
  <si>
    <t>Masters in Management</t>
  </si>
  <si>
    <t>30</t>
  </si>
  <si>
    <t>You must have graduated within the last two years, Ready to build a foundation for a career in business, A strong undergraduate degree in any discipline with a UK 2:1 (or global equivalent) or above</t>
  </si>
  <si>
    <t>44900</t>
  </si>
  <si>
    <t>Pounds</t>
  </si>
  <si>
    <t>Ireland</t>
  </si>
  <si>
    <t>94 (90)</t>
  </si>
  <si>
    <t>86 (93)</t>
  </si>
  <si>
    <t>92 (95)</t>
  </si>
  <si>
    <t>100 (93)</t>
  </si>
  <si>
    <t>A minimum second-class honours (Grade 1) degree (or equivalent) in Business/Economics or a related discipline.Fluency in English and one other language.  Preference will be given to candidates with 3+ languages.</t>
  </si>
  <si>
    <t>50</t>
  </si>
  <si>
    <t>23620</t>
  </si>
  <si>
    <t>96 (63)</t>
  </si>
  <si>
    <t>95 (56)</t>
  </si>
  <si>
    <t>92 (70)</t>
  </si>
  <si>
    <t>89 (79)</t>
  </si>
  <si>
    <t>MSc in Management **</t>
  </si>
  <si>
    <t>International direct applications are open to foreign candidates, and to French candidates with, or soon to have, a foreign degree equivalent to at least a Bachelor’s degree. Candidates will need to demonstrate that they have studied a minimum of two years outside of France.</t>
  </si>
  <si>
    <t>120</t>
  </si>
  <si>
    <t>38600</t>
  </si>
  <si>
    <t>Germany</t>
  </si>
  <si>
    <t>24</t>
  </si>
  <si>
    <t>88 (100)</t>
  </si>
  <si>
    <t>85 (100)</t>
  </si>
  <si>
    <t>Master in Global Management</t>
  </si>
  <si>
    <t>A previous degree (at least Bachelor's equivalent) with excellent grades. If you are finishing your undergraduate studies within the next year, your application will also be considered.Ideally no more than 24 months of postgraduate work experience (excl. internships).</t>
  </si>
  <si>
    <t>32000</t>
  </si>
  <si>
    <t>China</t>
  </si>
  <si>
    <t>-</t>
  </si>
  <si>
    <t>100 (97)</t>
  </si>
  <si>
    <t>100 (99)</t>
  </si>
  <si>
    <t>Master in Management</t>
  </si>
  <si>
    <t>Applicants with bachelor's degree should have five years of working experience at minimum before the admission in 2023. Applicants with master's degree or doctor's degree should have three years of working experience at minimum before the admission in 2023.</t>
  </si>
  <si>
    <t>International</t>
  </si>
  <si>
    <t>800</t>
  </si>
  <si>
    <t>90000</t>
  </si>
  <si>
    <t>RMB</t>
  </si>
  <si>
    <t>15</t>
  </si>
  <si>
    <t>95 (87)</t>
  </si>
  <si>
    <t>96 (94)</t>
  </si>
  <si>
    <t>98 (92)</t>
  </si>
  <si>
    <t>97 (94)</t>
  </si>
  <si>
    <t>Minimum three-year bachelor’s degree (any type of engineering or business/finance background) </t>
  </si>
  <si>
    <t>44800</t>
  </si>
  <si>
    <t>Russia</t>
  </si>
  <si>
    <t>93 (100)</t>
  </si>
  <si>
    <t>Master in International Management</t>
  </si>
  <si>
    <t>IBS Master in International Management is designed for students with a bachelor's degree, proficient in the English language, and aspiring to a successful career in international business.</t>
  </si>
  <si>
    <t>968000</t>
  </si>
  <si>
    <t>RUB</t>
  </si>
  <si>
    <t>17</t>
  </si>
  <si>
    <t>92 (91)</t>
  </si>
  <si>
    <t>80 (94)</t>
  </si>
  <si>
    <t>90 (98)</t>
  </si>
  <si>
    <t>Master of Science in Management</t>
  </si>
  <si>
    <t>C</t>
  </si>
  <si>
    <t>For our Master in Management Program, we seek recent Bachelor graduates with a degree in business or economics.</t>
  </si>
  <si>
    <t>37200</t>
  </si>
  <si>
    <t>Portugal</t>
  </si>
  <si>
    <t>20</t>
  </si>
  <si>
    <t>91 (97)</t>
  </si>
  <si>
    <t>96 (96)</t>
  </si>
  <si>
    <t>97 (98)</t>
  </si>
  <si>
    <t>International Master's in Management</t>
  </si>
  <si>
    <t>71</t>
  </si>
  <si>
    <t>The International Master’s in Management (IMM) is designed for bachelor’s students who want to have an international career after their master’s program and ambition a fast career progression in a multinational company.</t>
  </si>
  <si>
    <t>11800</t>
  </si>
  <si>
    <t>Spain</t>
  </si>
  <si>
    <t>14</t>
  </si>
  <si>
    <t>99 (90)</t>
  </si>
  <si>
    <t>91 (89)</t>
  </si>
  <si>
    <t>95 (91)</t>
  </si>
  <si>
    <t>93 (95)</t>
  </si>
  <si>
    <t>MSc in International Management</t>
  </si>
  <si>
    <t>40</t>
  </si>
  <si>
    <t>The Esade Masters in Management Programs are aimed principally at graduates in business management or economics, but graduates from other academic backgrounds could also apply to some of our master programs.</t>
  </si>
  <si>
    <t>135</t>
  </si>
  <si>
    <t>33500</t>
  </si>
  <si>
    <t>18</t>
  </si>
  <si>
    <t>94 (91)</t>
  </si>
  <si>
    <t>89 (89)</t>
  </si>
  <si>
    <t>22</t>
  </si>
  <si>
    <t>Bachelors degree from an accreditated institution</t>
  </si>
  <si>
    <t>150</t>
  </si>
  <si>
    <t>43300</t>
  </si>
  <si>
    <t>100 (100)</t>
  </si>
  <si>
    <t>92 (80)</t>
  </si>
  <si>
    <t>100 (86)</t>
  </si>
  <si>
    <t>91</t>
  </si>
  <si>
    <t>Bachelor degree or above, and less than 10% of outstanding management personnel with an associate degree.With at least 8 years of working experience in total, and at least 5 years working experience in management.</t>
  </si>
  <si>
    <t>368000</t>
  </si>
  <si>
    <t>25</t>
  </si>
  <si>
    <t>100 (88)</t>
  </si>
  <si>
    <t>89 (94)</t>
  </si>
  <si>
    <t>100 (83)</t>
  </si>
  <si>
    <t>90 (88)</t>
  </si>
  <si>
    <t>Master in Management (MSc)</t>
  </si>
  <si>
    <t>Bachelor degree in Business Administration or other business-related programs, e.g. Business Informatics,  Business Psychology, Business Law, Economics, Industrial Engineering etc. (with a minimum of 180 credits, of which 40 – 60 credits in business-related subjects)</t>
  </si>
  <si>
    <t>33900</t>
  </si>
  <si>
    <t>Italy</t>
  </si>
  <si>
    <t>12</t>
  </si>
  <si>
    <t>100 (64)</t>
  </si>
  <si>
    <t>100 (49)</t>
  </si>
  <si>
    <t>100 (60)</t>
  </si>
  <si>
    <t>100 (57)</t>
  </si>
  <si>
    <t>Master of Science in International Management</t>
  </si>
  <si>
    <t>Applicants can enter the selection process if they acquire/have acquired a valid and recognized 1st cycle qualification (Undergraduate level).</t>
  </si>
  <si>
    <t>49000</t>
  </si>
  <si>
    <t>31</t>
  </si>
  <si>
    <t>84 (73)</t>
  </si>
  <si>
    <t>88 (75)</t>
  </si>
  <si>
    <t>86 (89)</t>
  </si>
  <si>
    <t>91 (76)</t>
  </si>
  <si>
    <t>1094400</t>
  </si>
  <si>
    <t>96 (95)</t>
  </si>
  <si>
    <t>Master of Global Management</t>
  </si>
  <si>
    <t>Above 18 years old, non-Chinese citizen and under 35.Applicants for Master programs should have a Bachelor degree or equivalent.</t>
  </si>
  <si>
    <t>600</t>
  </si>
  <si>
    <t>158000</t>
  </si>
  <si>
    <t>11</t>
  </si>
  <si>
    <t>95 (97)</t>
  </si>
  <si>
    <t>90 (95)</t>
  </si>
  <si>
    <t>91 (98)</t>
  </si>
  <si>
    <t>38</t>
  </si>
  <si>
    <t>You should have a First or Upper Second Class undergraduate degree (or international equivalent) in a business/management discipline.</t>
  </si>
  <si>
    <t>37300</t>
  </si>
  <si>
    <t>98 (86)</t>
  </si>
  <si>
    <t>98 (85)</t>
  </si>
  <si>
    <t>97 (86)</t>
  </si>
  <si>
    <t>96 (85)</t>
  </si>
  <si>
    <t>Mannheim Master in Management</t>
  </si>
  <si>
    <t>64</t>
  </si>
  <si>
    <t>The master’s program Mannheim Master in Management is based on a bachelor’s degree in Business Administration. A degree in a different field is sufficient if you have obtained at least 36 ECTS credits in Business Administration.</t>
  </si>
  <si>
    <t>150/200</t>
  </si>
  <si>
    <t>39000</t>
  </si>
  <si>
    <t>Czech Republic</t>
  </si>
  <si>
    <t>98 (100)</t>
  </si>
  <si>
    <t>84</t>
  </si>
  <si>
    <t>A British Honours degree, first or second class or another suitable Bachelor's degree in any subject area</t>
  </si>
  <si>
    <t>12000</t>
  </si>
  <si>
    <t>33</t>
  </si>
  <si>
    <t>96 (61)</t>
  </si>
  <si>
    <t>90 (67)</t>
  </si>
  <si>
    <t>93 (62)</t>
  </si>
  <si>
    <t>93 (60)</t>
  </si>
  <si>
    <t>The entrance exam is open to students holding an undergraduate degree preferably in Economics, Management, or Finance.</t>
  </si>
  <si>
    <t>140</t>
  </si>
  <si>
    <t>23900</t>
  </si>
  <si>
    <t>92 (89)</t>
  </si>
  <si>
    <t>93 (89)</t>
  </si>
  <si>
    <t>96 (91)</t>
  </si>
  <si>
    <t>98 (91)</t>
  </si>
  <si>
    <t>MSc Management</t>
  </si>
  <si>
    <t>3</t>
  </si>
  <si>
    <t>You must have, or be expecting to obtain, at least a 2.1 degree at Undergraduate level from a UK university, or overseas equivalent from a top-performing University.</t>
  </si>
  <si>
    <t>60</t>
  </si>
  <si>
    <t>33800</t>
  </si>
  <si>
    <t>Austria</t>
  </si>
  <si>
    <t>13</t>
  </si>
  <si>
    <t>94 (97)</t>
  </si>
  <si>
    <t>96 (98)</t>
  </si>
  <si>
    <t>Completion of or enrollment in a relevant degree program at a recognized Austrian or foreign post-secondary institution</t>
  </si>
  <si>
    <t>5814</t>
  </si>
  <si>
    <t>42</t>
  </si>
  <si>
    <t>91 (96)</t>
  </si>
  <si>
    <t>93 (93)</t>
  </si>
  <si>
    <t>International MSc in Management</t>
  </si>
  <si>
    <t>Business or Economics graduates, With less than 3 years professional experience (full time after completion your bachelor degree). For this program, it is mandatory to have any kind of professional experience.</t>
  </si>
  <si>
    <t>14990</t>
  </si>
  <si>
    <t>89 (34)</t>
  </si>
  <si>
    <t>69 (36)</t>
  </si>
  <si>
    <t>78 (62)</t>
  </si>
  <si>
    <t>72 (62)</t>
  </si>
  <si>
    <t>81</t>
  </si>
  <si>
    <t>A Bachelor’s degree from a Swiss university in Economics, Management, Finance or Information Systems. Another degree or university qualification in the same field of study may be deemed equivalent and give access to the Master’s program, with or without conditions.</t>
  </si>
  <si>
    <t>2289</t>
  </si>
  <si>
    <t>India</t>
  </si>
  <si>
    <t>Master of Business Administration (PGPM)</t>
  </si>
  <si>
    <t>Candidates with a Bachelor's Degree and 5 Years of Work Experience are eligible to apply for the program</t>
  </si>
  <si>
    <t>2400</t>
  </si>
  <si>
    <t>30,00,000</t>
  </si>
  <si>
    <t>INR</t>
  </si>
  <si>
    <t>34</t>
  </si>
  <si>
    <t>93 (90)</t>
  </si>
  <si>
    <t>95 (89)</t>
  </si>
  <si>
    <t>A Bachelor’s Degree from a non-French Institution with at least 3 years of education (and two of them outside of France).</t>
  </si>
  <si>
    <t>80</t>
  </si>
  <si>
    <t>30600</t>
  </si>
  <si>
    <t>37</t>
  </si>
  <si>
    <t>98 (89)</t>
  </si>
  <si>
    <t>98 (90)</t>
  </si>
  <si>
    <t>97 (93)</t>
  </si>
  <si>
    <t>26000</t>
  </si>
  <si>
    <t>US/China/Spain</t>
  </si>
  <si>
    <t>No data §</t>
  </si>
  <si>
    <t>100 (84)</t>
  </si>
  <si>
    <t>96 (89)</t>
  </si>
  <si>
    <t>Global3: Masters in Management</t>
  </si>
  <si>
    <t>Bachelor's degree in Business studies, Economics or Management from a recognized university</t>
  </si>
  <si>
    <t>37400</t>
  </si>
  <si>
    <t>USD</t>
  </si>
  <si>
    <t>Spain/US/Taiwan</t>
  </si>
  <si>
    <t>95 (86)</t>
  </si>
  <si>
    <t>92 (83)</t>
  </si>
  <si>
    <t>89 (90)</t>
  </si>
  <si>
    <t>89 (93)</t>
  </si>
  <si>
    <t>Master in Global Entrepreneurial Management (MGEM)</t>
  </si>
  <si>
    <t>Undergraduate GPA of 3.0 or higherBachelor's degree from an accredited U.S. institution or the equivalent of a U.S. bachelor's degree from a foreign institution.</t>
  </si>
  <si>
    <t>45000</t>
  </si>
  <si>
    <t>52</t>
  </si>
  <si>
    <t>100 (72)</t>
  </si>
  <si>
    <t>94 (83)</t>
  </si>
  <si>
    <t>Open to students with a minimum of 3 years post-High School education or international equivalent (180 ECTS).</t>
  </si>
  <si>
    <t>30000</t>
  </si>
  <si>
    <t>45</t>
  </si>
  <si>
    <t>65 (81)</t>
  </si>
  <si>
    <t>75 (85)</t>
  </si>
  <si>
    <t>82 (57)</t>
  </si>
  <si>
    <t>91 (70)</t>
  </si>
  <si>
    <t>MSc Management in International Business (MIB)</t>
  </si>
  <si>
    <t>Bachelor-level undergraduate degree in any subject. Fluency in English</t>
  </si>
  <si>
    <t>25900</t>
  </si>
  <si>
    <t>88 (88)</t>
  </si>
  <si>
    <t>94 (77)</t>
  </si>
  <si>
    <t>85 (77)</t>
  </si>
  <si>
    <t>97 (82)</t>
  </si>
  <si>
    <t>First academic degree (Bachelor or Diploma) of at least 180 ECTS credits, irrelevant of discipline</t>
  </si>
  <si>
    <t>35500</t>
  </si>
  <si>
    <t>93 (91)</t>
  </si>
  <si>
    <t>89 (82)</t>
  </si>
  <si>
    <t>92 (85)</t>
  </si>
  <si>
    <t>87 (77)</t>
  </si>
  <si>
    <t>A minimum 2.1 honours degree or international equivalent.</t>
  </si>
  <si>
    <t>55</t>
  </si>
  <si>
    <t>22100</t>
  </si>
  <si>
    <t>Belgium</t>
  </si>
  <si>
    <t>32</t>
  </si>
  <si>
    <t>83 (96)</t>
  </si>
  <si>
    <t>Masters in International Management &amp; Strategy</t>
  </si>
  <si>
    <t>Candidates from outside Belgium can apply with a Masters degree or a 3 to 4-year Bachelor degree from a recognised institution </t>
  </si>
  <si>
    <t>21900</t>
  </si>
  <si>
    <t>US</t>
  </si>
  <si>
    <t>80 (92)</t>
  </si>
  <si>
    <t>92 (87)</t>
  </si>
  <si>
    <t>90 (90)</t>
  </si>
  <si>
    <t>Master of International Business</t>
  </si>
  <si>
    <t>5.5</t>
  </si>
  <si>
    <t>Bachelor’s degree or equivalent, Less than three years’ work experience</t>
  </si>
  <si>
    <t>95</t>
  </si>
  <si>
    <t>55000</t>
  </si>
  <si>
    <t>91 (61)</t>
  </si>
  <si>
    <t>95 (75)</t>
  </si>
  <si>
    <t>Applications are open to all students who are currently doing, or already hold, a degree in higher education abroad (equivalent to at least a bachelor's degree); these applicants must have spent at least two years outside France within their bachelor or/and master programme.</t>
  </si>
  <si>
    <t>34000</t>
  </si>
  <si>
    <t>Denmark</t>
  </si>
  <si>
    <t>47</t>
  </si>
  <si>
    <t>74 (98)</t>
  </si>
  <si>
    <t>83 (98)</t>
  </si>
  <si>
    <t>87 (98)</t>
  </si>
  <si>
    <t>MSc in Economics and Business Administration</t>
  </si>
  <si>
    <t>B</t>
  </si>
  <si>
    <t>The MSc in Economics and Business Administration - General Management and Analytics is the natural progression for the following bachelor degrees: HA Almen from CBS, HA i erhvervsøkonomi og projektledelse from CBS, HA i Europæisk Business from CBS, BSc in International Shipping and Trade from CBS, BSc in International Business from CBS and BSc in Business Administration and Service Management from CBS. These bachelor degrees fulfil the entry requirements for the MSc in Economics and Business Administration - General Management and Analytics</t>
  </si>
  <si>
    <t>30400</t>
  </si>
  <si>
    <t>Post Graduate Diploma in Management</t>
  </si>
  <si>
    <t>Bachelor’s degree with at least 50% marks or equivalent CGPA in any discipline from a recognised university. CAT and GMAT entrance scores are accepted. Both fresh graduates and candidates with maximum five years of work experience, can apply for the programme.</t>
  </si>
  <si>
    <t>2000</t>
  </si>
  <si>
    <t>29050000</t>
  </si>
  <si>
    <t>Spain/France/UK</t>
  </si>
  <si>
    <t>Master in European and International Business Management</t>
  </si>
  <si>
    <t>Four-year bachelor’s degree (in any field), or three-year bachelor’s degree (in any field) with professional experience</t>
  </si>
  <si>
    <t>15350</t>
  </si>
  <si>
    <t>80 (100)</t>
  </si>
  <si>
    <t>Master of International Business (MIB)</t>
  </si>
  <si>
    <t>An earned undergraduate degree from an accredited institution is required to be considered for admission to the MIB program. Graduate course work, whether degree has been fully completed or not, will also be taken into consideration</t>
  </si>
  <si>
    <t>24900</t>
  </si>
  <si>
    <t>NO</t>
  </si>
  <si>
    <t>83 (36)</t>
  </si>
  <si>
    <t>61 (18)</t>
  </si>
  <si>
    <t>81 (29)</t>
  </si>
  <si>
    <t>Master in Management and Technology</t>
  </si>
  <si>
    <t>a Bachelor’s degree or equivalent (at least 140 ECTS at the time of application) in Management and Technology, Management, Economics, Industrial Engineering, or a comparable program.</t>
  </si>
  <si>
    <t>75</t>
  </si>
  <si>
    <t>48</t>
  </si>
  <si>
    <t>100 (44)</t>
  </si>
  <si>
    <t>100 (61)</t>
  </si>
  <si>
    <t>MSc in Management-Engineering</t>
  </si>
  <si>
    <t>3-year or 4-year bachelor’s degree in engineering or hard sciences</t>
  </si>
  <si>
    <t>22000</t>
  </si>
  <si>
    <t>87 (81)</t>
  </si>
  <si>
    <t>85 (75)</t>
  </si>
  <si>
    <t>88 (74)</t>
  </si>
  <si>
    <t>A bachelor’s degree or equivalent (Diploma)</t>
  </si>
  <si>
    <t>90</t>
  </si>
  <si>
    <t>28400</t>
  </si>
  <si>
    <t>88 (64)</t>
  </si>
  <si>
    <t>89 (73)</t>
  </si>
  <si>
    <t>77 (73)</t>
  </si>
  <si>
    <t>MSc in Management</t>
  </si>
  <si>
    <t>A UK upper second class degree or above, or the equivalent from an overseas institution and not more than 3 years experience</t>
  </si>
  <si>
    <t>28800</t>
  </si>
  <si>
    <t>62</t>
  </si>
  <si>
    <t>96 (79)</t>
  </si>
  <si>
    <t>84 (78)</t>
  </si>
  <si>
    <t>94 (59)</t>
  </si>
  <si>
    <t>91 (60)</t>
  </si>
  <si>
    <t>Candidates holding or being in the process of obtaining a non-French accredited Bachelor’s Degree</t>
  </si>
  <si>
    <t>Australia</t>
  </si>
  <si>
    <t>84 (70)</t>
  </si>
  <si>
    <t>87 (71)</t>
  </si>
  <si>
    <t>89 (72)</t>
  </si>
  <si>
    <t>91 (86)</t>
  </si>
  <si>
    <t>Master of Management</t>
  </si>
  <si>
    <t>an Australian bachelor's degree or higher with a credit average (65 percent) or equivalent qualification </t>
  </si>
  <si>
    <t>47500</t>
  </si>
  <si>
    <t>A$</t>
  </si>
  <si>
    <t>83</t>
  </si>
  <si>
    <t>79 (72)</t>
  </si>
  <si>
    <t>87 (70)</t>
  </si>
  <si>
    <t>84 (67)</t>
  </si>
  <si>
    <t>Undergraduate degree in any discipline.candidates must pass the admission test, which assesses their skills, motivation and potential</t>
  </si>
  <si>
    <t>18000</t>
  </si>
  <si>
    <t>68 (59)</t>
  </si>
  <si>
    <t>76 (54)</t>
  </si>
  <si>
    <t>89 (80)</t>
  </si>
  <si>
    <t>92 (79)</t>
  </si>
  <si>
    <t>Master in Business Engineering</t>
  </si>
  <si>
    <t>89</t>
  </si>
  <si>
    <t xml:space="preserve">Bachelor's degree in economics and/or management or a engineering or science with a minor in management </t>
  </si>
  <si>
    <t>93 (84)</t>
  </si>
  <si>
    <t>77 (22)</t>
  </si>
  <si>
    <t>78 (12)</t>
  </si>
  <si>
    <t>MSc International Management (Cems MIM)</t>
  </si>
  <si>
    <t>Provide proof of academic preparation: have either received a Bachelor’s degree in Management or Economics or in a related field; or successfully passed minimum 60 ECTS of full-time business education</t>
  </si>
  <si>
    <t>57</t>
  </si>
  <si>
    <t>82 (91)</t>
  </si>
  <si>
    <t>96 (90)</t>
  </si>
  <si>
    <t>opy of the official transcripts of the last 3 years of studies including the current year, in the original language. For documents that are not written in French, English or Spanish, please provide a certified translation into English or French.</t>
  </si>
  <si>
    <t>40900</t>
  </si>
  <si>
    <t>100 (87)</t>
  </si>
  <si>
    <t>97 (80)</t>
  </si>
  <si>
    <t>Students holding a Bachelor degree or a recognized foreign 3-year degree admission on to 1st year for 2 years of study (Master in Management program)</t>
  </si>
  <si>
    <t>42198</t>
  </si>
  <si>
    <t>nO</t>
  </si>
  <si>
    <t>78 (61)</t>
  </si>
  <si>
    <t>83 (70)</t>
  </si>
  <si>
    <t>MSc in International Strategic Management</t>
  </si>
  <si>
    <t>An undergraduate degree (BA/BSc) with at least 60 ECTS credits in business administration.</t>
  </si>
  <si>
    <t>900</t>
  </si>
  <si>
    <t>120000</t>
  </si>
  <si>
    <t>Finland</t>
  </si>
  <si>
    <t>54</t>
  </si>
  <si>
    <t>89 (46)</t>
  </si>
  <si>
    <t>91 (81)</t>
  </si>
  <si>
    <t>Master of Science in Economics and Business Administration</t>
  </si>
  <si>
    <t>The bachelor's degree must be equivalent to 180 ECTS credits or three years of full-time study</t>
  </si>
  <si>
    <t>93 (65)</t>
  </si>
  <si>
    <t>94 (74)</t>
  </si>
  <si>
    <t>94 (86)</t>
  </si>
  <si>
    <t>Essca Master in Management **</t>
  </si>
  <si>
    <t>International admissions are open for candidates who have validated (or expecting to) three years of higher education abroad (equivalent to 180 ECTS credits).</t>
  </si>
  <si>
    <t>26145</t>
  </si>
  <si>
    <t>Canada</t>
  </si>
  <si>
    <t>95 (100)</t>
  </si>
  <si>
    <t>74 (93)</t>
  </si>
  <si>
    <t>80 (86)</t>
  </si>
  <si>
    <t>68 (90)</t>
  </si>
  <si>
    <t>7.5</t>
  </si>
  <si>
    <t>A bachelor’s degree in any discipline from an accredited university with an average of B+ (approximately equivalent to 75%) or better in the final two years of their degree.</t>
  </si>
  <si>
    <t>110</t>
  </si>
  <si>
    <t>85725</t>
  </si>
  <si>
    <t>Cad $</t>
  </si>
  <si>
    <t>70</t>
  </si>
  <si>
    <t>92 (92)</t>
  </si>
  <si>
    <t>85 (86)</t>
  </si>
  <si>
    <t>89 (83)</t>
  </si>
  <si>
    <t>90 (91)</t>
  </si>
  <si>
    <t>Applicants should have a non-French Bachelor’s degree in any field (3 or 4 years) or 240 ECTS.</t>
  </si>
  <si>
    <t>27, 600</t>
  </si>
  <si>
    <t>94 (94)</t>
  </si>
  <si>
    <t>97 (89)</t>
  </si>
  <si>
    <t>95 (93)</t>
  </si>
  <si>
    <t>Bachelor's/Master's degree or secondary education conducted in English language in: the EU/EEA, Switzerland, Australia, Canada, Ireland, New Zealand, the United Kingdom or the United States (no other countries are accepted)</t>
  </si>
  <si>
    <t>Post Graduate Program in Management</t>
  </si>
  <si>
    <t>The candidate must hold a Bachelor’s Degree, with at least 50% marks or equivalent CGPA</t>
  </si>
  <si>
    <t>2075000</t>
  </si>
  <si>
    <t>Lakhs</t>
  </si>
  <si>
    <t>94 (82)</t>
  </si>
  <si>
    <t>82 (83)</t>
  </si>
  <si>
    <t>73 (96)</t>
  </si>
  <si>
    <t>Students holding a Bachelor degree</t>
  </si>
  <si>
    <t>National</t>
  </si>
  <si>
    <t>2505</t>
  </si>
  <si>
    <t>91 (90)</t>
  </si>
  <si>
    <t>84 (88)</t>
  </si>
  <si>
    <t>95 (85)</t>
  </si>
  <si>
    <t>a master's degree from a recognized institution OR a 3 or 4-year bachelor's * degree from a recognized institution</t>
  </si>
  <si>
    <t>19995</t>
  </si>
  <si>
    <t>90 (84)</t>
  </si>
  <si>
    <t>94 (81)</t>
  </si>
  <si>
    <t>96 (86)</t>
  </si>
  <si>
    <t>96 (93)</t>
  </si>
  <si>
    <t>Admission to the first year of the MSc program is also possible for international students who hold a degree equivalent in level (Bac+3) or in credits as well as for people who have benefited from a VAE.</t>
  </si>
  <si>
    <t>21130</t>
  </si>
  <si>
    <t>84 (100)</t>
  </si>
  <si>
    <t>65 (89)</t>
  </si>
  <si>
    <t>100 (89)</t>
  </si>
  <si>
    <t>Master of Science (MSc) in International Business</t>
  </si>
  <si>
    <t>Bachelor’s degree in Business Administration or similar discipline with a high proportion of general management subjects. Individual assessment of cognitive competencies and motivation</t>
  </si>
  <si>
    <t>3960</t>
  </si>
  <si>
    <t>89 (64)</t>
  </si>
  <si>
    <t>87 (67)</t>
  </si>
  <si>
    <t>95 (63)</t>
  </si>
  <si>
    <t>You will need a UK first-class or 2:1 honours degree in any subject, or an equivalent overseas qualification.</t>
  </si>
  <si>
    <t>29500</t>
  </si>
  <si>
    <t>Singapore</t>
  </si>
  <si>
    <t>74 (91)</t>
  </si>
  <si>
    <t>61 (88)</t>
  </si>
  <si>
    <t>67 (89)</t>
  </si>
  <si>
    <t>55 (89)</t>
  </si>
  <si>
    <t>Good undergraduate degree from a reputable institution (in any field).</t>
  </si>
  <si>
    <t>54500</t>
  </si>
  <si>
    <t>S$</t>
  </si>
  <si>
    <t>93 (85)</t>
  </si>
  <si>
    <t>92 (88)</t>
  </si>
  <si>
    <t>91 (87)</t>
  </si>
  <si>
    <t>90 (86)</t>
  </si>
  <si>
    <t>Integrated Master in Management **</t>
  </si>
  <si>
    <t>After a Bac+3/4 (3/4 years of higher education completed): admission to the 2nd year of the IMM program (Master 1)</t>
  </si>
  <si>
    <t>17180</t>
  </si>
  <si>
    <t>76</t>
  </si>
  <si>
    <t>94 (85)</t>
  </si>
  <si>
    <t>90 (80)</t>
  </si>
  <si>
    <t>89 (75)</t>
  </si>
  <si>
    <t>This programme is open to holders of a 3 or 4-year undergraduate degree</t>
  </si>
  <si>
    <t>25000</t>
  </si>
  <si>
    <t>Taiwan</t>
  </si>
  <si>
    <t>95 (98)</t>
  </si>
  <si>
    <t>92 (98)</t>
  </si>
  <si>
    <t>77 (80)</t>
  </si>
  <si>
    <t>76 (100)</t>
  </si>
  <si>
    <t>Master of Business Administration Program in International Business</t>
  </si>
  <si>
    <t>Bachelor degree's obtained for 3 years and master degree's obtained for 2 years.</t>
  </si>
  <si>
    <t>400</t>
  </si>
  <si>
    <t>75826</t>
  </si>
  <si>
    <t>58</t>
  </si>
  <si>
    <t>85 (96)</t>
  </si>
  <si>
    <t>95 (95)</t>
  </si>
  <si>
    <t>International MSc in Business Administration</t>
  </si>
  <si>
    <t>A bachelor degree in any field</t>
  </si>
  <si>
    <t>26200</t>
  </si>
  <si>
    <t>75 (71)</t>
  </si>
  <si>
    <t>88 (39)</t>
  </si>
  <si>
    <t>MSc in Business Administration</t>
  </si>
  <si>
    <t>A bachelor’s degree awarded by a university or institution of higher education</t>
  </si>
  <si>
    <t>9800</t>
  </si>
  <si>
    <t>49 (77)</t>
  </si>
  <si>
    <t>70 (73)</t>
  </si>
  <si>
    <t>76 (59)</t>
  </si>
  <si>
    <t>Master of Global Business</t>
  </si>
  <si>
    <t>You have completed, or are about to complete an acceptable Bachelor's degree (or recognized equivalent from an academic institution recognized by the University of Victoria). </t>
  </si>
  <si>
    <t>134.25/172</t>
  </si>
  <si>
    <t>44622.11</t>
  </si>
  <si>
    <t>CAD$</t>
  </si>
  <si>
    <t>91 (92)</t>
  </si>
  <si>
    <t>93 (92)</t>
  </si>
  <si>
    <t>Master of Science in Management Engineering</t>
  </si>
  <si>
    <t> Bachelor of Science Degree (three years)</t>
  </si>
  <si>
    <t>169.59</t>
  </si>
  <si>
    <t>7783.18</t>
  </si>
  <si>
    <t>83 (94)</t>
  </si>
  <si>
    <t>73 (92)</t>
  </si>
  <si>
    <t>41 (91)</t>
  </si>
  <si>
    <t>At least a Bachelor's degree (Research University or University of Applied Sciences)</t>
  </si>
  <si>
    <t>300</t>
  </si>
  <si>
    <t>29250</t>
  </si>
  <si>
    <t>Slovenia</t>
  </si>
  <si>
    <t>78</t>
  </si>
  <si>
    <t>74 (100)</t>
  </si>
  <si>
    <t>76 (97)</t>
  </si>
  <si>
    <t>International Master Programme in Business and Organisation (IMB)</t>
  </si>
  <si>
    <t>41</t>
  </si>
  <si>
    <t>with a bachelor degree (diploma) or with 180 ECTS credit points for the programmes without obligatory thesis. Please note that for non-Slovene students, the thesis verification needs to be submitted, but more specific information regarding that will be given to individuals, when needed.</t>
  </si>
  <si>
    <t>6000</t>
  </si>
  <si>
    <t>84 (91)</t>
  </si>
  <si>
    <t>82 (94)</t>
  </si>
  <si>
    <t>82 (89)</t>
  </si>
  <si>
    <t>44</t>
  </si>
  <si>
    <t>C2</t>
  </si>
  <si>
    <t>Bachelor's (and Master's) degree, with the grades you have achieved</t>
  </si>
  <si>
    <t>16500</t>
  </si>
  <si>
    <t>77</t>
  </si>
  <si>
    <t>100 (96)</t>
  </si>
  <si>
    <t>99 (100)</t>
  </si>
  <si>
    <t>Master of Business Administration</t>
  </si>
  <si>
    <t>Bachelor's Degree or equivalent qualification (at least a three-year program after 10+2 or equivalent), with a minimum of 50% marks or equivalent Cumulative Grade Point Average (CGPA)</t>
  </si>
  <si>
    <t>500</t>
  </si>
  <si>
    <t>2193000</t>
  </si>
  <si>
    <t>The candidate must currently be finishing or have already completed their third year of a bachelor degree (equivalent to 180 ECTS credits).</t>
  </si>
  <si>
    <t>27400</t>
  </si>
  <si>
    <t>95 (45)</t>
  </si>
  <si>
    <t>98 (49)</t>
  </si>
  <si>
    <t>95 (48)</t>
  </si>
  <si>
    <t>93 (49)</t>
  </si>
  <si>
    <t>MSc Business Analysis &amp; Strategic Management</t>
  </si>
  <si>
    <t>We require a First or Upper Second class honours degree (2:1, with 60% average) from a UK university or the overseas equivalent.</t>
  </si>
  <si>
    <t>27000</t>
  </si>
  <si>
    <t>92 (93)</t>
  </si>
  <si>
    <t>71 (96)</t>
  </si>
  <si>
    <t>MSc in Business Administration (120 credits)</t>
  </si>
  <si>
    <t>The applicant must hold the minimum of a Bachelor’s degree (i.e the equivalent of 180 ECTS credits at an accredited university) with at least 90 credits in one (or a combination) of the following areas: business administration, economics, industrial engineering and management, or equivalent. At least 60 credits must be in business administration.</t>
  </si>
  <si>
    <t>240000</t>
  </si>
  <si>
    <t>95 (84)</t>
  </si>
  <si>
    <t>88 (83)</t>
  </si>
  <si>
    <t>91 (82)</t>
  </si>
  <si>
    <t>Bachelor (3 years)</t>
  </si>
  <si>
    <t>21000</t>
  </si>
  <si>
    <t>Morocco</t>
  </si>
  <si>
    <t>87 (83)</t>
  </si>
  <si>
    <t>Master in International Business</t>
  </si>
  <si>
    <t>Access to the RBS Master's programs is open to graduates of a bachelor's degree from an accredited school or a recognized equivalent diploma in the fields of economics and management.</t>
  </si>
  <si>
    <t>72000</t>
  </si>
  <si>
    <t>MAD</t>
  </si>
  <si>
    <t>97 (38)</t>
  </si>
  <si>
    <t>94 (54)</t>
  </si>
  <si>
    <t>97 (44)</t>
  </si>
  <si>
    <t>91 (69)</t>
  </si>
  <si>
    <t>This programme is intended for graduates in any subject or discipline; no previous study in management is necessary.</t>
  </si>
  <si>
    <t>91 (84)</t>
  </si>
  <si>
    <t>65 (77)</t>
  </si>
  <si>
    <t>86 (85)</t>
  </si>
  <si>
    <t>Master in Business Economics</t>
  </si>
  <si>
    <t>As a minimum eligibility requirement, applicants must hold an academic bachelor degree from a recognized university in Economics or Business Economics, a master's degree in Business Administration, or an equivalent diploma. </t>
  </si>
  <si>
    <t>5800</t>
  </si>
  <si>
    <t>Post Graduate Programme in Management (PGP)</t>
  </si>
  <si>
    <t>The candidate must hold a Bachelor’s Degree, with at least 50% marks or equivalent CGPA, awarded by any University or educational institution</t>
  </si>
  <si>
    <t>30,11,800</t>
  </si>
  <si>
    <t>Rupees</t>
  </si>
  <si>
    <t>80 (83)</t>
  </si>
  <si>
    <t>71 (87)</t>
  </si>
  <si>
    <t>79 (86)</t>
  </si>
  <si>
    <t>A 2.1 Honours degree in a non-Business discipline, or equivalent international qualification</t>
  </si>
  <si>
    <t>17000</t>
  </si>
  <si>
    <t>86 (51)</t>
  </si>
  <si>
    <t>Master of Science in Business Administration</t>
  </si>
  <si>
    <t>A bachelor’s degree with at least a foundation knowledge of Business Administration. It is possible to catch up on this knowledge before or during your master’s studies</t>
  </si>
  <si>
    <t>8200</t>
  </si>
  <si>
    <t>Norway</t>
  </si>
  <si>
    <t>94 (42)</t>
  </si>
  <si>
    <t>90 (40)</t>
  </si>
  <si>
    <t>96 (34)</t>
  </si>
  <si>
    <t>Admission to the MSc programme at NHH requires Higher Education Entrance Qualification and a completed degree comparable to a Norwegian bachelor's degree, whereof 90 ECTS must be within economics and business administration. </t>
  </si>
  <si>
    <t>360,00</t>
  </si>
  <si>
    <t>NOK</t>
  </si>
  <si>
    <t>86 (56)</t>
  </si>
  <si>
    <t>79 (79)</t>
  </si>
  <si>
    <t>Bachelor Degree (or equivalent)</t>
  </si>
  <si>
    <t>19900</t>
  </si>
  <si>
    <t>Poland</t>
  </si>
  <si>
    <t>100 (16)</t>
  </si>
  <si>
    <t>To be admitted to second-cycle studies in Poland, you need to present the higher education diploma (MA, BA, Bsc, engineer or equivalent) and transcript of grades, entitling you to continue the tertiary education in the country where the diploma was issued. </t>
  </si>
  <si>
    <t>7600</t>
  </si>
  <si>
    <t>PLN</t>
  </si>
  <si>
    <t>93 (88)</t>
  </si>
  <si>
    <t>93 (86)</t>
  </si>
  <si>
    <t>If you have achieved a 3 year programme before such as a Bachelor in Business Administration before, you can decide to continue to study at PSB, by integrating our Master in Management (MiM) in two years.</t>
  </si>
  <si>
    <t>22600</t>
  </si>
  <si>
    <t>Bachelor’s Degree (10+2+3) in any discipline from recognised Universities with a minimum of 55% and 3+ years of work experience.</t>
  </si>
  <si>
    <t>1500</t>
  </si>
  <si>
    <t>4,75,000</t>
  </si>
  <si>
    <t>Post Graduate Diploma in Management (PGDM)</t>
  </si>
  <si>
    <t>yes</t>
  </si>
  <si>
    <t>To be eligible for admission to the PGDM Program(s), the participants must possess a bachelor’s equivalent degree, with a minimum of 50% aggregate marks or equivalent in any discipline, from a recognized university in India or abroad (recognized by the UGC / Association of Indian Universities). </t>
  </si>
  <si>
    <t>2200</t>
  </si>
  <si>
    <t>29,950 USD</t>
  </si>
  <si>
    <t>Hungary</t>
  </si>
  <si>
    <t>88</t>
  </si>
  <si>
    <t>93 (53)</t>
  </si>
  <si>
    <t>90 (71)</t>
  </si>
  <si>
    <t>96 (78)</t>
  </si>
  <si>
    <t>99 (51)</t>
  </si>
  <si>
    <t>Masters in Management and Leadership</t>
  </si>
  <si>
    <t>Completed bachelor/undergraduate degree (Note: there is no exemption from the oral admission exam based on EQUIS/AACSB accredited degree!) </t>
  </si>
  <si>
    <t>14,400 Euro</t>
  </si>
  <si>
    <t>HUF</t>
  </si>
  <si>
    <t>79 (63)</t>
  </si>
  <si>
    <t>50 (62)</t>
  </si>
  <si>
    <t>100 (40)</t>
  </si>
  <si>
    <t>Management MSc</t>
  </si>
  <si>
    <t>A 2:1 with honours or equivalent in any discipline from a recognised university. We do consider all applications where there is evidence of exceptional performance in modules relevant to the programme of study, significant relevant work experience or professional qualifications.</t>
  </si>
  <si>
    <t>26800</t>
  </si>
  <si>
    <t>74 (92)</t>
  </si>
  <si>
    <t>69 (94)</t>
  </si>
  <si>
    <t>60 (90)</t>
  </si>
  <si>
    <t>Three or four-year Bachelor's degree with a B+ average, or recognized equivalent from an accredited institution</t>
  </si>
  <si>
    <t>157.25</t>
  </si>
  <si>
    <t>55273</t>
  </si>
  <si>
    <t>Column Names</t>
  </si>
  <si>
    <t>Number</t>
  </si>
  <si>
    <t>Considering?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</si>
</sst>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bgColor theme="9"/>
      </patternFill>
    </fill>
    <fill>
      <patternFill patternType="solid">
        <fgColor theme="9" tint="-0.249977111117893"/>
        <bgColor theme="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2" borderId="1" xfId="0" applyFill="1" applyBorder="1"/>
    <xf numFmtId="0" fontId="0" fillId="3" borderId="1" xfId="0" applyFill="1" applyBorder="1"/>
    <xf numFmtId="0" fontId="0" fillId="4" borderId="1" xfId="0" applyFill="1" applyBorder="1"/>
  </cellXfs>
  <cellStyles count="1">
    <cellStyle name="Normal" xfId="0" builtinId="0"/>
  </cellStyles>
  <dxfs count="9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EBFBDB4-A75F-4BBA-BD63-00912C323C24}" autoFormatId="16" applyNumberFormats="0" applyBorderFormats="0" applyFontFormats="0" applyPatternFormats="0" applyAlignmentFormats="0" applyWidthHeightFormats="0">
  <queryTableRefresh nextId="63" unboundColumnsRight="51">
    <queryTableFields count="60">
      <queryTableField id="1" name="School Name" tableColumnId="1"/>
      <queryTableField id="2" name="LinkedIn Followers" tableColumnId="2"/>
      <queryTableField id="3" name="Instagram engagement %" tableColumnId="3"/>
      <queryTableField id="4" name="Google Rating" tableColumnId="4"/>
      <queryTableField id="5" name="Google Number of Reviews" tableColumnId="5"/>
      <queryTableField id="6" name="Research Quality" tableColumnId="6"/>
      <queryTableField id="7" name="Citations per Faculty" tableColumnId="7"/>
      <queryTableField id="8" name="Average Experience of Faculty" tableColumnId="8"/>
      <queryTableField id="9" name="Students per Staff" tableColumnId="9"/>
      <queryTableField id="10" dataBound="0" tableColumnId="10"/>
      <queryTableField id="12" dataBound="0" tableColumnId="12"/>
      <queryTableField id="13" dataBound="0" tableColumnId="13"/>
      <queryTableField id="14" dataBound="0" tableColumnId="14"/>
      <queryTableField id="62" dataBound="0" tableColumnId="11"/>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20"/>
      <queryTableField id="21" dataBound="0" tableColumnId="21"/>
      <queryTableField id="22" dataBound="0" tableColumnId="22"/>
      <queryTableField id="23" dataBound="0" tableColumnId="23"/>
      <queryTableField id="24" dataBound="0" tableColumnId="24"/>
      <queryTableField id="26" dataBound="0" tableColumnId="26"/>
      <queryTableField id="27" dataBound="0" tableColumnId="27"/>
      <queryTableField id="28" dataBound="0" tableColumnId="28"/>
      <queryTableField id="29" dataBound="0" tableColumnId="29"/>
      <queryTableField id="30" dataBound="0" tableColumnId="30"/>
      <queryTableField id="31" dataBound="0" tableColumnId="31"/>
      <queryTableField id="32" dataBound="0" tableColumnId="32"/>
      <queryTableField id="33" dataBound="0" tableColumnId="33"/>
      <queryTableField id="34" dataBound="0" tableColumnId="34"/>
      <queryTableField id="35" dataBound="0" tableColumnId="35"/>
      <queryTableField id="36" dataBound="0" tableColumnId="36"/>
      <queryTableField id="37" dataBound="0" tableColumnId="37"/>
      <queryTableField id="38" dataBound="0" tableColumnId="38"/>
      <queryTableField id="39" dataBound="0" tableColumnId="39"/>
      <queryTableField id="40" dataBound="0" tableColumnId="40"/>
      <queryTableField id="41" dataBound="0" tableColumnId="41"/>
      <queryTableField id="42" dataBound="0" tableColumnId="42"/>
      <queryTableField id="43" dataBound="0" tableColumnId="43"/>
      <queryTableField id="44" dataBound="0" tableColumnId="44"/>
      <queryTableField id="45" dataBound="0" tableColumnId="45"/>
      <queryTableField id="46" dataBound="0" tableColumnId="46"/>
      <queryTableField id="47" dataBound="0" tableColumnId="47"/>
      <queryTableField id="48" dataBound="0" tableColumnId="48"/>
      <queryTableField id="49" dataBound="0" tableColumnId="49"/>
      <queryTableField id="50" dataBound="0" tableColumnId="50"/>
      <queryTableField id="51" dataBound="0" tableColumnId="51"/>
      <queryTableField id="52" dataBound="0" tableColumnId="52"/>
      <queryTableField id="53" dataBound="0" tableColumnId="53"/>
      <queryTableField id="54" dataBound="0" tableColumnId="54"/>
      <queryTableField id="55" dataBound="0" tableColumnId="55"/>
      <queryTableField id="56" dataBound="0" tableColumnId="56"/>
      <queryTableField id="57" dataBound="0" tableColumnId="57"/>
      <queryTableField id="58" dataBound="0" tableColumnId="58"/>
      <queryTableField id="59" dataBound="0" tableColumnId="59"/>
      <queryTableField id="60" dataBound="0" tableColumnId="60"/>
      <queryTableField id="61" dataBound="0" tableColumnId="6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C31BE0A-FD98-4CB5-93C3-3DBAA4B664D6}" autoFormatId="16" applyNumberFormats="0" applyBorderFormats="0" applyFontFormats="0" applyPatternFormats="0" applyAlignmentFormats="0" applyWidthHeightFormats="0">
  <queryTableRefresh nextId="195">
    <queryTableFields count="194">
      <queryTableField id="1" name="School Name" tableColumnId="1"/>
      <queryTableField id="2" name="Location by primary campus" tableColumnId="2"/>
      <queryTableField id="3" name="Careers service rank 2022" tableColumnId="3"/>
      <queryTableField id="4" name="Careers service rank 2021" tableColumnId="4"/>
      <queryTableField id="5" name="Careers service rank 2020" tableColumnId="5"/>
      <queryTableField id="6" name="Careers service rank 2019" tableColumnId="6"/>
      <queryTableField id="7" name="Careers service rank 2018" tableColumnId="7"/>
      <queryTableField id="8" name="International board (%) 2022" tableColumnId="8"/>
      <queryTableField id="9" name="International board (%) 2021" tableColumnId="9"/>
      <queryTableField id="10" name="International board (%) 2020" tableColumnId="10"/>
      <queryTableField id="11" name="International board (%) 2019" tableColumnId="11"/>
      <queryTableField id="12" name="International board (%) 2018" tableColumnId="12"/>
      <queryTableField id="13" name="International course experience rank 2022" tableColumnId="13"/>
      <queryTableField id="14" name="International course experience rank 2021" tableColumnId="14"/>
      <queryTableField id="15" name="International course experience rank 2020" tableColumnId="15"/>
      <queryTableField id="16" name="International course experience rank 2019" tableColumnId="16"/>
      <queryTableField id="17" name="International course experience rank 2018" tableColumnId="17"/>
      <queryTableField id="18" name="Threeyear average 2022" tableColumnId="18"/>
      <queryTableField id="19" name="Threeyear average 2021" tableColumnId="19"/>
      <queryTableField id="20" name="Threeyear average 2020" tableColumnId="20"/>
      <queryTableField id="21" name="Threeyear average 2019" tableColumnId="21"/>
      <queryTableField id="22" name="Threeyear average 2018" tableColumnId="22"/>
      <queryTableField id="23" name="Faculty with doctorates (%) 2022" tableColumnId="23"/>
      <queryTableField id="24" name="Faculty with doctorates (%) 2021" tableColumnId="24"/>
      <queryTableField id="25" name="Faculty with doctorates (%) 2020" tableColumnId="25"/>
      <queryTableField id="26" name="Faculty with doctorates (%) 2019" tableColumnId="26"/>
      <queryTableField id="27" name="Faculty with doctorates (%) 2018" tableColumnId="27"/>
      <queryTableField id="28" name="International work mobility rank 2022" tableColumnId="28"/>
      <queryTableField id="29" name="International work mobility rank 2021" tableColumnId="29"/>
      <queryTableField id="30" name="International work mobility rank 2020" tableColumnId="30"/>
      <queryTableField id="31" name="International work mobility rank 2019" tableColumnId="31"/>
      <queryTableField id="32" name="International work mobility rank 2018" tableColumnId="32"/>
      <queryTableField id="33" name="Rank in 2022" tableColumnId="33"/>
      <queryTableField id="34" name="Rank in 2021" tableColumnId="34"/>
      <queryTableField id="35" name="Rank in 2020" tableColumnId="35"/>
      <queryTableField id="36" name="Rank in 2019" tableColumnId="36"/>
      <queryTableField id="37" name="Rank in 2018" tableColumnId="37"/>
      <queryTableField id="38" name="Overall satisfaction 2022" tableColumnId="38"/>
      <queryTableField id="39" name="Overall satisfaction 2021" tableColumnId="39"/>
      <queryTableField id="40" name="Overall satisfaction 2020" tableColumnId="40"/>
      <queryTableField id="41" name="Overall satisfaction 2019" tableColumnId="41"/>
      <queryTableField id="42" name="Overall satisfaction 2018" tableColumnId="42"/>
      <queryTableField id="43" name="Women on board (%) 2022" tableColumnId="43"/>
      <queryTableField id="44" name="Women on board (%) 2021" tableColumnId="44"/>
      <queryTableField id="45" name="Women on board (%) 2020" tableColumnId="45"/>
      <queryTableField id="46" name="Women on board (%) 2019" tableColumnId="46"/>
      <queryTableField id="47" name="Women on board (%) 2018" tableColumnId="47"/>
      <queryTableField id="48" name="Female students (%) 2022" tableColumnId="48"/>
      <queryTableField id="49" name="Female students (%) 2021" tableColumnId="49"/>
      <queryTableField id="50" name="Female students (%) 2020" tableColumnId="50"/>
      <queryTableField id="51" name="Female students (%) 2019" tableColumnId="51"/>
      <queryTableField id="52" name="Female students (%) 2018" tableColumnId="52"/>
      <queryTableField id="53" name="Female faculty (%) 2022" tableColumnId="53"/>
      <queryTableField id="54" name="Female faculty (%) 2021" tableColumnId="54"/>
      <queryTableField id="55" name="Female faculty (%) 2020" tableColumnId="55"/>
      <queryTableField id="56" name="Female faculty (%) 2019" tableColumnId="56"/>
      <queryTableField id="57" name="Female faculty (%) 2018" tableColumnId="57"/>
      <queryTableField id="58" name="Career progress rank 2022" tableColumnId="58"/>
      <queryTableField id="59" name="Career progress rank 2021" tableColumnId="59"/>
      <queryTableField id="60" name="Career progress rank 2020" tableColumnId="60"/>
      <queryTableField id="61" name="Career progress rank 2019" tableColumnId="61"/>
      <queryTableField id="62" name="Career progress rank 2018" tableColumnId="62"/>
      <queryTableField id="63" name="Salary percentage increase 2022" tableColumnId="63"/>
      <queryTableField id="64" name="Salary percentage increase 2021" tableColumnId="64"/>
      <queryTableField id="65" name="Salary percentage increase 2020" tableColumnId="65"/>
      <queryTableField id="66" name="Salary percentage increase 2019" tableColumnId="66"/>
      <queryTableField id="67" name="Salary percentage increase 2018" tableColumnId="67"/>
      <queryTableField id="68" name="Weighted salary (US$) 2022" tableColumnId="68"/>
      <queryTableField id="69" name="Weighted salary (US$) 2021" tableColumnId="69"/>
      <queryTableField id="70" name="Weighted salary (US$) 2020" tableColumnId="70"/>
      <queryTableField id="71" name="Weighted salary (US$) 2019" tableColumnId="71"/>
      <queryTableField id="72" name="Weighted salary (US$) 2018" tableColumnId="72"/>
      <queryTableField id="73" name="Value for money rank 2022" tableColumnId="73"/>
      <queryTableField id="74" name="Value for money rank 2021" tableColumnId="74"/>
      <queryTableField id="75" name="Value for money rank 2020" tableColumnId="75"/>
      <queryTableField id="76" name="Value for money rank 2019" tableColumnId="76"/>
      <queryTableField id="77" name="Value for money rank 2018" tableColumnId="77"/>
      <queryTableField id="78" name="Employed at three months (%) 2022" tableColumnId="78"/>
      <queryTableField id="79" name="Employed at three months (%) 2021" tableColumnId="79"/>
      <queryTableField id="80" name="Employed at three months (%) 2020" tableColumnId="80"/>
      <queryTableField id="81" name="Employed at three months (%) 2019" tableColumnId="81"/>
      <queryTableField id="82" name="Employed at three months (%) 2018" tableColumnId="82"/>
      <queryTableField id="83" name="International faculty (%) 2022" tableColumnId="83"/>
      <queryTableField id="84" name="International faculty (%) 2021" tableColumnId="84"/>
      <queryTableField id="85" name="International faculty (%) 2020" tableColumnId="85"/>
      <queryTableField id="86" name="International faculty (%) 2019" tableColumnId="86"/>
      <queryTableField id="87" name="International faculty (%) 2018" tableColumnId="87"/>
      <queryTableField id="88" name="International students (%) 2022" tableColumnId="88"/>
      <queryTableField id="89" name="International students (%) 2021" tableColumnId="89"/>
      <queryTableField id="90" name="International students (%) 2020" tableColumnId="90"/>
      <queryTableField id="91" name="International students (%) 2019" tableColumnId="91"/>
      <queryTableField id="92" name="International students (%) 2018" tableColumnId="92"/>
      <queryTableField id="93" name="Aims achieved (%) 2022" tableColumnId="93"/>
      <queryTableField id="94" name="Aims achieved (%) 2021" tableColumnId="94"/>
      <queryTableField id="95" name="Aims achieved (%) 2020" tableColumnId="95"/>
      <queryTableField id="96" name="Aims achieved (%) 2019" tableColumnId="96"/>
      <queryTableField id="97" name="Aims achieved (%) 2018" tableColumnId="97"/>
      <queryTableField id="98" name="Programme name" tableColumnId="98"/>
      <queryTableField id="99" name="Internships (%)" tableColumnId="99"/>
      <queryTableField id="100" name="Average course length (months)" tableColumnId="100"/>
      <queryTableField id="101" name="Minimum IELTS" tableColumnId="101"/>
      <queryTableField id="102" name="Minimum TOIEC" tableColumnId="102"/>
      <queryTableField id="103" name="Minimum TOEFL" tableColumnId="103"/>
      <queryTableField id="104" name="Minimum CFR" tableColumnId="104"/>
      <queryTableField id="105" name="GMAT/GRE Required" tableColumnId="105"/>
      <queryTableField id="106" name="Required Courses" tableColumnId="106"/>
      <queryTableField id="107" name="Admission Requirement" tableColumnId="107"/>
      <queryTableField id="108" name="No. of Location" tableColumnId="108"/>
      <queryTableField id="109" name="Programmes/Streams Offered" tableColumnId="109"/>
      <queryTableField id="110" name="International/Domestic" tableColumnId="110"/>
      <queryTableField id="111" name="Application fee " tableColumnId="111"/>
      <queryTableField id="112" name="School Fees(National)" tableColumnId="112"/>
      <queryTableField id="113" name="School Fees (International)" tableColumnId="113"/>
      <queryTableField id="114" name="Currency" tableColumnId="114"/>
      <queryTableField id="115" name="Length of Programme(terms)" tableColumnId="115"/>
      <queryTableField id="116" name="Months Per Term" tableColumnId="116"/>
      <queryTableField id="117" name="Core Courses" tableColumnId="117"/>
      <queryTableField id="118" name="Electives" tableColumnId="118"/>
      <queryTableField id="119" name="Co op/Internship: Required" tableColumnId="119"/>
      <queryTableField id="120" name="Co op/Internship: Not Required" tableColumnId="120"/>
      <queryTableField id="121" name="Co op/Internship: Optional" tableColumnId="121"/>
      <queryTableField id="122" name="Thesis: Required" tableColumnId="122"/>
      <queryTableField id="123" name="Thesis: Not Required" tableColumnId="123"/>
      <queryTableField id="124" name="Thesis: Optional" tableColumnId="124"/>
      <queryTableField id="125" name="Scholarships" tableColumnId="125"/>
      <queryTableField id="126" name="Gap Year" tableColumnId="126"/>
      <queryTableField id="127" name="Rank Change 2022-2021" tableColumnId="127"/>
      <queryTableField id="128" name="Rank Change 2021-2020" tableColumnId="128"/>
      <queryTableField id="129" name="Rank Change 2020-2019" tableColumnId="129"/>
      <queryTableField id="130" name="Rank Change 2019-2018" tableColumnId="130"/>
      <queryTableField id="131" name="Careers service rank 2022-2021" tableColumnId="131"/>
      <queryTableField id="132" name="Careers service rank 2021-2020" tableColumnId="132"/>
      <queryTableField id="133" name="Careers service rank 2020-2019" tableColumnId="133"/>
      <queryTableField id="134" name="Careers service rank 2019-2018" tableColumnId="134"/>
      <queryTableField id="135" name="International course experience rank 2022-2021" tableColumnId="135"/>
      <queryTableField id="136" name="International course experience rank 2021-2020" tableColumnId="136"/>
      <queryTableField id="137" name="International course experience rank 2020-2019" tableColumnId="137"/>
      <queryTableField id="138" name="International course experience rank 2019-2018" tableColumnId="138"/>
      <queryTableField id="139" name="International work mobility rank 2022-2021" tableColumnId="139"/>
      <queryTableField id="140" name="International work mobility rank 2021-2020" tableColumnId="140"/>
      <queryTableField id="141" name="International work mobility rank 2020-2019" tableColumnId="141"/>
      <queryTableField id="142" name="International work mobility rank 2019-2018" tableColumnId="142"/>
      <queryTableField id="143" name="Career progress rank 2022-2021" tableColumnId="143"/>
      <queryTableField id="144" name="Career progress rank 2021-2020" tableColumnId="144"/>
      <queryTableField id="145" name="Career progress rank 2020-2019" tableColumnId="145"/>
      <queryTableField id="146" name="Career progress rank 2019-2018" tableColumnId="146"/>
      <queryTableField id="147" name="Value for money rank 2022-2021" tableColumnId="147"/>
      <queryTableField id="148" name="Value for money rank 2021-2020" tableColumnId="148"/>
      <queryTableField id="149" name="Value for money rank 2020-2019" tableColumnId="149"/>
      <queryTableField id="150" name="Value for money rank 2019-2018" tableColumnId="150"/>
      <queryTableField id="151" name="Rank Stability" tableColumnId="151"/>
      <queryTableField id="152" name="Careers service Rank Stability" tableColumnId="152"/>
      <queryTableField id="153" name="International course experience Rank Stability" tableColumnId="153"/>
      <queryTableField id="154" name="International work mobility Rank Stability" tableColumnId="154"/>
      <queryTableField id="155" name="Career progress Rank Stability" tableColumnId="155"/>
      <queryTableField id="156" name="Value for money Rank Stability" tableColumnId="156"/>
      <queryTableField id="157" name="Faculty Change" tableColumnId="157"/>
      <queryTableField id="158" name="International Board Change" tableColumnId="158"/>
      <queryTableField id="159" name="Women on board Change" tableColumnId="159"/>
      <queryTableField id="160" name="Female Student Change" tableColumnId="160"/>
      <queryTableField id="161" name="Female faculty Change" tableColumnId="161"/>
      <queryTableField id="162" name="International faculty Change" tableColumnId="162"/>
      <queryTableField id="163" name="International students Change" tableColumnId="163"/>
      <queryTableField id="164" name="Female students (%) 2022 Change" tableColumnId="164"/>
      <queryTableField id="165" name="Female students (%) 2021 Change" tableColumnId="165"/>
      <queryTableField id="166" name="Female students (%) 2020 Change" tableColumnId="166"/>
      <queryTableField id="167" name="Female students (%) 2019 Change" tableColumnId="167"/>
      <queryTableField id="168" name="Female faculty (%) 2022 Change" tableColumnId="168"/>
      <queryTableField id="169" name="Female faculty (%) 2021 Change" tableColumnId="169"/>
      <queryTableField id="170" name="Female faculty (%) 2020 Change" tableColumnId="170"/>
      <queryTableField id="171" name="Female faculty (%) 2019 Change" tableColumnId="171"/>
      <queryTableField id="172" name="Women on board (%) 2022 Change" tableColumnId="172"/>
      <queryTableField id="173" name="Women on board (%) 2021 Change" tableColumnId="173"/>
      <queryTableField id="174" name="Women on board (%) 2020 Change" tableColumnId="174"/>
      <queryTableField id="175" name="Women on board (%) 2019 Change" tableColumnId="175"/>
      <queryTableField id="176" name="Satisfaction Change" tableColumnId="176"/>
      <queryTableField id="177" name="International students (%) 2022 Change" tableColumnId="177"/>
      <queryTableField id="178" name="International students (%) 2021 Change" tableColumnId="178"/>
      <queryTableField id="179" name="International students (%) 2020 Change" tableColumnId="179"/>
      <queryTableField id="180" name="International students (%) 2019 Change" tableColumnId="180"/>
      <queryTableField id="181" name="International faculty (%) 2022 Change" tableColumnId="181"/>
      <queryTableField id="182" name="International faculty (%) 2021 Change" tableColumnId="182"/>
      <queryTableField id="183" name="International faculty (%) 2020 Change" tableColumnId="183"/>
      <queryTableField id="184" name="International faculty (%) 2019 Change" tableColumnId="184"/>
      <queryTableField id="185" name="International board (%) 2022 Change" tableColumnId="185"/>
      <queryTableField id="186" name="International board (%) 2021 Change" tableColumnId="186"/>
      <queryTableField id="187" name="International board (%) 2020 Change" tableColumnId="187"/>
      <queryTableField id="188" name="International board (%) 2019 Change" tableColumnId="188"/>
      <queryTableField id="189" name="Career Progress vs. Salary Correlation" tableColumnId="189"/>
      <queryTableField id="190" name="Value for Money Index" tableColumnId="190"/>
      <queryTableField id="191" name="GMAT/GRE Required Count" tableColumnId="191"/>
      <queryTableField id="192" name="Thesis Required Count" tableColumnId="192"/>
      <queryTableField id="193" name="Co op/Internship: Required Count" tableColumnId="193"/>
      <queryTableField id="194" name="Scholarships Count" tableColumnId="19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9D482F-643B-4E4B-B9AD-6A70CD49DDFE}" name="Data_Collection" displayName="Data_Collection" ref="A1:BH126" tableType="queryTable" totalsRowShown="0">
  <autoFilter ref="A1:BH126" xr:uid="{2F9D482F-643B-4E4B-B9AD-6A70CD49DDFE}"/>
  <tableColumns count="60">
    <tableColumn id="1" xr3:uid="{4FA0FF3B-51B0-4A65-8253-E23C31660485}" uniqueName="1" name="School Name" queryTableFieldId="1" dataDxfId="89"/>
    <tableColumn id="2" xr3:uid="{44CA45C8-EF99-4111-8711-01BDB7811B86}" uniqueName="2" name="LinkedIn Followers" queryTableFieldId="2"/>
    <tableColumn id="3" xr3:uid="{6DE3A0C9-F813-4529-8A19-578E4776C856}" uniqueName="3" name="Instagram engagement %" queryTableFieldId="3"/>
    <tableColumn id="4" xr3:uid="{A074B4E6-088D-44B8-8244-DB0CD868678A}" uniqueName="4" name="Google Rating" queryTableFieldId="4"/>
    <tableColumn id="5" xr3:uid="{A59470D5-3509-4FAE-B68E-5F9E22F1869A}" uniqueName="5" name="Google Number of Reviews" queryTableFieldId="5"/>
    <tableColumn id="6" xr3:uid="{5CFDFA81-2974-4183-98C1-9FACFEE81F61}" uniqueName="6" name="Research Quality" queryTableFieldId="6"/>
    <tableColumn id="7" xr3:uid="{FF684448-2C56-4F0E-8E5F-8492E5418D0A}" uniqueName="7" name="Citations per Faculty" queryTableFieldId="7"/>
    <tableColumn id="8" xr3:uid="{E0FD40A6-DBB1-4AFE-8C90-5C582483AD89}" uniqueName="8" name="Average Experience of Faculty" queryTableFieldId="8"/>
    <tableColumn id="9" xr3:uid="{DAB9829C-4867-47D4-86F8-71DACAD25664}" uniqueName="9" name="Students per Staff" queryTableFieldId="9"/>
    <tableColumn id="10" xr3:uid="{AABD26A2-D071-4B08-B00A-C67E31F946A8}" uniqueName="10" name="International board (%) 2022" queryTableFieldId="10" dataDxfId="88">
      <calculatedColumnFormula>VLOOKUP(Data_Collection[[#This Row],[School Name]],output_dataset1!$1:$1048576,8,FALSE)</calculatedColumnFormula>
    </tableColumn>
    <tableColumn id="12" xr3:uid="{6A21E24A-26D5-4ED2-A7BD-AA1C72A00D6E}" uniqueName="12" name="Threeyear average 2022" queryTableFieldId="12" dataDxfId="87">
      <calculatedColumnFormula>VLOOKUP($A:$A,output_dataset1!$1:$1048576,18,FALSE)</calculatedColumnFormula>
    </tableColumn>
    <tableColumn id="13" xr3:uid="{C506A270-E07E-4162-A5F4-FB453738929D}" uniqueName="13" name="Faculty with doctorates (%) 2022" queryTableFieldId="13" dataDxfId="86">
      <calculatedColumnFormula>VLOOKUP($A:$A,output_dataset1!$1:$1048576,23,FALSE)</calculatedColumnFormula>
    </tableColumn>
    <tableColumn id="14" xr3:uid="{D9405E77-2F16-453E-8458-05DD2F2B10D0}" uniqueName="14" name="Faculty with doctorates (%) 2021" queryTableFieldId="14" dataDxfId="85">
      <calculatedColumnFormula>VLOOKUP($A:$A,output_dataset1!$1:$1048576,24,FALSE)</calculatedColumnFormula>
    </tableColumn>
    <tableColumn id="11" xr3:uid="{DF84C88A-5A59-439C-B963-CCB19259B5C7}" uniqueName="11" name="Rank in 2022" queryTableFieldId="62" dataDxfId="84">
      <calculatedColumnFormula>VLOOKUP($A:$A,output_dataset1!$1:$1048576,33,FALSE)</calculatedColumnFormula>
    </tableColumn>
    <tableColumn id="15" xr3:uid="{0141709F-1113-4CFF-99CD-E39AA23A8C42}" uniqueName="15" name="Overall satisfaction 2022" queryTableFieldId="15" dataDxfId="83">
      <calculatedColumnFormula>VLOOKUP($A:$A,output_dataset1!$1:$1048576,38,FALSE)</calculatedColumnFormula>
    </tableColumn>
    <tableColumn id="16" xr3:uid="{6EE8E2A1-3FA0-4F62-88EA-00A08D18CE4C}" uniqueName="16" name="Overall satisfaction 2021" queryTableFieldId="16" dataDxfId="82">
      <calculatedColumnFormula>VLOOKUP($A:$A,output_dataset1!$1:$1048576,39,FALSE)</calculatedColumnFormula>
    </tableColumn>
    <tableColumn id="17" xr3:uid="{345AD71A-3275-4273-AEED-E6F0F70E62BC}" uniqueName="17" name="Women on board (%) 2022" queryTableFieldId="17" dataDxfId="81">
      <calculatedColumnFormula>VLOOKUP($A:$A,output_dataset1!$1:$1048576,43,FALSE)</calculatedColumnFormula>
    </tableColumn>
    <tableColumn id="18" xr3:uid="{B8456D94-0641-4689-931B-60A5E091A27F}" uniqueName="18" name="Female faculty (%) 2022" queryTableFieldId="18" dataDxfId="80">
      <calculatedColumnFormula>VLOOKUP($A:$A,output_dataset1!$1:$1048576,53,FALSE)</calculatedColumnFormula>
    </tableColumn>
    <tableColumn id="19" xr3:uid="{B4FBE390-19CA-4035-8533-649EAD3F00DC}" uniqueName="19" name="Salary percentage increase 2022" queryTableFieldId="19" dataDxfId="79">
      <calculatedColumnFormula>VLOOKUP($A:$A,output_dataset1!$1:$1048576,63,FALSE)</calculatedColumnFormula>
    </tableColumn>
    <tableColumn id="20" xr3:uid="{ED928644-D16E-4432-A00E-30BA4169C1E9}" uniqueName="20" name="Salary percentage increase 2021" queryTableFieldId="20" dataDxfId="78">
      <calculatedColumnFormula>VLOOKUP($A:$A,output_dataset1!$1:$1048576,64,FALSE)</calculatedColumnFormula>
    </tableColumn>
    <tableColumn id="21" xr3:uid="{924C0CF1-D208-4D7E-82D8-6460B68489CD}" uniqueName="21" name="Weighted salary (US$) 2022" queryTableFieldId="21" dataDxfId="77">
      <calculatedColumnFormula>VLOOKUP($A:$A,output_dataset1!$1:$1048576,68,FALSE)</calculatedColumnFormula>
    </tableColumn>
    <tableColumn id="22" xr3:uid="{24D47B0B-7D97-41B5-A0A7-3F30AE11D93B}" uniqueName="22" name="Weighted salary (US$) 2021" queryTableFieldId="22" dataDxfId="76">
      <calculatedColumnFormula>VLOOKUP($A:$A,output_dataset1!$1:$1048576,69,FALSE)</calculatedColumnFormula>
    </tableColumn>
    <tableColumn id="23" xr3:uid="{5C58248B-A3EA-4ACB-BA55-7656A4E4ADA8}" uniqueName="23" name="Value for money rank 2022" queryTableFieldId="23" dataDxfId="75">
      <calculatedColumnFormula>VLOOKUP($A:$A,output_dataset1!$1:$1048576,73,FALSE)</calculatedColumnFormula>
    </tableColumn>
    <tableColumn id="24" xr3:uid="{8B717816-8954-4A1D-9276-D7160E537BDC}" uniqueName="24" name="Value for money rank 2021" queryTableFieldId="24" dataDxfId="74">
      <calculatedColumnFormula>VLOOKUP($A:$A,output_dataset1!$1:$1048576,74,FALSE)</calculatedColumnFormula>
    </tableColumn>
    <tableColumn id="26" xr3:uid="{3E4F83D7-585B-4920-B09F-6BBFDDF25BB0}" uniqueName="26" name="International faculty (%) 2022" queryTableFieldId="26" dataDxfId="73">
      <calculatedColumnFormula>VLOOKUP($A:$A,output_dataset1!$1:$1048576,83,FALSE)</calculatedColumnFormula>
    </tableColumn>
    <tableColumn id="27" xr3:uid="{F44D77D5-CD8F-436C-8842-AE8577ED3C80}" uniqueName="27" name="International students (%) 2022" queryTableFieldId="27" dataDxfId="72">
      <calculatedColumnFormula>VLOOKUP($A:$A,output_dataset1!$1:$1048576,88,FALSE)</calculatedColumnFormula>
    </tableColumn>
    <tableColumn id="28" xr3:uid="{5C265B01-8400-491C-8ED2-D214BCF972BE}" uniqueName="28" name="Aims achieved (%) 2022" queryTableFieldId="28" dataDxfId="71">
      <calculatedColumnFormula>VLOOKUP($A:$A,output_dataset1!$1:$1048576,93,FALSE)</calculatedColumnFormula>
    </tableColumn>
    <tableColumn id="29" xr3:uid="{27F90497-E1A9-457A-BC86-2CA62A38109E}" uniqueName="29" name="Internships (%)" queryTableFieldId="29" dataDxfId="70">
      <calculatedColumnFormula>VLOOKUP($A:$A,output_dataset1!$1:$1048576,99,FALSE)</calculatedColumnFormula>
    </tableColumn>
    <tableColumn id="30" xr3:uid="{81B5ED6C-E90A-44D1-9286-B5673989C9F4}" uniqueName="30" name="Average course length (months)" queryTableFieldId="30" dataDxfId="69">
      <calculatedColumnFormula>VLOOKUP($A:$A,output_dataset1!$1:$1048576,100,FALSE)</calculatedColumnFormula>
    </tableColumn>
    <tableColumn id="31" xr3:uid="{E7EF20E9-1ECD-45AF-99A6-C35BAFF50CBE}" uniqueName="31" name="Length of Programme(terms)" queryTableFieldId="31" dataDxfId="68">
      <calculatedColumnFormula>VLOOKUP($A:$A,output_dataset1!$1:$1048576,115,FALSE)</calculatedColumnFormula>
    </tableColumn>
    <tableColumn id="32" xr3:uid="{16A8AE91-2CFA-4B9B-B352-05988855FCBC}" uniqueName="32" name="Rank Change 2022-2021" queryTableFieldId="32" dataDxfId="67">
      <calculatedColumnFormula>VLOOKUP($A:$A,output_dataset1!$1:$1048576,127,FALSE)</calculatedColumnFormula>
    </tableColumn>
    <tableColumn id="33" xr3:uid="{E120D07D-526B-47B5-962A-D3AE90F0F541}" uniqueName="33" name="Rank Change 2021-2020" queryTableFieldId="33" dataDxfId="66">
      <calculatedColumnFormula>VLOOKUP($A:$A,output_dataset1!$1:$1048576,128,FALSE)</calculatedColumnFormula>
    </tableColumn>
    <tableColumn id="34" xr3:uid="{A242EEF6-D815-489B-A304-83D0E817E62F}" uniqueName="34" name="Careers service rank 2022-2021" queryTableFieldId="34" dataDxfId="65">
      <calculatedColumnFormula>VLOOKUP($A:$A,output_dataset1!$1:$1048576,131,FALSE)</calculatedColumnFormula>
    </tableColumn>
    <tableColumn id="35" xr3:uid="{AC55389B-59C2-4B05-B6D9-17FE5DB5C526}" uniqueName="35" name="Careers service rank 2021-2020" queryTableFieldId="35" dataDxfId="64">
      <calculatedColumnFormula>VLOOKUP($A:$A,output_dataset1!$1:$1048576,132,FALSE)</calculatedColumnFormula>
    </tableColumn>
    <tableColumn id="36" xr3:uid="{D9CA3DA1-09FE-42E7-B5FE-C2ADC0619C1D}" uniqueName="36" name="International course experience rank 2022-2021" queryTableFieldId="36" dataDxfId="63">
      <calculatedColumnFormula>VLOOKUP($A:$A,output_dataset1!$1:$1048576,135,FALSE)</calculatedColumnFormula>
    </tableColumn>
    <tableColumn id="37" xr3:uid="{B26D45B7-8D0C-4157-A3DB-21C83F0C1B64}" uniqueName="37" name="International course experience rank 2021-2020" queryTableFieldId="37" dataDxfId="62">
      <calculatedColumnFormula>VLOOKUP($A:$A,output_dataset1!$1:$1048576,136,FALSE)</calculatedColumnFormula>
    </tableColumn>
    <tableColumn id="38" xr3:uid="{3F43A2D2-6AE9-47D6-81C9-2F5D6E6F8EFC}" uniqueName="38" name="International work mobility rank 2022-2021" queryTableFieldId="38" dataDxfId="61">
      <calculatedColumnFormula>VLOOKUP($A:$A,output_dataset1!$1:$1048576,139,FALSE)</calculatedColumnFormula>
    </tableColumn>
    <tableColumn id="39" xr3:uid="{31951CBD-F790-417F-A3C7-A1EEC577A32D}" uniqueName="39" name="International work mobility rank 2021-2020" queryTableFieldId="39" dataDxfId="60">
      <calculatedColumnFormula>VLOOKUP($A:$A,output_dataset1!$1:$1048576,140,FALSE)</calculatedColumnFormula>
    </tableColumn>
    <tableColumn id="40" xr3:uid="{DC44587E-3824-44F2-A986-A8A12F15615B}" uniqueName="40" name="Career progress rank 2022-2021" queryTableFieldId="40" dataDxfId="59">
      <calculatedColumnFormula>VLOOKUP($A:$A,output_dataset1!$1:$1048576,143,FALSE)</calculatedColumnFormula>
    </tableColumn>
    <tableColumn id="41" xr3:uid="{B2FA06DB-C199-4FF5-B144-4D70FA205C5B}" uniqueName="41" name="Career progress rank 2021-2020" queryTableFieldId="41" dataDxfId="58">
      <calculatedColumnFormula>VLOOKUP($A:$A,output_dataset1!$1:$1048576,144,FALSE)</calculatedColumnFormula>
    </tableColumn>
    <tableColumn id="42" xr3:uid="{8654D092-DE1C-442F-8779-D556C7E3064A}" uniqueName="42" name="Value for money rank 2022-2021" queryTableFieldId="42" dataDxfId="57">
      <calculatedColumnFormula>VLOOKUP($A:$A,output_dataset1!$1:$1048576,147,FALSE)</calculatedColumnFormula>
    </tableColumn>
    <tableColumn id="43" xr3:uid="{F31D7C60-B707-4360-A250-49857C770A9D}" uniqueName="43" name="Value for money rank 2021-2020" queryTableFieldId="43" dataDxfId="56">
      <calculatedColumnFormula>VLOOKUP($A:$A,output_dataset1!$1:$1048576,148,FALSE)</calculatedColumnFormula>
    </tableColumn>
    <tableColumn id="44" xr3:uid="{2BCEE4BD-F71F-4D1A-AFD5-6F61EF026092}" uniqueName="44" name="Rank Stability" queryTableFieldId="44" dataDxfId="55">
      <calculatedColumnFormula>VLOOKUP($A:$A,output_dataset1!$1:$1048576,151,FALSE)</calculatedColumnFormula>
    </tableColumn>
    <tableColumn id="45" xr3:uid="{7B2FB3FB-4D27-4C1C-A12D-8430E8688FC0}" uniqueName="45" name="Careers service Rank Stability" queryTableFieldId="45" dataDxfId="54">
      <calculatedColumnFormula>VLOOKUP($A:$A,output_dataset1!$1:$1048576,152,FALSE)</calculatedColumnFormula>
    </tableColumn>
    <tableColumn id="46" xr3:uid="{91DEEE88-9C82-4ECD-8692-7B3299A6C433}" uniqueName="46" name="International course experience Rank Stability" queryTableFieldId="46" dataDxfId="53">
      <calculatedColumnFormula>VLOOKUP($A:$A,output_dataset1!$1:$1048576,153,FALSE)</calculatedColumnFormula>
    </tableColumn>
    <tableColumn id="47" xr3:uid="{8FB8F18A-3B74-42B4-A832-3C560AC2FC0C}" uniqueName="47" name="International work mobility Rank Stability" queryTableFieldId="47" dataDxfId="52">
      <calculatedColumnFormula>VLOOKUP($A:$A,output_dataset1!$1:$1048576,154,FALSE)</calculatedColumnFormula>
    </tableColumn>
    <tableColumn id="48" xr3:uid="{95405F9B-E76C-4312-BD6F-B636F435DFD8}" uniqueName="48" name="Career progress Rank Stability" queryTableFieldId="48" dataDxfId="51">
      <calculatedColumnFormula>VLOOKUP($A:$A,output_dataset1!$1:$1048576,155,FALSE)</calculatedColumnFormula>
    </tableColumn>
    <tableColumn id="49" xr3:uid="{83F0F412-26FF-41C0-A96C-49396D940400}" uniqueName="49" name="Value for money Rank Stability" queryTableFieldId="49" dataDxfId="50">
      <calculatedColumnFormula>VLOOKUP($A:$A,output_dataset1!$1:$1048576,156,FALSE)</calculatedColumnFormula>
    </tableColumn>
    <tableColumn id="50" xr3:uid="{3431D0BF-57AD-4063-9F19-C5F14944DF80}" uniqueName="50" name="Faculty Change" queryTableFieldId="50" dataDxfId="49">
      <calculatedColumnFormula>VLOOKUP($A:$A,output_dataset1!$1:$1048576,157,FALSE)</calculatedColumnFormula>
    </tableColumn>
    <tableColumn id="51" xr3:uid="{987B0DB0-8C6E-4844-8D36-588C1747D240}" uniqueName="51" name="International Board Change" queryTableFieldId="51" dataDxfId="48">
      <calculatedColumnFormula>VLOOKUP($A:$A,output_dataset1!$1:$1048576,158,FALSE)</calculatedColumnFormula>
    </tableColumn>
    <tableColumn id="52" xr3:uid="{1BF359E0-FCDD-4B2A-A748-49241CE3A007}" uniqueName="52" name="Women on board Change" queryTableFieldId="52" dataDxfId="47">
      <calculatedColumnFormula>VLOOKUP($A:$A,output_dataset1!$1:$1048576,159,FALSE)</calculatedColumnFormula>
    </tableColumn>
    <tableColumn id="53" xr3:uid="{140F70F6-2F04-4623-A962-1836430894D8}" uniqueName="53" name="International faculty Change" queryTableFieldId="53" dataDxfId="46">
      <calculatedColumnFormula>VLOOKUP($A:$A,output_dataset1!$1:$1048576,162,FALSE)</calculatedColumnFormula>
    </tableColumn>
    <tableColumn id="54" xr3:uid="{5767ED91-F4B1-4DFD-95E4-E8F07407EF0F}" uniqueName="54" name="International students Change" queryTableFieldId="54" dataDxfId="45">
      <calculatedColumnFormula>VLOOKUP($A:$A,output_dataset1!$1:$1048576,163,FALSE)</calculatedColumnFormula>
    </tableColumn>
    <tableColumn id="55" xr3:uid="{85C89680-1661-4817-9A48-94186EC1E416}" uniqueName="55" name="Female students (%) 2022 Change" queryTableFieldId="55" dataDxfId="44">
      <calculatedColumnFormula>VLOOKUP($A:$A,output_dataset1!$1:$1048576,164,FALSE)</calculatedColumnFormula>
    </tableColumn>
    <tableColumn id="56" xr3:uid="{7271A090-A48A-4AE9-926E-593028B8BC4B}" uniqueName="56" name="Female faculty (%) 2022 Change" queryTableFieldId="56" dataDxfId="43">
      <calculatedColumnFormula>VLOOKUP($A:$A,output_dataset1!$1:$1048576,168,FALSE)</calculatedColumnFormula>
    </tableColumn>
    <tableColumn id="57" xr3:uid="{D218619C-4C32-49BD-8A92-EA88566E3AC2}" uniqueName="57" name="Women on board (%) 2022 Change" queryTableFieldId="57" dataDxfId="42">
      <calculatedColumnFormula>VLOOKUP($A:$A,output_dataset1!$1:$1048576,172,FALSE)</calculatedColumnFormula>
    </tableColumn>
    <tableColumn id="58" xr3:uid="{1584B31F-A296-4117-80D4-21CF2D558B3C}" uniqueName="58" name="Satisfaction Change" queryTableFieldId="58" dataDxfId="41">
      <calculatedColumnFormula>VLOOKUP($A:$A,output_dataset1!$1:$1048576,176,FALSE)</calculatedColumnFormula>
    </tableColumn>
    <tableColumn id="59" xr3:uid="{F85BD912-3CD1-4921-B4E7-E4F33115F9FD}" uniqueName="59" name="International students (%) 2022 Change" queryTableFieldId="59" dataDxfId="40">
      <calculatedColumnFormula>VLOOKUP($A:$A,output_dataset1!$1:$1048576,177,FALSE)</calculatedColumnFormula>
    </tableColumn>
    <tableColumn id="60" xr3:uid="{EABB4843-6557-46DF-9771-43A6F74B2F40}" uniqueName="60" name="International faculty (%) 2022 Change" queryTableFieldId="60" dataDxfId="39">
      <calculatedColumnFormula>VLOOKUP($A:$A,output_dataset1!$1:$1048576,181,FALSE)</calculatedColumnFormula>
    </tableColumn>
    <tableColumn id="61" xr3:uid="{9BEB4D7D-CB0F-49FD-84D5-33BF96324C47}" uniqueName="61" name="International board (%) 2022 Change" queryTableFieldId="61" dataDxfId="38">
      <calculatedColumnFormula>VLOOKUP($A:$A,output_dataset1!$1:$1048576,185,FALSE)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F2987A-0417-4D4D-80B0-30CD156DB058}" name="output_dataset1" displayName="output_dataset1" ref="A1:GL101" tableType="queryTable" totalsRowShown="0">
  <autoFilter ref="A1:GL101" xr:uid="{65F2987A-0417-4D4D-80B0-30CD156DB058}"/>
  <tableColumns count="194">
    <tableColumn id="1" xr3:uid="{BD222928-0ACB-4557-9536-48B374D2BBF0}" uniqueName="1" name="School Name" queryTableFieldId="1" dataDxfId="37"/>
    <tableColumn id="2" xr3:uid="{F0B75856-588D-4CAE-B9B7-321737439942}" uniqueName="2" name="Location by primary campus" queryTableFieldId="2" dataDxfId="36"/>
    <tableColumn id="3" xr3:uid="{8418E6C2-5DF6-4755-B7ED-0F089AD5D1EF}" uniqueName="3" name="Careers service rank 2022" queryTableFieldId="3"/>
    <tableColumn id="4" xr3:uid="{EE89C6B8-43AA-4F80-8F7B-92CD8EDFEB37}" uniqueName="4" name="Careers service rank 2021" queryTableFieldId="4"/>
    <tableColumn id="5" xr3:uid="{BE78D38E-CABB-4347-AE29-60125E6DE59D}" uniqueName="5" name="Careers service rank 2020" queryTableFieldId="5"/>
    <tableColumn id="6" xr3:uid="{D4754777-6406-47A6-BA8B-DACAE49C8720}" uniqueName="6" name="Careers service rank 2019" queryTableFieldId="6"/>
    <tableColumn id="7" xr3:uid="{54CC319E-9B58-4A03-A421-883B51D4D87C}" uniqueName="7" name="Careers service rank 2018" queryTableFieldId="7" dataDxfId="35"/>
    <tableColumn id="8" xr3:uid="{8F164F5E-C48A-40A5-A7F7-FEE45412D1E7}" uniqueName="8" name="International board (%) 2022" queryTableFieldId="8"/>
    <tableColumn id="9" xr3:uid="{A575DFB2-EAF5-4447-AE50-0C766A169449}" uniqueName="9" name="International board (%) 2021" queryTableFieldId="9"/>
    <tableColumn id="10" xr3:uid="{7AEFBD5C-1EBF-4884-8C9F-5017778415A3}" uniqueName="10" name="International board (%) 2020" queryTableFieldId="10"/>
    <tableColumn id="11" xr3:uid="{5288FAB7-B11E-45EA-8956-40C2DB9B4B63}" uniqueName="11" name="International board (%) 2019" queryTableFieldId="11"/>
    <tableColumn id="12" xr3:uid="{7BF5A47F-95B9-42B5-8DFB-F2034A53305C}" uniqueName="12" name="International board (%) 2018" queryTableFieldId="12"/>
    <tableColumn id="13" xr3:uid="{B2D41A2D-DA85-48F1-A700-9639F688C6D2}" uniqueName="13" name="International course experience rank 2022" queryTableFieldId="13"/>
    <tableColumn id="14" xr3:uid="{68ADAAB4-EECB-403A-A731-1417CE6E4875}" uniqueName="14" name="International course experience rank 2021" queryTableFieldId="14"/>
    <tableColumn id="15" xr3:uid="{0E93F1E5-A138-4514-AC0E-09764B8DEB36}" uniqueName="15" name="International course experience rank 2020" queryTableFieldId="15"/>
    <tableColumn id="16" xr3:uid="{BD22B836-B8E7-4607-BCE6-02C089441A90}" uniqueName="16" name="International course experience rank 2019" queryTableFieldId="16"/>
    <tableColumn id="17" xr3:uid="{BF624463-DDC4-4721-B4B3-74841E9E0FEE}" uniqueName="17" name="International course experience rank 2018" queryTableFieldId="17" dataDxfId="34"/>
    <tableColumn id="18" xr3:uid="{B962E67F-D402-4505-B4AD-88DCFFDF6E90}" uniqueName="18" name="Threeyear average 2022" queryTableFieldId="18"/>
    <tableColumn id="19" xr3:uid="{C4A62CFF-46CA-48EE-9F49-3F72930829E3}" uniqueName="19" name="Threeyear average 2021" queryTableFieldId="19" dataDxfId="33"/>
    <tableColumn id="20" xr3:uid="{0D39CF27-D9E4-42F1-85F1-245447643993}" uniqueName="20" name="Threeyear average 2020" queryTableFieldId="20"/>
    <tableColumn id="21" xr3:uid="{858507C4-E931-4986-AB0D-3397EF3DB738}" uniqueName="21" name="Threeyear average 2019" queryTableFieldId="21"/>
    <tableColumn id="22" xr3:uid="{9B381A68-7140-4A89-819B-5DF55DA9C5BF}" uniqueName="22" name="Threeyear average 2018" queryTableFieldId="22"/>
    <tableColumn id="23" xr3:uid="{C992892D-5D5A-4ACD-B17F-82BF9FB3D707}" uniqueName="23" name="Faculty with doctorates (%) 2022" queryTableFieldId="23"/>
    <tableColumn id="24" xr3:uid="{2AAF8B86-0D13-4283-A0B2-C602D1496C93}" uniqueName="24" name="Faculty with doctorates (%) 2021" queryTableFieldId="24"/>
    <tableColumn id="25" xr3:uid="{376730E7-B1F2-4A7B-805D-247EBB34A52C}" uniqueName="25" name="Faculty with doctorates (%) 2020" queryTableFieldId="25"/>
    <tableColumn id="26" xr3:uid="{08E87EFA-7E0A-439C-98F3-0659F57B27F7}" uniqueName="26" name="Faculty with doctorates (%) 2019" queryTableFieldId="26"/>
    <tableColumn id="27" xr3:uid="{68AB45B9-2AED-4FBF-8655-9C30839CD921}" uniqueName="27" name="Faculty with doctorates (%) 2018" queryTableFieldId="27"/>
    <tableColumn id="28" xr3:uid="{49F26033-C49D-4155-9A1D-086406B74606}" uniqueName="28" name="International work mobility rank 2022" queryTableFieldId="28"/>
    <tableColumn id="29" xr3:uid="{9BD96D39-93CE-41A8-83F3-E42B82C168E2}" uniqueName="29" name="International work mobility rank 2021" queryTableFieldId="29"/>
    <tableColumn id="30" xr3:uid="{9E2A41E3-0E10-4D0D-A981-C31D0DC26C2E}" uniqueName="30" name="International work mobility rank 2020" queryTableFieldId="30"/>
    <tableColumn id="31" xr3:uid="{C1F83201-6AAF-4B5D-A26D-ED7B34E25E29}" uniqueName="31" name="International work mobility rank 2019" queryTableFieldId="31"/>
    <tableColumn id="32" xr3:uid="{27E79E8A-B80D-4BD2-B0CD-55755ACCD0EF}" uniqueName="32" name="International work mobility rank 2018" queryTableFieldId="32"/>
    <tableColumn id="33" xr3:uid="{561A4D3E-2317-4818-8FB6-627EEFBA7365}" uniqueName="33" name="Rank in 2022" queryTableFieldId="33"/>
    <tableColumn id="34" xr3:uid="{52CA289F-5ADA-4991-B78B-08EEB8FBF4BB}" uniqueName="34" name="Rank in 2021" queryTableFieldId="34"/>
    <tableColumn id="35" xr3:uid="{614830CB-963A-4BEF-94CE-7B7A936EC781}" uniqueName="35" name="Rank in 2020" queryTableFieldId="35"/>
    <tableColumn id="36" xr3:uid="{2E04EF9E-ECF0-47ED-8294-9D057BFB144F}" uniqueName="36" name="Rank in 2019" queryTableFieldId="36"/>
    <tableColumn id="37" xr3:uid="{B392B835-ED82-4A14-A712-B3DDCEE706BD}" uniqueName="37" name="Rank in 2018" queryTableFieldId="37"/>
    <tableColumn id="38" xr3:uid="{D509CE64-69B0-43B4-B69F-62431519CF5F}" uniqueName="38" name="Overall satisfaction 2022" queryTableFieldId="38"/>
    <tableColumn id="39" xr3:uid="{759F0624-703A-41D4-BEAD-F282FD4F24D3}" uniqueName="39" name="Overall satisfaction 2021" queryTableFieldId="39"/>
    <tableColumn id="40" xr3:uid="{036F5E3D-7E0D-4E38-8B8F-CFF841FE2EA8}" uniqueName="40" name="Overall satisfaction 2020" queryTableFieldId="40"/>
    <tableColumn id="41" xr3:uid="{0A87407A-B45A-48AA-8EDA-C666D4B250D7}" uniqueName="41" name="Overall satisfaction 2019" queryTableFieldId="41" dataDxfId="32"/>
    <tableColumn id="42" xr3:uid="{00489735-2CD2-4BD3-B285-73F64BE1C173}" uniqueName="42" name="Overall satisfaction 2018" queryTableFieldId="42" dataDxfId="31"/>
    <tableColumn id="43" xr3:uid="{E6509CCA-1F20-4315-8B08-C0C739D33D37}" uniqueName="43" name="Women on board (%) 2022" queryTableFieldId="43"/>
    <tableColumn id="44" xr3:uid="{A039181E-0722-4BE9-BB35-87876B50AE63}" uniqueName="44" name="Women on board (%) 2021" queryTableFieldId="44"/>
    <tableColumn id="45" xr3:uid="{2C767FA2-C0DA-46FA-8678-0248D9184921}" uniqueName="45" name="Women on board (%) 2020" queryTableFieldId="45"/>
    <tableColumn id="46" xr3:uid="{7F60B1AE-C3CF-4C86-8BAE-0AE893DFD824}" uniqueName="46" name="Women on board (%) 2019" queryTableFieldId="46"/>
    <tableColumn id="47" xr3:uid="{570F2ECE-4DFE-4FDA-9576-FD07EBFEC340}" uniqueName="47" name="Women on board (%) 2018" queryTableFieldId="47"/>
    <tableColumn id="48" xr3:uid="{9F680BE3-8830-4024-A593-1BCB2252C88C}" uniqueName="48" name="Female students (%) 2022" queryTableFieldId="48"/>
    <tableColumn id="49" xr3:uid="{AC0024FD-1CA6-4366-8F54-4578C697443E}" uniqueName="49" name="Female students (%) 2021" queryTableFieldId="49"/>
    <tableColumn id="50" xr3:uid="{D181DF50-89C8-4E10-A7EF-47BB0A040A07}" uniqueName="50" name="Female students (%) 2020" queryTableFieldId="50"/>
    <tableColumn id="51" xr3:uid="{D20E8B20-4839-4D62-A762-2118EC389ECF}" uniqueName="51" name="Female students (%) 2019" queryTableFieldId="51"/>
    <tableColumn id="52" xr3:uid="{2DABBE0D-5B14-4FBB-AF53-3C2EFDC89009}" uniqueName="52" name="Female students (%) 2018" queryTableFieldId="52"/>
    <tableColumn id="53" xr3:uid="{F0DC68C1-BD5E-40E6-8912-6142AA019C35}" uniqueName="53" name="Female faculty (%) 2022" queryTableFieldId="53"/>
    <tableColumn id="54" xr3:uid="{737782E2-4A1B-4AC7-B6D8-782A9D3AF87C}" uniqueName="54" name="Female faculty (%) 2021" queryTableFieldId="54"/>
    <tableColumn id="55" xr3:uid="{7BA8EDFD-BDCA-4986-AA71-1A126C773241}" uniqueName="55" name="Female faculty (%) 2020" queryTableFieldId="55"/>
    <tableColumn id="56" xr3:uid="{6326B0DB-EF46-450A-ACCA-5A126AAB84A9}" uniqueName="56" name="Female faculty (%) 2019" queryTableFieldId="56"/>
    <tableColumn id="57" xr3:uid="{4668E6B8-306B-436F-8892-3EB0A2A50FA3}" uniqueName="57" name="Female faculty (%) 2018" queryTableFieldId="57"/>
    <tableColumn id="58" xr3:uid="{8DDBADCA-E547-4F0C-AB5B-40A06D23B969}" uniqueName="58" name="Career progress rank 2022" queryTableFieldId="58"/>
    <tableColumn id="59" xr3:uid="{0B99B74C-B039-4FC5-8DE6-AA44BA2EAAA9}" uniqueName="59" name="Career progress rank 2021" queryTableFieldId="59"/>
    <tableColumn id="60" xr3:uid="{F13C6AC4-F877-49CD-9F70-544A536CCBC2}" uniqueName="60" name="Career progress rank 2020" queryTableFieldId="60"/>
    <tableColumn id="61" xr3:uid="{4170260A-14A8-40BD-B458-1D6E7B93436A}" uniqueName="61" name="Career progress rank 2019" queryTableFieldId="61"/>
    <tableColumn id="62" xr3:uid="{C4DA2F65-8947-48F3-AFC7-6BC79D505656}" uniqueName="62" name="Career progress rank 2018" queryTableFieldId="62"/>
    <tableColumn id="63" xr3:uid="{CDF8905D-1713-4BDD-96B0-F3BBCEA41757}" uniqueName="63" name="Salary percentage increase 2022" queryTableFieldId="63"/>
    <tableColumn id="64" xr3:uid="{19C44E45-B473-463D-A15B-D75E74C2A089}" uniqueName="64" name="Salary percentage increase 2021" queryTableFieldId="64"/>
    <tableColumn id="65" xr3:uid="{FB9A5930-6CF5-4317-9225-961AD45DA1C5}" uniqueName="65" name="Salary percentage increase 2020" queryTableFieldId="65"/>
    <tableColumn id="66" xr3:uid="{80878C26-EA64-4F81-A12F-61BE95ABDE93}" uniqueName="66" name="Salary percentage increase 2019" queryTableFieldId="66"/>
    <tableColumn id="67" xr3:uid="{E4635FB8-5EE1-4557-9757-1CB1EDA4A6AE}" uniqueName="67" name="Salary percentage increase 2018" queryTableFieldId="67"/>
    <tableColumn id="68" xr3:uid="{82D247F3-91CA-49A6-926C-AB8A379E225E}" uniqueName="68" name="Weighted salary (US$) 2022" queryTableFieldId="68"/>
    <tableColumn id="69" xr3:uid="{1E0994D9-A672-43F5-A7E2-BC3C21C4F705}" uniqueName="69" name="Weighted salary (US$) 2021" queryTableFieldId="69"/>
    <tableColumn id="70" xr3:uid="{20B56DF5-9D43-4998-996C-EB39507D44BB}" uniqueName="70" name="Weighted salary (US$) 2020" queryTableFieldId="70"/>
    <tableColumn id="71" xr3:uid="{530AE619-206B-4229-859E-11F16CBA168E}" uniqueName="71" name="Weighted salary (US$) 2019" queryTableFieldId="71"/>
    <tableColumn id="72" xr3:uid="{55B44078-A7E8-4E0F-AC3F-33501F4966DA}" uniqueName="72" name="Weighted salary (US$) 2018" queryTableFieldId="72" dataDxfId="30"/>
    <tableColumn id="73" xr3:uid="{042A98BD-F01D-438E-B80E-59C93A2FDD81}" uniqueName="73" name="Value for money rank 2022" queryTableFieldId="73"/>
    <tableColumn id="74" xr3:uid="{C6BED4C8-3F9E-4EE3-9E39-1446140EF936}" uniqueName="74" name="Value for money rank 2021" queryTableFieldId="74"/>
    <tableColumn id="75" xr3:uid="{69358722-B671-428E-872C-AE0540617C05}" uniqueName="75" name="Value for money rank 2020" queryTableFieldId="75"/>
    <tableColumn id="76" xr3:uid="{8D9645BC-1121-4FBF-9DE6-8FF9F97DC435}" uniqueName="76" name="Value for money rank 2019" queryTableFieldId="76"/>
    <tableColumn id="77" xr3:uid="{B148ED4C-A6F9-4034-9B31-5D68A19C21AC}" uniqueName="77" name="Value for money rank 2018" queryTableFieldId="77" dataDxfId="29"/>
    <tableColumn id="78" xr3:uid="{B2643B7B-2961-47C4-A376-CADACF825A32}" uniqueName="78" name="Employed at three months (%) 2022" queryTableFieldId="78" dataDxfId="28"/>
    <tableColumn id="79" xr3:uid="{F9B74F74-7FF7-4648-ACB6-CE2F8CFBDC1B}" uniqueName="79" name="Employed at three months (%) 2021" queryTableFieldId="79" dataDxfId="27"/>
    <tableColumn id="80" xr3:uid="{9957C8FC-F05A-426A-9670-E6A9ED29512D}" uniqueName="80" name="Employed at three months (%) 2020" queryTableFieldId="80" dataDxfId="26"/>
    <tableColumn id="81" xr3:uid="{BCD7291D-29B7-4D5F-A252-BD92D004136A}" uniqueName="81" name="Employed at three months (%) 2019" queryTableFieldId="81" dataDxfId="25"/>
    <tableColumn id="82" xr3:uid="{B1019D69-9575-4097-85C5-1204874A552D}" uniqueName="82" name="Employed at three months (%) 2018" queryTableFieldId="82" dataDxfId="24"/>
    <tableColumn id="83" xr3:uid="{C7D8AAE7-557E-4926-ABFC-FDD768EA7937}" uniqueName="83" name="International faculty (%) 2022" queryTableFieldId="83"/>
    <tableColumn id="84" xr3:uid="{01A7CE7B-077A-44F1-8A97-BA3E6DD1945D}" uniqueName="84" name="International faculty (%) 2021" queryTableFieldId="84"/>
    <tableColumn id="85" xr3:uid="{6283F884-2D60-4233-945C-17337084B3D7}" uniqueName="85" name="International faculty (%) 2020" queryTableFieldId="85"/>
    <tableColumn id="86" xr3:uid="{DE5433C8-0E9F-4631-A7F6-BAE815B53234}" uniqueName="86" name="International faculty (%) 2019" queryTableFieldId="86"/>
    <tableColumn id="87" xr3:uid="{4D4CEAEB-B359-4C30-B4F4-CCD5B8F7008B}" uniqueName="87" name="International faculty (%) 2018" queryTableFieldId="87"/>
    <tableColumn id="88" xr3:uid="{CDA2E9BB-8CB2-47A9-8A5A-1318F762D205}" uniqueName="88" name="International students (%) 2022" queryTableFieldId="88"/>
    <tableColumn id="89" xr3:uid="{1070D050-C98C-45F6-831E-4A56CF1F8BA8}" uniqueName="89" name="International students (%) 2021" queryTableFieldId="89"/>
    <tableColumn id="90" xr3:uid="{450EC2E0-866C-4154-B6FE-50E462DB8226}" uniqueName="90" name="International students (%) 2020" queryTableFieldId="90"/>
    <tableColumn id="91" xr3:uid="{FA05B7EC-9FCD-43A3-82FB-5CB443A94F6A}" uniqueName="91" name="International students (%) 2019" queryTableFieldId="91"/>
    <tableColumn id="92" xr3:uid="{393E3B77-A2A7-4D2A-A51C-43E578B04403}" uniqueName="92" name="International students (%) 2018" queryTableFieldId="92"/>
    <tableColumn id="93" xr3:uid="{96753C48-6A4F-412C-B94D-AEDDEA17D163}" uniqueName="93" name="Aims achieved (%) 2022" queryTableFieldId="93"/>
    <tableColumn id="94" xr3:uid="{E4E9ED43-4183-4EE1-8BC5-9A18784603B0}" uniqueName="94" name="Aims achieved (%) 2021" queryTableFieldId="94"/>
    <tableColumn id="95" xr3:uid="{36425642-7384-4F3F-BFEB-35CF41E187D4}" uniqueName="95" name="Aims achieved (%) 2020" queryTableFieldId="95"/>
    <tableColumn id="96" xr3:uid="{881E2AA0-16C9-4B4C-83B5-EE9FC4BC6E0E}" uniqueName="96" name="Aims achieved (%) 2019" queryTableFieldId="96" dataDxfId="23"/>
    <tableColumn id="97" xr3:uid="{D191BB36-5477-4917-B451-27C2D8AC6FB4}" uniqueName="97" name="Aims achieved (%) 2018" queryTableFieldId="97" dataDxfId="22"/>
    <tableColumn id="98" xr3:uid="{7758E845-0B4D-4616-9B77-9719CFEA97EA}" uniqueName="98" name="Programme name" queryTableFieldId="98" dataDxfId="21"/>
    <tableColumn id="99" xr3:uid="{FE9876F3-C50D-4DA9-B846-11B8FF60AAE9}" uniqueName="99" name="Internships (%)" queryTableFieldId="99" dataDxfId="20"/>
    <tableColumn id="100" xr3:uid="{91B2C162-0BE2-4348-AB37-6EF67B06FC82}" uniqueName="100" name="Average course length (months)" queryTableFieldId="100"/>
    <tableColumn id="101" xr3:uid="{644918EF-D417-47F1-A74E-9C9218C48337}" uniqueName="101" name="Minimum IELTS" queryTableFieldId="101" dataDxfId="19"/>
    <tableColumn id="102" xr3:uid="{D99190B5-C92A-4F98-AB29-A77B46804CA2}" uniqueName="102" name="Minimum TOIEC" queryTableFieldId="102"/>
    <tableColumn id="103" xr3:uid="{E6E9200E-C771-484E-8585-8CE0C27C128A}" uniqueName="103" name="Minimum TOEFL" queryTableFieldId="103"/>
    <tableColumn id="104" xr3:uid="{07064471-A970-4445-AF6C-B755997C20E6}" uniqueName="104" name="Minimum CFR" queryTableFieldId="104" dataDxfId="18"/>
    <tableColumn id="105" xr3:uid="{3D98129B-79FA-4840-B1F7-AB4689C7F7F2}" uniqueName="105" name="GMAT/GRE Required" queryTableFieldId="105" dataDxfId="17"/>
    <tableColumn id="106" xr3:uid="{985CF33D-4784-4DB0-8CEE-710FEC6F7BD5}" uniqueName="106" name="Required Courses" queryTableFieldId="106" dataDxfId="16"/>
    <tableColumn id="107" xr3:uid="{70E3171D-C269-4193-B31D-4862FB03AD9F}" uniqueName="107" name="Admission Requirement" queryTableFieldId="107" dataDxfId="15"/>
    <tableColumn id="108" xr3:uid="{EF5A7456-AC38-4A0A-9114-B82C14E0BA34}" uniqueName="108" name="No. of Location" queryTableFieldId="108"/>
    <tableColumn id="109" xr3:uid="{8B9AC06F-ECB1-40D3-89AB-C8F4C88E4784}" uniqueName="109" name="Programmes/Streams Offered" queryTableFieldId="109"/>
    <tableColumn id="110" xr3:uid="{513DBA18-8EC5-4A96-ABA4-EFC7CEF3BF36}" uniqueName="110" name="International/Domestic" queryTableFieldId="110" dataDxfId="14"/>
    <tableColumn id="111" xr3:uid="{EB29B44B-3015-481C-B8F1-4F24B6DCC7D2}" uniqueName="111" name="Application fee " queryTableFieldId="111" dataDxfId="13"/>
    <tableColumn id="112" xr3:uid="{A02D9911-2BE1-4A8E-BA27-2C9CDE0A426B}" uniqueName="112" name="School Fees(National)" queryTableFieldId="112"/>
    <tableColumn id="113" xr3:uid="{A9EE5080-BC18-4A90-8916-3A6EA368E009}" uniqueName="113" name="School Fees (International)" queryTableFieldId="113" dataDxfId="12"/>
    <tableColumn id="114" xr3:uid="{B7DFAA14-3015-4171-9C17-47992D51FD85}" uniqueName="114" name="Currency" queryTableFieldId="114" dataDxfId="11"/>
    <tableColumn id="115" xr3:uid="{67747284-72BD-445F-A288-EAFD122C36B0}" uniqueName="115" name="Length of Programme(terms)" queryTableFieldId="115"/>
    <tableColumn id="116" xr3:uid="{F21E68C4-1B3D-4B6F-B54A-89B5B323BF5A}" uniqueName="116" name="Months Per Term" queryTableFieldId="116"/>
    <tableColumn id="117" xr3:uid="{4D56B368-95C4-46FD-ABA0-D41325481A96}" uniqueName="117" name="Core Courses" queryTableFieldId="117"/>
    <tableColumn id="118" xr3:uid="{1E087471-1E40-44C5-9C29-A256004EDE96}" uniqueName="118" name="Electives" queryTableFieldId="118"/>
    <tableColumn id="119" xr3:uid="{B1B30762-246A-4AF8-86A2-75D78C350E2B}" uniqueName="119" name="Co op/Internship: Required" queryTableFieldId="119" dataDxfId="10"/>
    <tableColumn id="120" xr3:uid="{564F5625-011B-485B-9B89-DF3BB18052F7}" uniqueName="120" name="Co op/Internship: Not Required" queryTableFieldId="120" dataDxfId="9"/>
    <tableColumn id="121" xr3:uid="{2F855A6A-AB75-4915-88EC-F9DEC25FD2AB}" uniqueName="121" name="Co op/Internship: Optional" queryTableFieldId="121" dataDxfId="8"/>
    <tableColumn id="122" xr3:uid="{5D6E5EDB-9555-4DBA-9A20-9D985098FCDE}" uniqueName="122" name="Thesis: Required" queryTableFieldId="122" dataDxfId="7"/>
    <tableColumn id="123" xr3:uid="{BD9C7390-3876-414F-9C84-1F12A909EDC2}" uniqueName="123" name="Thesis: Not Required" queryTableFieldId="123" dataDxfId="6"/>
    <tableColumn id="124" xr3:uid="{E25D2ADB-E0E8-4F94-95F7-50F54A9952A4}" uniqueName="124" name="Thesis: Optional" queryTableFieldId="124" dataDxfId="5"/>
    <tableColumn id="125" xr3:uid="{D1E76E1C-48DD-49D8-9226-3A9CFB79B36F}" uniqueName="125" name="Scholarships" queryTableFieldId="125" dataDxfId="4"/>
    <tableColumn id="126" xr3:uid="{88BCB6DE-A201-48BF-85B2-D3518EFB3390}" uniqueName="126" name="Gap Year" queryTableFieldId="126" dataDxfId="3"/>
    <tableColumn id="127" xr3:uid="{4ED64F1E-59ED-4AC5-A3EE-FE5096DC625E}" uniqueName="127" name="Rank Change 2022-2021" queryTableFieldId="127"/>
    <tableColumn id="128" xr3:uid="{59499035-C1CF-49E7-B82F-DD835345EB4D}" uniqueName="128" name="Rank Change 2021-2020" queryTableFieldId="128"/>
    <tableColumn id="129" xr3:uid="{03CCA56D-9217-41EE-8611-3AEDFC48FE3D}" uniqueName="129" name="Rank Change 2020-2019" queryTableFieldId="129"/>
    <tableColumn id="130" xr3:uid="{567335BF-F5AC-4219-96DD-BF4A60DDB546}" uniqueName="130" name="Rank Change 2019-2018" queryTableFieldId="130"/>
    <tableColumn id="131" xr3:uid="{2F0DC3A7-C254-4BB0-8A6F-6B644F33A083}" uniqueName="131" name="Careers service rank 2022-2021" queryTableFieldId="131"/>
    <tableColumn id="132" xr3:uid="{B2B4508D-1980-4ECA-9143-A2214BAF9108}" uniqueName="132" name="Careers service rank 2021-2020" queryTableFieldId="132"/>
    <tableColumn id="133" xr3:uid="{02A067C0-C03A-4A89-83B5-16442E07366A}" uniqueName="133" name="Careers service rank 2020-2019" queryTableFieldId="133"/>
    <tableColumn id="134" xr3:uid="{92BD7315-37DE-49A7-B55F-57E7E0DD3DD9}" uniqueName="134" name="Careers service rank 2019-2018" queryTableFieldId="134" dataDxfId="2"/>
    <tableColumn id="135" xr3:uid="{4BC8954F-1CEA-45AA-89DC-D5E38A990ABC}" uniqueName="135" name="International course experience rank 2022-2021" queryTableFieldId="135"/>
    <tableColumn id="136" xr3:uid="{C69FC1B2-877B-469F-971C-E1B6468FEC41}" uniqueName="136" name="International course experience rank 2021-2020" queryTableFieldId="136"/>
    <tableColumn id="137" xr3:uid="{30E60EC1-EFC8-483B-92A1-7777D975B405}" uniqueName="137" name="International course experience rank 2020-2019" queryTableFieldId="137"/>
    <tableColumn id="138" xr3:uid="{0430C149-F58C-465E-874C-78E1D927611C}" uniqueName="138" name="International course experience rank 2019-2018" queryTableFieldId="138" dataDxfId="1"/>
    <tableColumn id="139" xr3:uid="{2CC0CA98-15CA-45CA-A376-02822946AFA9}" uniqueName="139" name="International work mobility rank 2022-2021" queryTableFieldId="139"/>
    <tableColumn id="140" xr3:uid="{B64F43BE-55FC-432F-AB7D-6334BB990727}" uniqueName="140" name="International work mobility rank 2021-2020" queryTableFieldId="140"/>
    <tableColumn id="141" xr3:uid="{D969D9B4-D786-4482-AD78-D76D55A2B378}" uniqueName="141" name="International work mobility rank 2020-2019" queryTableFieldId="141"/>
    <tableColumn id="142" xr3:uid="{4F18809D-580C-465C-9619-27593ECBC62F}" uniqueName="142" name="International work mobility rank 2019-2018" queryTableFieldId="142"/>
    <tableColumn id="143" xr3:uid="{B201D662-00E7-43EA-8D3D-A2AA89B04196}" uniqueName="143" name="Career progress rank 2022-2021" queryTableFieldId="143"/>
    <tableColumn id="144" xr3:uid="{33D7E949-9642-444E-8806-EF34499E3EB2}" uniqueName="144" name="Career progress rank 2021-2020" queryTableFieldId="144"/>
    <tableColumn id="145" xr3:uid="{B55004BD-FE6F-4094-AEB0-FABAFBD00638}" uniqueName="145" name="Career progress rank 2020-2019" queryTableFieldId="145"/>
    <tableColumn id="146" xr3:uid="{9ABF4C00-9A18-4AC4-94E9-97ABB33470FD}" uniqueName="146" name="Career progress rank 2019-2018" queryTableFieldId="146"/>
    <tableColumn id="147" xr3:uid="{D863F9FB-E5D9-432A-88ED-9AEB6B18C3EA}" uniqueName="147" name="Value for money rank 2022-2021" queryTableFieldId="147"/>
    <tableColumn id="148" xr3:uid="{B8F2673D-D7E1-46DA-8DED-B7126CDFE2DE}" uniqueName="148" name="Value for money rank 2021-2020" queryTableFieldId="148"/>
    <tableColumn id="149" xr3:uid="{D4D7F217-0956-4E9D-B695-E2A666E14759}" uniqueName="149" name="Value for money rank 2020-2019" queryTableFieldId="149"/>
    <tableColumn id="150" xr3:uid="{0FF2BB23-A100-400F-B320-89D8DDD48093}" uniqueName="150" name="Value for money rank 2019-2018" queryTableFieldId="150" dataDxfId="0"/>
    <tableColumn id="151" xr3:uid="{9CD49591-744B-4896-81D2-D58520E20A59}" uniqueName="151" name="Rank Stability" queryTableFieldId="151"/>
    <tableColumn id="152" xr3:uid="{939A205B-DD8A-4D3A-9B2C-773428FFB2D0}" uniqueName="152" name="Careers service Rank Stability" queryTableFieldId="152"/>
    <tableColumn id="153" xr3:uid="{97D61220-4682-4EBC-9A17-3906FABA5D9A}" uniqueName="153" name="International course experience Rank Stability" queryTableFieldId="153"/>
    <tableColumn id="154" xr3:uid="{EA32BFDE-9F37-4038-B650-D9E0C80D39CC}" uniqueName="154" name="International work mobility Rank Stability" queryTableFieldId="154"/>
    <tableColumn id="155" xr3:uid="{EC1F787B-0B02-40E4-9CCB-FCABED160ADE}" uniqueName="155" name="Career progress Rank Stability" queryTableFieldId="155"/>
    <tableColumn id="156" xr3:uid="{4D52101B-F854-4900-8958-30043456B80C}" uniqueName="156" name="Value for money Rank Stability" queryTableFieldId="156"/>
    <tableColumn id="157" xr3:uid="{103C1D53-1ABB-49EF-9512-155968C86870}" uniqueName="157" name="Faculty Change" queryTableFieldId="157"/>
    <tableColumn id="158" xr3:uid="{F02155A4-2E9F-42C4-998C-334BED2954F5}" uniqueName="158" name="International Board Change" queryTableFieldId="158"/>
    <tableColumn id="159" xr3:uid="{9917A058-1970-4DA7-A6DE-6989DBE131F1}" uniqueName="159" name="Women on board Change" queryTableFieldId="159"/>
    <tableColumn id="160" xr3:uid="{E26BCEDC-21A8-47BA-9C38-44FDC0AC90A2}" uniqueName="160" name="Female Student Change" queryTableFieldId="160"/>
    <tableColumn id="161" xr3:uid="{89E81C2D-499C-4D20-8DAE-3636E86DA268}" uniqueName="161" name="Female faculty Change" queryTableFieldId="161"/>
    <tableColumn id="162" xr3:uid="{6BA8F679-8627-4692-8F7B-F26DA8DB54A6}" uniqueName="162" name="International faculty Change" queryTableFieldId="162"/>
    <tableColumn id="163" xr3:uid="{5DA76459-BC0A-4AE6-AFC1-BB126E19F221}" uniqueName="163" name="International students Change" queryTableFieldId="163"/>
    <tableColumn id="164" xr3:uid="{8E160CF6-D19B-4795-8F32-A43211EF6834}" uniqueName="164" name="Female students (%) 2022 Change" queryTableFieldId="164"/>
    <tableColumn id="165" xr3:uid="{BCCA9E28-8382-4244-869E-864072CC0D65}" uniqueName="165" name="Female students (%) 2021 Change" queryTableFieldId="165"/>
    <tableColumn id="166" xr3:uid="{16F9F1AE-75C5-47DD-99F6-7D592FECD8EE}" uniqueName="166" name="Female students (%) 2020 Change" queryTableFieldId="166"/>
    <tableColumn id="167" xr3:uid="{F2E99814-ED6F-4050-A97E-8D8FF5FCD349}" uniqueName="167" name="Female students (%) 2019 Change" queryTableFieldId="167"/>
    <tableColumn id="168" xr3:uid="{DBD3F4E5-393A-4B3D-B2C9-0D114ED6ED38}" uniqueName="168" name="Female faculty (%) 2022 Change" queryTableFieldId="168"/>
    <tableColumn id="169" xr3:uid="{123D40FB-B3A9-44AB-9151-882901B67985}" uniqueName="169" name="Female faculty (%) 2021 Change" queryTableFieldId="169"/>
    <tableColumn id="170" xr3:uid="{3D2F1268-EAC3-4B02-BF69-419E3C1E2658}" uniqueName="170" name="Female faculty (%) 2020 Change" queryTableFieldId="170"/>
    <tableColumn id="171" xr3:uid="{BA906430-3D9C-4B79-BA33-77D7045EEE1C}" uniqueName="171" name="Female faculty (%) 2019 Change" queryTableFieldId="171"/>
    <tableColumn id="172" xr3:uid="{EB0B6540-68EB-45CD-9BF8-E093531E8BB6}" uniqueName="172" name="Women on board (%) 2022 Change" queryTableFieldId="172"/>
    <tableColumn id="173" xr3:uid="{9E6E457B-3E67-4E54-B9F7-B5E162E0A74B}" uniqueName="173" name="Women on board (%) 2021 Change" queryTableFieldId="173"/>
    <tableColumn id="174" xr3:uid="{517F4DB8-90B3-4015-93ED-1158CAE44657}" uniqueName="174" name="Women on board (%) 2020 Change" queryTableFieldId="174"/>
    <tableColumn id="175" xr3:uid="{CAF816DA-EFC8-47D6-AB61-99BDD15E7EAF}" uniqueName="175" name="Women on board (%) 2019 Change" queryTableFieldId="175"/>
    <tableColumn id="176" xr3:uid="{8D554FBF-0505-4A08-8ACF-F1DD6C6F0626}" uniqueName="176" name="Satisfaction Change" queryTableFieldId="176"/>
    <tableColumn id="177" xr3:uid="{EC5D1158-4B46-481A-8818-F50CB45C5EFB}" uniqueName="177" name="International students (%) 2022 Change" queryTableFieldId="177"/>
    <tableColumn id="178" xr3:uid="{BC1CB9F6-87AA-42DC-BB73-561EAF371317}" uniqueName="178" name="International students (%) 2021 Change" queryTableFieldId="178"/>
    <tableColumn id="179" xr3:uid="{A56A08A0-B316-4A46-B159-0929E8894691}" uniqueName="179" name="International students (%) 2020 Change" queryTableFieldId="179"/>
    <tableColumn id="180" xr3:uid="{DA921BE2-85A5-4D4F-8082-04CEF213186D}" uniqueName="180" name="International students (%) 2019 Change" queryTableFieldId="180"/>
    <tableColumn id="181" xr3:uid="{EAB4BC35-6F6C-4498-957E-411264105791}" uniqueName="181" name="International faculty (%) 2022 Change" queryTableFieldId="181"/>
    <tableColumn id="182" xr3:uid="{73B98B3E-1A2E-478D-85AF-DBECECC9F570}" uniqueName="182" name="International faculty (%) 2021 Change" queryTableFieldId="182"/>
    <tableColumn id="183" xr3:uid="{0D65AC30-68EB-465B-901B-F05D0CECC738}" uniqueName="183" name="International faculty (%) 2020 Change" queryTableFieldId="183"/>
    <tableColumn id="184" xr3:uid="{62DB75ED-2D2A-40F6-A459-35B41F0D5972}" uniqueName="184" name="International faculty (%) 2019 Change" queryTableFieldId="184"/>
    <tableColumn id="185" xr3:uid="{0AEDE265-A0C7-4843-AB16-85DCC5507217}" uniqueName="185" name="International board (%) 2022 Change" queryTableFieldId="185"/>
    <tableColumn id="186" xr3:uid="{59030FC4-A0F2-42AF-A41E-4DC667B5EE96}" uniqueName="186" name="International board (%) 2021 Change" queryTableFieldId="186"/>
    <tableColumn id="187" xr3:uid="{67F7C624-24DD-4FCF-8536-585489C72035}" uniqueName="187" name="International board (%) 2020 Change" queryTableFieldId="187"/>
    <tableColumn id="188" xr3:uid="{A59DC51F-80D1-4F87-8929-9B818D43919D}" uniqueName="188" name="International board (%) 2019 Change" queryTableFieldId="188"/>
    <tableColumn id="189" xr3:uid="{D4AA3EBC-9021-4C08-BAB2-45F3F8B5047D}" uniqueName="189" name="Career Progress vs. Salary Correlation" queryTableFieldId="189"/>
    <tableColumn id="190" xr3:uid="{94CCADA6-BC21-490D-82BF-4956437BE3E8}" uniqueName="190" name="Value for Money Index" queryTableFieldId="190"/>
    <tableColumn id="191" xr3:uid="{12610F5F-6368-4D2D-BD08-3742FAF50F2E}" uniqueName="191" name="GMAT/GRE Required Count" queryTableFieldId="191"/>
    <tableColumn id="192" xr3:uid="{613C7F86-6696-4BF8-9ECE-6D45F1ADAC7E}" uniqueName="192" name="Thesis Required Count" queryTableFieldId="192"/>
    <tableColumn id="193" xr3:uid="{84357A23-E051-4244-B941-6E052FFCD636}" uniqueName="193" name="Co op/Internship: Required Count" queryTableFieldId="193"/>
    <tableColumn id="194" xr3:uid="{992AAFCB-23A5-4348-B236-BAA58BD6053D}" uniqueName="194" name="Scholarships Count" queryTableFieldId="19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A49D8-673B-4339-AAA3-E4FA51977224}">
  <dimension ref="A1:BH126"/>
  <sheetViews>
    <sheetView tabSelected="1" zoomScale="94" workbookViewId="0">
      <selection activeCell="I97" sqref="I97"/>
    </sheetView>
  </sheetViews>
  <sheetFormatPr defaultRowHeight="14.4" x14ac:dyDescent="0.3"/>
  <cols>
    <col min="1" max="1" width="53.33203125" bestFit="1" customWidth="1"/>
    <col min="2" max="2" width="18.88671875" bestFit="1" customWidth="1"/>
    <col min="3" max="3" width="24.88671875" bestFit="1" customWidth="1"/>
    <col min="4" max="4" width="14.88671875" bestFit="1" customWidth="1"/>
    <col min="5" max="5" width="26.21875" bestFit="1" customWidth="1"/>
    <col min="6" max="6" width="17.33203125" bestFit="1" customWidth="1"/>
    <col min="7" max="7" width="20.44140625" bestFit="1" customWidth="1"/>
    <col min="8" max="8" width="28.77734375" bestFit="1" customWidth="1"/>
    <col min="9" max="9" width="18.44140625" bestFit="1" customWidth="1"/>
    <col min="10" max="10" width="22.88671875" bestFit="1" customWidth="1"/>
    <col min="11" max="11" width="23.5546875" bestFit="1" customWidth="1"/>
    <col min="12" max="13" width="30.88671875" bestFit="1" customWidth="1"/>
    <col min="14" max="14" width="30.88671875" customWidth="1"/>
    <col min="15" max="16" width="23.88671875" bestFit="1" customWidth="1"/>
    <col min="17" max="17" width="26" bestFit="1" customWidth="1"/>
    <col min="18" max="18" width="23.33203125" bestFit="1" customWidth="1"/>
    <col min="19" max="20" width="30.44140625" bestFit="1" customWidth="1"/>
    <col min="21" max="22" width="26.5546875" bestFit="1" customWidth="1"/>
    <col min="23" max="24" width="26.21875" bestFit="1" customWidth="1"/>
    <col min="25" max="25" width="28.44140625" bestFit="1" customWidth="1"/>
    <col min="26" max="26" width="29.88671875" bestFit="1" customWidth="1"/>
    <col min="27" max="27" width="23.21875" bestFit="1" customWidth="1"/>
    <col min="28" max="28" width="15.88671875" bestFit="1" customWidth="1"/>
    <col min="29" max="29" width="30.5546875" bestFit="1" customWidth="1"/>
    <col min="30" max="30" width="28.109375" bestFit="1" customWidth="1"/>
    <col min="31" max="32" width="23.6640625" bestFit="1" customWidth="1"/>
    <col min="33" max="34" width="29.44140625" bestFit="1" customWidth="1"/>
    <col min="35" max="36" width="43.77734375" bestFit="1" customWidth="1"/>
    <col min="37" max="38" width="40.21875" bestFit="1" customWidth="1"/>
    <col min="39" max="40" width="30" bestFit="1" customWidth="1"/>
    <col min="41" max="42" width="31" bestFit="1" customWidth="1"/>
    <col min="43" max="43" width="14.6640625" bestFit="1" customWidth="1"/>
    <col min="44" max="44" width="28" bestFit="1" customWidth="1"/>
    <col min="45" max="45" width="42.33203125" bestFit="1" customWidth="1"/>
    <col min="46" max="46" width="38.6640625" bestFit="1" customWidth="1"/>
    <col min="47" max="47" width="28.5546875" bestFit="1" customWidth="1"/>
    <col min="48" max="48" width="29.5546875" bestFit="1" customWidth="1"/>
    <col min="49" max="49" width="16.109375" bestFit="1" customWidth="1"/>
    <col min="50" max="50" width="26.6640625" bestFit="1" customWidth="1"/>
    <col min="51" max="51" width="25.109375" bestFit="1" customWidth="1"/>
    <col min="52" max="52" width="27.44140625" bestFit="1" customWidth="1"/>
    <col min="53" max="53" width="29" bestFit="1" customWidth="1"/>
    <col min="54" max="54" width="31.88671875" bestFit="1" customWidth="1"/>
    <col min="55" max="55" width="30.33203125" bestFit="1" customWidth="1"/>
    <col min="56" max="56" width="33" bestFit="1" customWidth="1"/>
    <col min="57" max="57" width="20" bestFit="1" customWidth="1"/>
    <col min="58" max="58" width="36.88671875" bestFit="1" customWidth="1"/>
    <col min="59" max="59" width="35.33203125" bestFit="1" customWidth="1"/>
    <col min="60" max="60" width="34.5546875" bestFit="1" customWidth="1"/>
  </cols>
  <sheetData>
    <row r="1" spans="1:60" x14ac:dyDescent="0.3">
      <c r="A1" t="s">
        <v>0</v>
      </c>
      <c r="B1" t="s">
        <v>1</v>
      </c>
      <c r="C1" t="s">
        <v>2</v>
      </c>
      <c r="D1" t="s">
        <v>3</v>
      </c>
      <c r="E1" t="s">
        <v>4</v>
      </c>
      <c r="F1" t="s">
        <v>5</v>
      </c>
      <c r="G1" t="s">
        <v>6</v>
      </c>
      <c r="H1" t="s">
        <v>7</v>
      </c>
      <c r="I1" t="s">
        <v>8</v>
      </c>
      <c r="J1" s="4" t="s">
        <v>140</v>
      </c>
      <c r="K1" s="4" t="s">
        <v>150</v>
      </c>
      <c r="L1" s="4" t="s">
        <v>155</v>
      </c>
      <c r="M1" s="4" t="s">
        <v>156</v>
      </c>
      <c r="N1" s="4" t="s">
        <v>165</v>
      </c>
      <c r="O1" s="4" t="s">
        <v>170</v>
      </c>
      <c r="P1" s="4" t="s">
        <v>171</v>
      </c>
      <c r="Q1" s="4" t="s">
        <v>175</v>
      </c>
      <c r="R1" s="4" t="s">
        <v>185</v>
      </c>
      <c r="S1" s="4" t="s">
        <v>195</v>
      </c>
      <c r="T1" s="4" t="s">
        <v>196</v>
      </c>
      <c r="U1" s="4" t="s">
        <v>200</v>
      </c>
      <c r="V1" s="4" t="s">
        <v>201</v>
      </c>
      <c r="W1" s="4" t="s">
        <v>205</v>
      </c>
      <c r="X1" s="4" t="s">
        <v>206</v>
      </c>
      <c r="Y1" s="4" t="s">
        <v>215</v>
      </c>
      <c r="Z1" s="4" t="s">
        <v>220</v>
      </c>
      <c r="AA1" s="4" t="s">
        <v>225</v>
      </c>
      <c r="AB1" s="4" t="s">
        <v>231</v>
      </c>
      <c r="AC1" s="4" t="s">
        <v>232</v>
      </c>
      <c r="AD1" s="4" t="s">
        <v>247</v>
      </c>
      <c r="AE1" s="4" t="s">
        <v>259</v>
      </c>
      <c r="AF1" s="4" t="s">
        <v>260</v>
      </c>
      <c r="AG1" s="4" t="s">
        <v>263</v>
      </c>
      <c r="AH1" s="4" t="s">
        <v>264</v>
      </c>
      <c r="AI1" s="4" t="s">
        <v>267</v>
      </c>
      <c r="AJ1" s="4" t="s">
        <v>268</v>
      </c>
      <c r="AK1" s="4" t="s">
        <v>271</v>
      </c>
      <c r="AL1" s="4" t="s">
        <v>272</v>
      </c>
      <c r="AM1" s="4" t="s">
        <v>275</v>
      </c>
      <c r="AN1" s="4" t="s">
        <v>276</v>
      </c>
      <c r="AO1" s="4" t="s">
        <v>279</v>
      </c>
      <c r="AP1" s="4" t="s">
        <v>280</v>
      </c>
      <c r="AQ1" s="4" t="s">
        <v>283</v>
      </c>
      <c r="AR1" s="4" t="s">
        <v>284</v>
      </c>
      <c r="AS1" s="4" t="s">
        <v>285</v>
      </c>
      <c r="AT1" s="4" t="s">
        <v>286</v>
      </c>
      <c r="AU1" s="4" t="s">
        <v>287</v>
      </c>
      <c r="AV1" s="4" t="s">
        <v>288</v>
      </c>
      <c r="AW1" s="4" t="s">
        <v>289</v>
      </c>
      <c r="AX1" s="4" t="s">
        <v>290</v>
      </c>
      <c r="AY1" s="4" t="s">
        <v>291</v>
      </c>
      <c r="AZ1" s="4" t="s">
        <v>294</v>
      </c>
      <c r="BA1" s="4" t="s">
        <v>295</v>
      </c>
      <c r="BB1" s="4" t="s">
        <v>296</v>
      </c>
      <c r="BC1" s="4" t="s">
        <v>300</v>
      </c>
      <c r="BD1" s="4" t="s">
        <v>304</v>
      </c>
      <c r="BE1" s="4" t="s">
        <v>308</v>
      </c>
      <c r="BF1" s="4" t="s">
        <v>309</v>
      </c>
      <c r="BG1" s="4" t="s">
        <v>313</v>
      </c>
      <c r="BH1" s="4" t="s">
        <v>317</v>
      </c>
    </row>
    <row r="2" spans="1:60" x14ac:dyDescent="0.3">
      <c r="A2" t="s">
        <v>9</v>
      </c>
      <c r="B2">
        <v>114985</v>
      </c>
      <c r="C2">
        <v>0.68</v>
      </c>
      <c r="D2">
        <v>4.5</v>
      </c>
      <c r="E2">
        <v>217</v>
      </c>
      <c r="F2">
        <v>81.400000000000006</v>
      </c>
      <c r="G2">
        <v>22.8</v>
      </c>
      <c r="H2">
        <v>10</v>
      </c>
      <c r="I2">
        <v>12.9</v>
      </c>
      <c r="J2">
        <f>VLOOKUP(Data_Collection[[#This Row],[School Name]],output_dataset1!$1:$1048576,8,FALSE)</f>
        <v>53</v>
      </c>
      <c r="K2">
        <f>VLOOKUP($A:$A,output_dataset1!$1:$1048576,18,FALSE)</f>
        <v>1</v>
      </c>
      <c r="L2">
        <f>VLOOKUP($A:$A,output_dataset1!$1:$1048576,23,FALSE)</f>
        <v>100</v>
      </c>
      <c r="M2">
        <f>VLOOKUP($A:$A,output_dataset1!$1:$1048576,24,FALSE)</f>
        <v>100</v>
      </c>
      <c r="N2">
        <f>VLOOKUP($A:$A,output_dataset1!$1:$1048576,33,FALSE)</f>
        <v>1</v>
      </c>
      <c r="O2">
        <f>VLOOKUP($A:$A,output_dataset1!$1:$1048576,38,FALSE)</f>
        <v>9.76</v>
      </c>
      <c r="P2">
        <f>VLOOKUP($A:$A,output_dataset1!$1:$1048576,39,FALSE)</f>
        <v>9.82</v>
      </c>
      <c r="Q2">
        <f>VLOOKUP($A:$A,output_dataset1!$1:$1048576,43,FALSE)</f>
        <v>33</v>
      </c>
      <c r="R2">
        <f>VLOOKUP($A:$A,output_dataset1!$1:$1048576,53,FALSE)</f>
        <v>24</v>
      </c>
      <c r="S2">
        <f>VLOOKUP($A:$A,output_dataset1!$1:$1048576,63,FALSE)</f>
        <v>62.25</v>
      </c>
      <c r="T2">
        <f>VLOOKUP($A:$A,output_dataset1!$1:$1048576,64,FALSE)</f>
        <v>59.63</v>
      </c>
      <c r="U2">
        <f>VLOOKUP($A:$A,output_dataset1!$1:$1048576,68,FALSE)</f>
        <v>138091</v>
      </c>
      <c r="V2">
        <f>VLOOKUP($A:$A,output_dataset1!$1:$1048576,69,FALSE)</f>
        <v>123999</v>
      </c>
      <c r="W2">
        <f>VLOOKUP($A:$A,output_dataset1!$1:$1048576,73,FALSE)</f>
        <v>15</v>
      </c>
      <c r="X2">
        <f>VLOOKUP($A:$A,output_dataset1!$1:$1048576,74,FALSE)</f>
        <v>15</v>
      </c>
      <c r="Y2">
        <f>VLOOKUP($A:$A,output_dataset1!$1:$1048576,83,FALSE)</f>
        <v>83</v>
      </c>
      <c r="Z2">
        <f>VLOOKUP($A:$A,output_dataset1!$1:$1048576,88,FALSE)</f>
        <v>93</v>
      </c>
      <c r="AA2">
        <f>VLOOKUP($A:$A,output_dataset1!$1:$1048576,93,FALSE)</f>
        <v>95.572999999999993</v>
      </c>
      <c r="AB2" t="str">
        <f>VLOOKUP($A:$A,output_dataset1!$1:$1048576,99,FALSE)</f>
        <v>100</v>
      </c>
      <c r="AC2">
        <f>VLOOKUP($A:$A,output_dataset1!$1:$1048576,100,FALSE)</f>
        <v>26</v>
      </c>
      <c r="AD2">
        <f>VLOOKUP($A:$A,output_dataset1!$1:$1048576,115,FALSE)</f>
        <v>3</v>
      </c>
      <c r="AE2">
        <f>VLOOKUP($A:$A,output_dataset1!$1:$1048576,127,FALSE)</f>
        <v>0</v>
      </c>
      <c r="AF2">
        <f>VLOOKUP($A:$A,output_dataset1!$1:$1048576,128,FALSE)</f>
        <v>0</v>
      </c>
      <c r="AG2">
        <f>VLOOKUP($A:$A,output_dataset1!$1:$1048576,131,FALSE)</f>
        <v>0</v>
      </c>
      <c r="AH2">
        <f>VLOOKUP($A:$A,output_dataset1!$1:$1048576,132,FALSE)</f>
        <v>0</v>
      </c>
      <c r="AI2">
        <f>VLOOKUP($A:$A,output_dataset1!$1:$1048576,135,FALSE)</f>
        <v>3</v>
      </c>
      <c r="AJ2">
        <f>VLOOKUP($A:$A,output_dataset1!$1:$1048576,136,FALSE)</f>
        <v>-1</v>
      </c>
      <c r="AK2">
        <f>VLOOKUP($A:$A,output_dataset1!$1:$1048576,139,FALSE)</f>
        <v>0</v>
      </c>
      <c r="AL2">
        <f>VLOOKUP($A:$A,output_dataset1!$1:$1048576,140,FALSE)</f>
        <v>-7</v>
      </c>
      <c r="AM2">
        <f>VLOOKUP($A:$A,output_dataset1!$1:$1048576,143,FALSE)</f>
        <v>-14</v>
      </c>
      <c r="AN2">
        <f>VLOOKUP($A:$A,output_dataset1!$1:$1048576,144,FALSE)</f>
        <v>-1</v>
      </c>
      <c r="AO2">
        <f>VLOOKUP($A:$A,output_dataset1!$1:$1048576,147,FALSE)</f>
        <v>0</v>
      </c>
      <c r="AP2">
        <f>VLOOKUP($A:$A,output_dataset1!$1:$1048576,148,FALSE)</f>
        <v>-1</v>
      </c>
      <c r="AQ2">
        <f>VLOOKUP($A:$A,output_dataset1!$1:$1048576,151,FALSE)</f>
        <v>3.7248403999999999E-2</v>
      </c>
      <c r="AR2">
        <f>VLOOKUP($A:$A,output_dataset1!$1:$1048576,152,FALSE)</f>
        <v>0</v>
      </c>
      <c r="AS2">
        <f>VLOOKUP($A:$A,output_dataset1!$1:$1048576,153,FALSE)</f>
        <v>0.32025630799999999</v>
      </c>
      <c r="AT2">
        <f>VLOOKUP($A:$A,output_dataset1!$1:$1048576,154,FALSE)</f>
        <v>0.62934055899999997</v>
      </c>
      <c r="AU2">
        <f>VLOOKUP($A:$A,output_dataset1!$1:$1048576,155,FALSE)</f>
        <v>0.141871103</v>
      </c>
      <c r="AV2">
        <f>VLOOKUP($A:$A,output_dataset1!$1:$1048576,156,FALSE)</f>
        <v>3.7248403999999999E-2</v>
      </c>
      <c r="AW2">
        <f>VLOOKUP($A:$A,output_dataset1!$1:$1048576,157,FALSE)</f>
        <v>0</v>
      </c>
      <c r="AX2">
        <f>VLOOKUP($A:$A,output_dataset1!$1:$1048576,158,FALSE)</f>
        <v>0</v>
      </c>
      <c r="AY2">
        <f>VLOOKUP($A:$A,output_dataset1!$1:$1048576,159,FALSE)</f>
        <v>-0.33333333300000001</v>
      </c>
      <c r="AZ2">
        <f>VLOOKUP($A:$A,output_dataset1!$1:$1048576,162,FALSE)</f>
        <v>-1</v>
      </c>
      <c r="BA2">
        <f>VLOOKUP($A:$A,output_dataset1!$1:$1048576,163,FALSE)</f>
        <v>2.3333333330000001</v>
      </c>
      <c r="BB2">
        <f>VLOOKUP($A:$A,output_dataset1!$1:$1048576,164,FALSE)</f>
        <v>-1.9090909089999999</v>
      </c>
      <c r="BC2">
        <f>VLOOKUP($A:$A,output_dataset1!$1:$1048576,168,FALSE)</f>
        <v>-1.9090909089999999</v>
      </c>
      <c r="BD2">
        <f>VLOOKUP($A:$A,output_dataset1!$1:$1048576,172,FALSE)</f>
        <v>-1.9090909089999999</v>
      </c>
      <c r="BE2">
        <f>VLOOKUP($A:$A,output_dataset1!$1:$1048576,176,FALSE)</f>
        <v>0.11</v>
      </c>
      <c r="BF2">
        <f>VLOOKUP($A:$A,output_dataset1!$1:$1048576,177,FALSE)</f>
        <v>-3.636363636</v>
      </c>
      <c r="BG2">
        <f>VLOOKUP($A:$A,output_dataset1!$1:$1048576,181,FALSE)</f>
        <v>-3.636363636</v>
      </c>
      <c r="BH2">
        <f>VLOOKUP($A:$A,output_dataset1!$1:$1048576,185,FALSE)</f>
        <v>-3.636363636</v>
      </c>
    </row>
    <row r="3" spans="1:60" x14ac:dyDescent="0.3">
      <c r="A3" t="s">
        <v>10</v>
      </c>
      <c r="B3">
        <v>289801</v>
      </c>
      <c r="C3">
        <v>0.91</v>
      </c>
      <c r="D3">
        <v>4.4000000000000004</v>
      </c>
      <c r="E3">
        <v>265</v>
      </c>
      <c r="F3">
        <v>38.799999999999997</v>
      </c>
      <c r="G3">
        <v>67.3</v>
      </c>
      <c r="H3">
        <v>10</v>
      </c>
      <c r="J3">
        <f>VLOOKUP(Data_Collection[[#This Row],[School Name]],output_dataset1!$1:$1048576,8,FALSE)</f>
        <v>83</v>
      </c>
      <c r="K3">
        <f>VLOOKUP($A:$A,output_dataset1!$1:$1048576,18,FALSE)</f>
        <v>2</v>
      </c>
      <c r="L3">
        <f>VLOOKUP($A:$A,output_dataset1!$1:$1048576,23,FALSE)</f>
        <v>96</v>
      </c>
      <c r="M3">
        <f>VLOOKUP($A:$A,output_dataset1!$1:$1048576,24,FALSE)</f>
        <v>96</v>
      </c>
      <c r="N3">
        <f>VLOOKUP($A:$A,output_dataset1!$1:$1048576,33,FALSE)</f>
        <v>2</v>
      </c>
      <c r="O3">
        <f>VLOOKUP($A:$A,output_dataset1!$1:$1048576,38,FALSE)</f>
        <v>9.09</v>
      </c>
      <c r="P3">
        <f>VLOOKUP($A:$A,output_dataset1!$1:$1048576,39,FALSE)</f>
        <v>9.2100000000000009</v>
      </c>
      <c r="Q3">
        <f>VLOOKUP($A:$A,output_dataset1!$1:$1048576,43,FALSE)</f>
        <v>42</v>
      </c>
      <c r="R3">
        <f>VLOOKUP($A:$A,output_dataset1!$1:$1048576,53,FALSE)</f>
        <v>30</v>
      </c>
      <c r="S3">
        <f>VLOOKUP($A:$A,output_dataset1!$1:$1048576,63,FALSE)</f>
        <v>76.62</v>
      </c>
      <c r="T3">
        <f>VLOOKUP($A:$A,output_dataset1!$1:$1048576,64,FALSE)</f>
        <v>80.647999999999996</v>
      </c>
      <c r="U3">
        <f>VLOOKUP($A:$A,output_dataset1!$1:$1048576,68,FALSE)</f>
        <v>118999</v>
      </c>
      <c r="V3">
        <f>VLOOKUP($A:$A,output_dataset1!$1:$1048576,69,FALSE)</f>
        <v>114357</v>
      </c>
      <c r="W3">
        <f>VLOOKUP($A:$A,output_dataset1!$1:$1048576,73,FALSE)</f>
        <v>44</v>
      </c>
      <c r="X3">
        <f>VLOOKUP($A:$A,output_dataset1!$1:$1048576,74,FALSE)</f>
        <v>41</v>
      </c>
      <c r="Y3">
        <f>VLOOKUP($A:$A,output_dataset1!$1:$1048576,83,FALSE)</f>
        <v>64</v>
      </c>
      <c r="Z3">
        <f>VLOOKUP($A:$A,output_dataset1!$1:$1048576,88,FALSE)</f>
        <v>56</v>
      </c>
      <c r="AA3">
        <f>VLOOKUP($A:$A,output_dataset1!$1:$1048576,93,FALSE)</f>
        <v>91.102000000000004</v>
      </c>
      <c r="AB3" t="str">
        <f>VLOOKUP($A:$A,output_dataset1!$1:$1048576,99,FALSE)</f>
        <v>85</v>
      </c>
      <c r="AC3">
        <f>VLOOKUP($A:$A,output_dataset1!$1:$1048576,100,FALSE)</f>
        <v>18</v>
      </c>
      <c r="AD3">
        <f>VLOOKUP($A:$A,output_dataset1!$1:$1048576,115,FALSE)</f>
        <v>4</v>
      </c>
      <c r="AE3">
        <f>VLOOKUP($A:$A,output_dataset1!$1:$1048576,127,FALSE)</f>
        <v>0</v>
      </c>
      <c r="AF3">
        <f>VLOOKUP($A:$A,output_dataset1!$1:$1048576,128,FALSE)</f>
        <v>0</v>
      </c>
      <c r="AG3">
        <f>VLOOKUP($A:$A,output_dataset1!$1:$1048576,131,FALSE)</f>
        <v>5</v>
      </c>
      <c r="AH3">
        <f>VLOOKUP($A:$A,output_dataset1!$1:$1048576,132,FALSE)</f>
        <v>2</v>
      </c>
      <c r="AI3">
        <f>VLOOKUP($A:$A,output_dataset1!$1:$1048576,135,FALSE)</f>
        <v>4</v>
      </c>
      <c r="AJ3">
        <f>VLOOKUP($A:$A,output_dataset1!$1:$1048576,136,FALSE)</f>
        <v>0</v>
      </c>
      <c r="AK3">
        <f>VLOOKUP($A:$A,output_dataset1!$1:$1048576,139,FALSE)</f>
        <v>0</v>
      </c>
      <c r="AL3">
        <f>VLOOKUP($A:$A,output_dataset1!$1:$1048576,140,FALSE)</f>
        <v>6</v>
      </c>
      <c r="AM3">
        <f>VLOOKUP($A:$A,output_dataset1!$1:$1048576,143,FALSE)</f>
        <v>-9</v>
      </c>
      <c r="AN3">
        <f>VLOOKUP($A:$A,output_dataset1!$1:$1048576,144,FALSE)</f>
        <v>9</v>
      </c>
      <c r="AO3">
        <f>VLOOKUP($A:$A,output_dataset1!$1:$1048576,147,FALSE)</f>
        <v>3</v>
      </c>
      <c r="AP3">
        <f>VLOOKUP($A:$A,output_dataset1!$1:$1048576,148,FALSE)</f>
        <v>5</v>
      </c>
      <c r="AQ3">
        <f>VLOOKUP($A:$A,output_dataset1!$1:$1048576,151,FALSE)</f>
        <v>9.3591024999999994E-2</v>
      </c>
      <c r="AR3">
        <f>VLOOKUP($A:$A,output_dataset1!$1:$1048576,152,FALSE)</f>
        <v>0.24532669100000001</v>
      </c>
      <c r="AS3">
        <f>VLOOKUP($A:$A,output_dataset1!$1:$1048576,153,FALSE)</f>
        <v>0.175451303</v>
      </c>
      <c r="AT3">
        <f>VLOOKUP($A:$A,output_dataset1!$1:$1048576,154,FALSE)</f>
        <v>0.487086093</v>
      </c>
      <c r="AU3">
        <f>VLOOKUP($A:$A,output_dataset1!$1:$1048576,155,FALSE)</f>
        <v>0.177556571</v>
      </c>
      <c r="AV3">
        <f>VLOOKUP($A:$A,output_dataset1!$1:$1048576,156,FALSE)</f>
        <v>9.3591024999999994E-2</v>
      </c>
      <c r="AW3">
        <f>VLOOKUP($A:$A,output_dataset1!$1:$1048576,157,FALSE)</f>
        <v>1.3333333329999999</v>
      </c>
      <c r="AX3">
        <f>VLOOKUP($A:$A,output_dataset1!$1:$1048576,158,FALSE)</f>
        <v>0</v>
      </c>
      <c r="AY3">
        <f>VLOOKUP($A:$A,output_dataset1!$1:$1048576,159,FALSE)</f>
        <v>0</v>
      </c>
      <c r="AZ3">
        <f>VLOOKUP($A:$A,output_dataset1!$1:$1048576,162,FALSE)</f>
        <v>1.6666666670000001</v>
      </c>
      <c r="BA3">
        <f>VLOOKUP($A:$A,output_dataset1!$1:$1048576,163,FALSE)</f>
        <v>-0.66666666699999999</v>
      </c>
      <c r="BB3">
        <f>VLOOKUP($A:$A,output_dataset1!$1:$1048576,164,FALSE)</f>
        <v>-0.27272727299999999</v>
      </c>
      <c r="BC3">
        <f>VLOOKUP($A:$A,output_dataset1!$1:$1048576,168,FALSE)</f>
        <v>-0.27272727299999999</v>
      </c>
      <c r="BD3">
        <f>VLOOKUP($A:$A,output_dataset1!$1:$1048576,172,FALSE)</f>
        <v>-0.27272727299999999</v>
      </c>
      <c r="BE3">
        <f>VLOOKUP($A:$A,output_dataset1!$1:$1048576,176,FALSE)</f>
        <v>0.14499999999999999</v>
      </c>
      <c r="BF3">
        <f>VLOOKUP($A:$A,output_dataset1!$1:$1048576,177,FALSE)</f>
        <v>2.4545454549999999</v>
      </c>
      <c r="BG3">
        <f>VLOOKUP($A:$A,output_dataset1!$1:$1048576,181,FALSE)</f>
        <v>2.4545454549999999</v>
      </c>
      <c r="BH3">
        <f>VLOOKUP($A:$A,output_dataset1!$1:$1048576,185,FALSE)</f>
        <v>2.4545454549999999</v>
      </c>
    </row>
    <row r="4" spans="1:60" x14ac:dyDescent="0.3">
      <c r="A4" t="s">
        <v>11</v>
      </c>
      <c r="B4">
        <v>536866</v>
      </c>
      <c r="C4">
        <v>0.45</v>
      </c>
      <c r="D4">
        <v>4.8</v>
      </c>
      <c r="E4">
        <v>322</v>
      </c>
      <c r="F4">
        <v>95.4</v>
      </c>
      <c r="G4">
        <v>55.5</v>
      </c>
      <c r="H4">
        <v>11</v>
      </c>
      <c r="I4">
        <v>12.6</v>
      </c>
      <c r="J4">
        <f>VLOOKUP(Data_Collection[[#This Row],[School Name]],output_dataset1!$1:$1048576,8,FALSE)</f>
        <v>81</v>
      </c>
      <c r="K4">
        <f>VLOOKUP($A:$A,output_dataset1!$1:$1048576,18,FALSE)</f>
        <v>5</v>
      </c>
      <c r="L4">
        <f>VLOOKUP($A:$A,output_dataset1!$1:$1048576,23,FALSE)</f>
        <v>99</v>
      </c>
      <c r="M4">
        <f>VLOOKUP($A:$A,output_dataset1!$1:$1048576,24,FALSE)</f>
        <v>99</v>
      </c>
      <c r="N4">
        <f>VLOOKUP($A:$A,output_dataset1!$1:$1048576,33,FALSE)</f>
        <v>7</v>
      </c>
      <c r="O4">
        <f>VLOOKUP($A:$A,output_dataset1!$1:$1048576,38,FALSE)</f>
        <v>9.57</v>
      </c>
      <c r="P4">
        <f>VLOOKUP($A:$A,output_dataset1!$1:$1048576,39,FALSE)</f>
        <v>9.43</v>
      </c>
      <c r="Q4">
        <f>VLOOKUP($A:$A,output_dataset1!$1:$1048576,43,FALSE)</f>
        <v>43</v>
      </c>
      <c r="R4">
        <f>VLOOKUP($A:$A,output_dataset1!$1:$1048576,53,FALSE)</f>
        <v>31</v>
      </c>
      <c r="S4">
        <f>VLOOKUP($A:$A,output_dataset1!$1:$1048576,63,FALSE)</f>
        <v>52.58</v>
      </c>
      <c r="T4">
        <f>VLOOKUP($A:$A,output_dataset1!$1:$1048576,64,FALSE)</f>
        <v>61.125</v>
      </c>
      <c r="U4">
        <f>VLOOKUP($A:$A,output_dataset1!$1:$1048576,68,FALSE)</f>
        <v>103489</v>
      </c>
      <c r="V4">
        <f>VLOOKUP($A:$A,output_dataset1!$1:$1048576,69,FALSE)</f>
        <v>100789</v>
      </c>
      <c r="W4">
        <f>VLOOKUP($A:$A,output_dataset1!$1:$1048576,73,FALSE)</f>
        <v>71</v>
      </c>
      <c r="X4">
        <f>VLOOKUP($A:$A,output_dataset1!$1:$1048576,74,FALSE)</f>
        <v>67</v>
      </c>
      <c r="Y4">
        <f>VLOOKUP($A:$A,output_dataset1!$1:$1048576,83,FALSE)</f>
        <v>85</v>
      </c>
      <c r="Z4">
        <f>VLOOKUP($A:$A,output_dataset1!$1:$1048576,88,FALSE)</f>
        <v>96</v>
      </c>
      <c r="AA4">
        <f>VLOOKUP($A:$A,output_dataset1!$1:$1048576,93,FALSE)</f>
        <v>91.001999999999995</v>
      </c>
      <c r="AB4" t="str">
        <f>VLOOKUP($A:$A,output_dataset1!$1:$1048576,99,FALSE)</f>
        <v>30</v>
      </c>
      <c r="AC4">
        <f>VLOOKUP($A:$A,output_dataset1!$1:$1048576,100,FALSE)</f>
        <v>10</v>
      </c>
      <c r="AD4">
        <f>VLOOKUP($A:$A,output_dataset1!$1:$1048576,115,FALSE)</f>
        <v>3</v>
      </c>
      <c r="AE4">
        <f>VLOOKUP($A:$A,output_dataset1!$1:$1048576,127,FALSE)</f>
        <v>3</v>
      </c>
      <c r="AF4">
        <f>VLOOKUP($A:$A,output_dataset1!$1:$1048576,128,FALSE)</f>
        <v>0</v>
      </c>
      <c r="AG4">
        <f>VLOOKUP($A:$A,output_dataset1!$1:$1048576,131,FALSE)</f>
        <v>0</v>
      </c>
      <c r="AH4">
        <f>VLOOKUP($A:$A,output_dataset1!$1:$1048576,132,FALSE)</f>
        <v>2</v>
      </c>
      <c r="AI4">
        <f>VLOOKUP($A:$A,output_dataset1!$1:$1048576,135,FALSE)</f>
        <v>0</v>
      </c>
      <c r="AJ4">
        <f>VLOOKUP($A:$A,output_dataset1!$1:$1048576,136,FALSE)</f>
        <v>0</v>
      </c>
      <c r="AK4">
        <f>VLOOKUP($A:$A,output_dataset1!$1:$1048576,139,FALSE)</f>
        <v>-1</v>
      </c>
      <c r="AL4">
        <f>VLOOKUP($A:$A,output_dataset1!$1:$1048576,140,FALSE)</f>
        <v>0</v>
      </c>
      <c r="AM4">
        <f>VLOOKUP($A:$A,output_dataset1!$1:$1048576,143,FALSE)</f>
        <v>44</v>
      </c>
      <c r="AN4">
        <f>VLOOKUP($A:$A,output_dataset1!$1:$1048576,144,FALSE)</f>
        <v>-26</v>
      </c>
      <c r="AO4">
        <f>VLOOKUP($A:$A,output_dataset1!$1:$1048576,147,FALSE)</f>
        <v>4</v>
      </c>
      <c r="AP4">
        <f>VLOOKUP($A:$A,output_dataset1!$1:$1048576,148,FALSE)</f>
        <v>2</v>
      </c>
      <c r="AQ4">
        <f>VLOOKUP($A:$A,output_dataset1!$1:$1048576,151,FALSE)</f>
        <v>5.6979883000000002E-2</v>
      </c>
      <c r="AR4">
        <f>VLOOKUP($A:$A,output_dataset1!$1:$1048576,152,FALSE)</f>
        <v>0.26086956500000003</v>
      </c>
      <c r="AS4">
        <f>VLOOKUP($A:$A,output_dataset1!$1:$1048576,153,FALSE)</f>
        <v>0.13856406499999999</v>
      </c>
      <c r="AT4">
        <f>VLOOKUP($A:$A,output_dataset1!$1:$1048576,154,FALSE)</f>
        <v>0.32921207800000002</v>
      </c>
      <c r="AU4">
        <f>VLOOKUP($A:$A,output_dataset1!$1:$1048576,155,FALSE)</f>
        <v>0.45519390199999998</v>
      </c>
      <c r="AV4">
        <f>VLOOKUP($A:$A,output_dataset1!$1:$1048576,156,FALSE)</f>
        <v>5.6979883000000002E-2</v>
      </c>
      <c r="AW4">
        <f>VLOOKUP($A:$A,output_dataset1!$1:$1048576,157,FALSE)</f>
        <v>0</v>
      </c>
      <c r="AX4">
        <f>VLOOKUP($A:$A,output_dataset1!$1:$1048576,158,FALSE)</f>
        <v>-1.6666666670000001</v>
      </c>
      <c r="AY4">
        <f>VLOOKUP($A:$A,output_dataset1!$1:$1048576,159,FALSE)</f>
        <v>0.66666666699999999</v>
      </c>
      <c r="AZ4">
        <f>VLOOKUP($A:$A,output_dataset1!$1:$1048576,162,FALSE)</f>
        <v>-0.33333333300000001</v>
      </c>
      <c r="BA4">
        <f>VLOOKUP($A:$A,output_dataset1!$1:$1048576,163,FALSE)</f>
        <v>0</v>
      </c>
      <c r="BB4">
        <f>VLOOKUP($A:$A,output_dataset1!$1:$1048576,164,FALSE)</f>
        <v>1.111111111</v>
      </c>
      <c r="BC4">
        <f>VLOOKUP($A:$A,output_dataset1!$1:$1048576,168,FALSE)</f>
        <v>1.111111111</v>
      </c>
      <c r="BD4">
        <f>VLOOKUP($A:$A,output_dataset1!$1:$1048576,172,FALSE)</f>
        <v>1.111111111</v>
      </c>
      <c r="BE4">
        <f>VLOOKUP($A:$A,output_dataset1!$1:$1048576,176,FALSE)</f>
        <v>-0.155</v>
      </c>
      <c r="BF4">
        <f>VLOOKUP($A:$A,output_dataset1!$1:$1048576,177,FALSE)</f>
        <v>-1.818181818</v>
      </c>
      <c r="BG4">
        <f>VLOOKUP($A:$A,output_dataset1!$1:$1048576,181,FALSE)</f>
        <v>-1.818181818</v>
      </c>
      <c r="BH4">
        <f>VLOOKUP($A:$A,output_dataset1!$1:$1048576,185,FALSE)</f>
        <v>-1.818181818</v>
      </c>
    </row>
    <row r="5" spans="1:60" x14ac:dyDescent="0.3">
      <c r="A5" t="s">
        <v>12</v>
      </c>
      <c r="B5">
        <v>190577</v>
      </c>
      <c r="C5">
        <v>3.28</v>
      </c>
      <c r="D5">
        <v>4.4000000000000004</v>
      </c>
      <c r="E5">
        <v>266</v>
      </c>
      <c r="F5">
        <v>24.9</v>
      </c>
      <c r="G5">
        <v>76.5</v>
      </c>
      <c r="H5">
        <v>10</v>
      </c>
      <c r="I5">
        <v>19.399999999999999</v>
      </c>
      <c r="J5">
        <f>VLOOKUP(Data_Collection[[#This Row],[School Name]],output_dataset1!$1:$1048576,8,FALSE)</f>
        <v>87</v>
      </c>
      <c r="K5">
        <f>VLOOKUP($A:$A,output_dataset1!$1:$1048576,18,FALSE)</f>
        <v>5</v>
      </c>
      <c r="L5">
        <f>VLOOKUP($A:$A,output_dataset1!$1:$1048576,23,FALSE)</f>
        <v>100</v>
      </c>
      <c r="M5">
        <f>VLOOKUP($A:$A,output_dataset1!$1:$1048576,24,FALSE)</f>
        <v>100</v>
      </c>
      <c r="N5">
        <f>VLOOKUP($A:$A,output_dataset1!$1:$1048576,33,FALSE)</f>
        <v>6</v>
      </c>
      <c r="O5">
        <f>VLOOKUP($A:$A,output_dataset1!$1:$1048576,38,FALSE)</f>
        <v>9.01</v>
      </c>
      <c r="P5">
        <f>VLOOKUP($A:$A,output_dataset1!$1:$1048576,39,FALSE)</f>
        <v>9.26</v>
      </c>
      <c r="Q5">
        <f>VLOOKUP($A:$A,output_dataset1!$1:$1048576,43,FALSE)</f>
        <v>60</v>
      </c>
      <c r="R5">
        <f>VLOOKUP($A:$A,output_dataset1!$1:$1048576,53,FALSE)</f>
        <v>36</v>
      </c>
      <c r="S5">
        <f>VLOOKUP($A:$A,output_dataset1!$1:$1048576,63,FALSE)</f>
        <v>52.43</v>
      </c>
      <c r="T5">
        <f>VLOOKUP($A:$A,output_dataset1!$1:$1048576,64,FALSE)</f>
        <v>68.756</v>
      </c>
      <c r="U5">
        <f>VLOOKUP($A:$A,output_dataset1!$1:$1048576,68,FALSE)</f>
        <v>96988</v>
      </c>
      <c r="V5">
        <f>VLOOKUP($A:$A,output_dataset1!$1:$1048576,69,FALSE)</f>
        <v>99804</v>
      </c>
      <c r="W5">
        <f>VLOOKUP($A:$A,output_dataset1!$1:$1048576,73,FALSE)</f>
        <v>68</v>
      </c>
      <c r="X5">
        <f>VLOOKUP($A:$A,output_dataset1!$1:$1048576,74,FALSE)</f>
        <v>57</v>
      </c>
      <c r="Y5">
        <f>VLOOKUP($A:$A,output_dataset1!$1:$1048576,83,FALSE)</f>
        <v>71</v>
      </c>
      <c r="Z5">
        <f>VLOOKUP($A:$A,output_dataset1!$1:$1048576,88,FALSE)</f>
        <v>64</v>
      </c>
      <c r="AA5">
        <f>VLOOKUP($A:$A,output_dataset1!$1:$1048576,93,FALSE)</f>
        <v>88.715999999999994</v>
      </c>
      <c r="AB5" t="str">
        <f>VLOOKUP($A:$A,output_dataset1!$1:$1048576,99,FALSE)</f>
        <v>100</v>
      </c>
      <c r="AC5">
        <f>VLOOKUP($A:$A,output_dataset1!$1:$1048576,100,FALSE)</f>
        <v>18</v>
      </c>
      <c r="AD5">
        <f>VLOOKUP($A:$A,output_dataset1!$1:$1048576,115,FALSE)</f>
        <v>4</v>
      </c>
      <c r="AE5">
        <f>VLOOKUP($A:$A,output_dataset1!$1:$1048576,127,FALSE)</f>
        <v>0</v>
      </c>
      <c r="AF5">
        <f>VLOOKUP($A:$A,output_dataset1!$1:$1048576,128,FALSE)</f>
        <v>3</v>
      </c>
      <c r="AG5">
        <f>VLOOKUP($A:$A,output_dataset1!$1:$1048576,131,FALSE)</f>
        <v>9</v>
      </c>
      <c r="AH5">
        <f>VLOOKUP($A:$A,output_dataset1!$1:$1048576,132,FALSE)</f>
        <v>1</v>
      </c>
      <c r="AI5">
        <f>VLOOKUP($A:$A,output_dataset1!$1:$1048576,135,FALSE)</f>
        <v>-8</v>
      </c>
      <c r="AJ5">
        <f>VLOOKUP($A:$A,output_dataset1!$1:$1048576,136,FALSE)</f>
        <v>0</v>
      </c>
      <c r="AK5">
        <f>VLOOKUP($A:$A,output_dataset1!$1:$1048576,139,FALSE)</f>
        <v>0</v>
      </c>
      <c r="AL5">
        <f>VLOOKUP($A:$A,output_dataset1!$1:$1048576,140,FALSE)</f>
        <v>6</v>
      </c>
      <c r="AM5">
        <f>VLOOKUP($A:$A,output_dataset1!$1:$1048576,143,FALSE)</f>
        <v>26</v>
      </c>
      <c r="AN5">
        <f>VLOOKUP($A:$A,output_dataset1!$1:$1048576,144,FALSE)</f>
        <v>3</v>
      </c>
      <c r="AO5">
        <f>VLOOKUP($A:$A,output_dataset1!$1:$1048576,147,FALSE)</f>
        <v>11</v>
      </c>
      <c r="AP5">
        <f>VLOOKUP($A:$A,output_dataset1!$1:$1048576,148,FALSE)</f>
        <v>8</v>
      </c>
      <c r="AQ5">
        <f>VLOOKUP($A:$A,output_dataset1!$1:$1048576,151,FALSE)</f>
        <v>0.13657065500000001</v>
      </c>
      <c r="AR5">
        <f>VLOOKUP($A:$A,output_dataset1!$1:$1048576,152,FALSE)</f>
        <v>0.37317456900000001</v>
      </c>
      <c r="AS5">
        <f>VLOOKUP($A:$A,output_dataset1!$1:$1048576,153,FALSE)</f>
        <v>0.38562709299999998</v>
      </c>
      <c r="AT5">
        <f>VLOOKUP($A:$A,output_dataset1!$1:$1048576,154,FALSE)</f>
        <v>0.158031596</v>
      </c>
      <c r="AU5">
        <f>VLOOKUP($A:$A,output_dataset1!$1:$1048576,155,FALSE)</f>
        <v>0.25292457800000001</v>
      </c>
      <c r="AV5">
        <f>VLOOKUP($A:$A,output_dataset1!$1:$1048576,156,FALSE)</f>
        <v>0.13657065500000001</v>
      </c>
      <c r="AW5">
        <f>VLOOKUP($A:$A,output_dataset1!$1:$1048576,157,FALSE)</f>
        <v>-0.33333333300000001</v>
      </c>
      <c r="AX5">
        <f>VLOOKUP($A:$A,output_dataset1!$1:$1048576,158,FALSE)</f>
        <v>-4.6666666670000003</v>
      </c>
      <c r="AY5">
        <f>VLOOKUP($A:$A,output_dataset1!$1:$1048576,159,FALSE)</f>
        <v>-5</v>
      </c>
      <c r="AZ5">
        <f>VLOOKUP($A:$A,output_dataset1!$1:$1048576,162,FALSE)</f>
        <v>-4.6666666670000003</v>
      </c>
      <c r="BA5">
        <f>VLOOKUP($A:$A,output_dataset1!$1:$1048576,163,FALSE)</f>
        <v>-2.6666666669999999</v>
      </c>
      <c r="BB5">
        <f>VLOOKUP($A:$A,output_dataset1!$1:$1048576,164,FALSE)</f>
        <v>1.3333333329999999</v>
      </c>
      <c r="BC5">
        <f>VLOOKUP($A:$A,output_dataset1!$1:$1048576,168,FALSE)</f>
        <v>1.3333333329999999</v>
      </c>
      <c r="BD5">
        <f>VLOOKUP($A:$A,output_dataset1!$1:$1048576,172,FALSE)</f>
        <v>1.3333333329999999</v>
      </c>
      <c r="BE5">
        <f>VLOOKUP($A:$A,output_dataset1!$1:$1048576,176,FALSE)</f>
        <v>0.18</v>
      </c>
      <c r="BF5">
        <f>VLOOKUP($A:$A,output_dataset1!$1:$1048576,177,FALSE)</f>
        <v>0.81818181800000001</v>
      </c>
      <c r="BG5">
        <f>VLOOKUP($A:$A,output_dataset1!$1:$1048576,181,FALSE)</f>
        <v>0.81818181800000001</v>
      </c>
      <c r="BH5">
        <f>VLOOKUP($A:$A,output_dataset1!$1:$1048576,185,FALSE)</f>
        <v>0.81818181800000001</v>
      </c>
    </row>
    <row r="6" spans="1:60" x14ac:dyDescent="0.3">
      <c r="A6" t="s">
        <v>13</v>
      </c>
      <c r="B6">
        <v>184493</v>
      </c>
      <c r="C6">
        <v>1.77</v>
      </c>
      <c r="D6">
        <v>4.2</v>
      </c>
      <c r="E6">
        <v>104</v>
      </c>
      <c r="G6">
        <v>81.099999999999994</v>
      </c>
      <c r="H6">
        <v>10</v>
      </c>
      <c r="J6">
        <f>VLOOKUP(Data_Collection[[#This Row],[School Name]],output_dataset1!$1:$1048576,8,FALSE)</f>
        <v>95</v>
      </c>
      <c r="K6">
        <f>VLOOKUP($A:$A,output_dataset1!$1:$1048576,18,FALSE)</f>
        <v>6</v>
      </c>
      <c r="L6">
        <f>VLOOKUP($A:$A,output_dataset1!$1:$1048576,23,FALSE)</f>
        <v>100</v>
      </c>
      <c r="M6">
        <f>VLOOKUP($A:$A,output_dataset1!$1:$1048576,24,FALSE)</f>
        <v>100</v>
      </c>
      <c r="N6">
        <f>VLOOKUP($A:$A,output_dataset1!$1:$1048576,33,FALSE)</f>
        <v>5</v>
      </c>
      <c r="O6">
        <f>VLOOKUP($A:$A,output_dataset1!$1:$1048576,38,FALSE)</f>
        <v>8.82</v>
      </c>
      <c r="P6">
        <f>VLOOKUP($A:$A,output_dataset1!$1:$1048576,39,FALSE)</f>
        <v>8.7200000000000006</v>
      </c>
      <c r="Q6">
        <f>VLOOKUP($A:$A,output_dataset1!$1:$1048576,43,FALSE)</f>
        <v>68</v>
      </c>
      <c r="R6">
        <f>VLOOKUP($A:$A,output_dataset1!$1:$1048576,53,FALSE)</f>
        <v>39</v>
      </c>
      <c r="S6">
        <f>VLOOKUP($A:$A,output_dataset1!$1:$1048576,63,FALSE)</f>
        <v>52.11</v>
      </c>
      <c r="T6">
        <f>VLOOKUP($A:$A,output_dataset1!$1:$1048576,64,FALSE)</f>
        <v>57.454000000000001</v>
      </c>
      <c r="U6">
        <f>VLOOKUP($A:$A,output_dataset1!$1:$1048576,68,FALSE)</f>
        <v>95742</v>
      </c>
      <c r="V6">
        <f>VLOOKUP($A:$A,output_dataset1!$1:$1048576,69,FALSE)</f>
        <v>89003</v>
      </c>
      <c r="W6">
        <f>VLOOKUP($A:$A,output_dataset1!$1:$1048576,73,FALSE)</f>
        <v>78</v>
      </c>
      <c r="X6">
        <f>VLOOKUP($A:$A,output_dataset1!$1:$1048576,74,FALSE)</f>
        <v>78</v>
      </c>
      <c r="Y6">
        <f>VLOOKUP($A:$A,output_dataset1!$1:$1048576,83,FALSE)</f>
        <v>86</v>
      </c>
      <c r="Z6">
        <f>VLOOKUP($A:$A,output_dataset1!$1:$1048576,88,FALSE)</f>
        <v>94</v>
      </c>
      <c r="AA6">
        <f>VLOOKUP($A:$A,output_dataset1!$1:$1048576,93,FALSE)</f>
        <v>85.947000000000003</v>
      </c>
      <c r="AB6" t="str">
        <f>VLOOKUP($A:$A,output_dataset1!$1:$1048576,99,FALSE)</f>
        <v>100</v>
      </c>
      <c r="AC6">
        <f>VLOOKUP($A:$A,output_dataset1!$1:$1048576,100,FALSE)</f>
        <v>18</v>
      </c>
      <c r="AD6">
        <f>VLOOKUP($A:$A,output_dataset1!$1:$1048576,115,FALSE)</f>
        <v>4</v>
      </c>
      <c r="AE6">
        <f>VLOOKUP($A:$A,output_dataset1!$1:$1048576,127,FALSE)</f>
        <v>-2</v>
      </c>
      <c r="AF6">
        <f>VLOOKUP($A:$A,output_dataset1!$1:$1048576,128,FALSE)</f>
        <v>1</v>
      </c>
      <c r="AG6">
        <f>VLOOKUP($A:$A,output_dataset1!$1:$1048576,131,FALSE)</f>
        <v>-18</v>
      </c>
      <c r="AH6">
        <f>VLOOKUP($A:$A,output_dataset1!$1:$1048576,132,FALSE)</f>
        <v>20</v>
      </c>
      <c r="AI6">
        <f>VLOOKUP($A:$A,output_dataset1!$1:$1048576,135,FALSE)</f>
        <v>0</v>
      </c>
      <c r="AJ6">
        <f>VLOOKUP($A:$A,output_dataset1!$1:$1048576,136,FALSE)</f>
        <v>0</v>
      </c>
      <c r="AK6">
        <f>VLOOKUP($A:$A,output_dataset1!$1:$1048576,139,FALSE)</f>
        <v>1</v>
      </c>
      <c r="AL6">
        <f>VLOOKUP($A:$A,output_dataset1!$1:$1048576,140,FALSE)</f>
        <v>-6</v>
      </c>
      <c r="AM6">
        <f>VLOOKUP($A:$A,output_dataset1!$1:$1048576,143,FALSE)</f>
        <v>21</v>
      </c>
      <c r="AN6">
        <f>VLOOKUP($A:$A,output_dataset1!$1:$1048576,144,FALSE)</f>
        <v>-13</v>
      </c>
      <c r="AO6">
        <f>VLOOKUP($A:$A,output_dataset1!$1:$1048576,147,FALSE)</f>
        <v>0</v>
      </c>
      <c r="AP6">
        <f>VLOOKUP($A:$A,output_dataset1!$1:$1048576,148,FALSE)</f>
        <v>10</v>
      </c>
      <c r="AQ6">
        <f>VLOOKUP($A:$A,output_dataset1!$1:$1048576,151,FALSE)</f>
        <v>8.3517646000000001E-2</v>
      </c>
      <c r="AR6">
        <f>VLOOKUP($A:$A,output_dataset1!$1:$1048576,152,FALSE)</f>
        <v>0.21277837799999999</v>
      </c>
      <c r="AS6">
        <f>VLOOKUP($A:$A,output_dataset1!$1:$1048576,153,FALSE)</f>
        <v>0.117647059</v>
      </c>
      <c r="AT6">
        <f>VLOOKUP($A:$A,output_dataset1!$1:$1048576,154,FALSE)</f>
        <v>0.12906103999999999</v>
      </c>
      <c r="AU6">
        <f>VLOOKUP($A:$A,output_dataset1!$1:$1048576,155,FALSE)</f>
        <v>0.15879210199999999</v>
      </c>
      <c r="AV6">
        <f>VLOOKUP($A:$A,output_dataset1!$1:$1048576,156,FALSE)</f>
        <v>8.3517646000000001E-2</v>
      </c>
      <c r="AW6">
        <f>VLOOKUP($A:$A,output_dataset1!$1:$1048576,157,FALSE)</f>
        <v>0</v>
      </c>
      <c r="AX6">
        <f>VLOOKUP($A:$A,output_dataset1!$1:$1048576,158,FALSE)</f>
        <v>-16.666666670000001</v>
      </c>
      <c r="AY6">
        <f>VLOOKUP($A:$A,output_dataset1!$1:$1048576,159,FALSE)</f>
        <v>-9.6666666669999994</v>
      </c>
      <c r="AZ6">
        <f>VLOOKUP($A:$A,output_dataset1!$1:$1048576,162,FALSE)</f>
        <v>-2</v>
      </c>
      <c r="BA6">
        <f>VLOOKUP($A:$A,output_dataset1!$1:$1048576,163,FALSE)</f>
        <v>-2</v>
      </c>
      <c r="BB6">
        <f>VLOOKUP($A:$A,output_dataset1!$1:$1048576,164,FALSE)</f>
        <v>-1</v>
      </c>
      <c r="BC6">
        <f>VLOOKUP($A:$A,output_dataset1!$1:$1048576,168,FALSE)</f>
        <v>-1</v>
      </c>
      <c r="BD6">
        <f>VLOOKUP($A:$A,output_dataset1!$1:$1048576,172,FALSE)</f>
        <v>-1</v>
      </c>
      <c r="BE6">
        <f>VLOOKUP($A:$A,output_dataset1!$1:$1048576,176,FALSE)</f>
        <v>-0.105</v>
      </c>
      <c r="BF6">
        <f>VLOOKUP($A:$A,output_dataset1!$1:$1048576,177,FALSE)</f>
        <v>-4.4545454549999999</v>
      </c>
      <c r="BG6">
        <f>VLOOKUP($A:$A,output_dataset1!$1:$1048576,181,FALSE)</f>
        <v>-4.4545454549999999</v>
      </c>
      <c r="BH6">
        <f>VLOOKUP($A:$A,output_dataset1!$1:$1048576,185,FALSE)</f>
        <v>-4.4545454549999999</v>
      </c>
    </row>
    <row r="7" spans="1:60" x14ac:dyDescent="0.3">
      <c r="A7" t="s">
        <v>14</v>
      </c>
      <c r="B7">
        <v>308968</v>
      </c>
      <c r="C7">
        <v>0.65</v>
      </c>
      <c r="D7">
        <v>4.7</v>
      </c>
      <c r="E7">
        <v>196</v>
      </c>
      <c r="F7">
        <v>68.2</v>
      </c>
      <c r="G7">
        <v>81</v>
      </c>
      <c r="H7">
        <v>10</v>
      </c>
      <c r="I7">
        <v>13.3</v>
      </c>
      <c r="J7">
        <f>VLOOKUP(Data_Collection[[#This Row],[School Name]],output_dataset1!$1:$1048576,8,FALSE)</f>
        <v>70</v>
      </c>
      <c r="K7">
        <f>VLOOKUP($A:$A,output_dataset1!$1:$1048576,18,FALSE)</f>
        <v>15</v>
      </c>
      <c r="L7">
        <f>VLOOKUP($A:$A,output_dataset1!$1:$1048576,23,FALSE)</f>
        <v>99</v>
      </c>
      <c r="M7">
        <f>VLOOKUP($A:$A,output_dataset1!$1:$1048576,24,FALSE)</f>
        <v>99</v>
      </c>
      <c r="N7">
        <f>VLOOKUP($A:$A,output_dataset1!$1:$1048576,33,FALSE)</f>
        <v>20</v>
      </c>
      <c r="O7">
        <f>VLOOKUP($A:$A,output_dataset1!$1:$1048576,38,FALSE)</f>
        <v>9.24</v>
      </c>
      <c r="P7">
        <f>VLOOKUP($A:$A,output_dataset1!$1:$1048576,39,FALSE)</f>
        <v>9.0500000000000007</v>
      </c>
      <c r="Q7">
        <f>VLOOKUP($A:$A,output_dataset1!$1:$1048576,43,FALSE)</f>
        <v>30</v>
      </c>
      <c r="R7">
        <f>VLOOKUP($A:$A,output_dataset1!$1:$1048576,53,FALSE)</f>
        <v>39</v>
      </c>
      <c r="S7">
        <f>VLOOKUP($A:$A,output_dataset1!$1:$1048576,63,FALSE)</f>
        <v>60.6</v>
      </c>
      <c r="T7">
        <f>VLOOKUP($A:$A,output_dataset1!$1:$1048576,64,FALSE)</f>
        <v>70.575999999999993</v>
      </c>
      <c r="U7">
        <f>VLOOKUP($A:$A,output_dataset1!$1:$1048576,68,FALSE)</f>
        <v>85748</v>
      </c>
      <c r="V7">
        <f>VLOOKUP($A:$A,output_dataset1!$1:$1048576,69,FALSE)</f>
        <v>84751</v>
      </c>
      <c r="W7">
        <f>VLOOKUP($A:$A,output_dataset1!$1:$1048576,73,FALSE)</f>
        <v>56</v>
      </c>
      <c r="X7">
        <f>VLOOKUP($A:$A,output_dataset1!$1:$1048576,74,FALSE)</f>
        <v>51</v>
      </c>
      <c r="Y7">
        <f>VLOOKUP($A:$A,output_dataset1!$1:$1048576,83,FALSE)</f>
        <v>44</v>
      </c>
      <c r="Z7">
        <f>VLOOKUP($A:$A,output_dataset1!$1:$1048576,88,FALSE)</f>
        <v>40</v>
      </c>
      <c r="AA7">
        <f>VLOOKUP($A:$A,output_dataset1!$1:$1048576,93,FALSE)</f>
        <v>86.745000000000005</v>
      </c>
      <c r="AB7" t="str">
        <f>VLOOKUP($A:$A,output_dataset1!$1:$1048576,99,FALSE)</f>
        <v>97</v>
      </c>
      <c r="AC7">
        <f>VLOOKUP($A:$A,output_dataset1!$1:$1048576,100,FALSE)</f>
        <v>25</v>
      </c>
      <c r="AD7">
        <f>VLOOKUP($A:$A,output_dataset1!$1:$1048576,115,FALSE)</f>
        <v>4</v>
      </c>
      <c r="AE7">
        <f>VLOOKUP($A:$A,output_dataset1!$1:$1048576,127,FALSE)</f>
        <v>4</v>
      </c>
      <c r="AF7">
        <f>VLOOKUP($A:$A,output_dataset1!$1:$1048576,128,FALSE)</f>
        <v>7</v>
      </c>
      <c r="AG7">
        <f>VLOOKUP($A:$A,output_dataset1!$1:$1048576,131,FALSE)</f>
        <v>4</v>
      </c>
      <c r="AH7">
        <f>VLOOKUP($A:$A,output_dataset1!$1:$1048576,132,FALSE)</f>
        <v>3</v>
      </c>
      <c r="AI7">
        <f>VLOOKUP($A:$A,output_dataset1!$1:$1048576,135,FALSE)</f>
        <v>0</v>
      </c>
      <c r="AJ7">
        <f>VLOOKUP($A:$A,output_dataset1!$1:$1048576,136,FALSE)</f>
        <v>0</v>
      </c>
      <c r="AK7">
        <f>VLOOKUP($A:$A,output_dataset1!$1:$1048576,139,FALSE)</f>
        <v>-8</v>
      </c>
      <c r="AL7">
        <f>VLOOKUP($A:$A,output_dataset1!$1:$1048576,140,FALSE)</f>
        <v>-11</v>
      </c>
      <c r="AM7">
        <f>VLOOKUP($A:$A,output_dataset1!$1:$1048576,143,FALSE)</f>
        <v>12</v>
      </c>
      <c r="AN7">
        <f>VLOOKUP($A:$A,output_dataset1!$1:$1048576,144,FALSE)</f>
        <v>-11</v>
      </c>
      <c r="AO7">
        <f>VLOOKUP($A:$A,output_dataset1!$1:$1048576,147,FALSE)</f>
        <v>5</v>
      </c>
      <c r="AP7">
        <f>VLOOKUP($A:$A,output_dataset1!$1:$1048576,148,FALSE)</f>
        <v>1</v>
      </c>
      <c r="AQ7">
        <f>VLOOKUP($A:$A,output_dataset1!$1:$1048576,151,FALSE)</f>
        <v>8.9292073999999999E-2</v>
      </c>
      <c r="AR7">
        <f>VLOOKUP($A:$A,output_dataset1!$1:$1048576,152,FALSE)</f>
        <v>0.29338583200000001</v>
      </c>
      <c r="AS7">
        <f>VLOOKUP($A:$A,output_dataset1!$1:$1048576,153,FALSE)</f>
        <v>0.41875607100000001</v>
      </c>
      <c r="AT7">
        <f>VLOOKUP($A:$A,output_dataset1!$1:$1048576,154,FALSE)</f>
        <v>0.34067983699999999</v>
      </c>
      <c r="AU7">
        <f>VLOOKUP($A:$A,output_dataset1!$1:$1048576,155,FALSE)</f>
        <v>0.214478685</v>
      </c>
      <c r="AV7">
        <f>VLOOKUP($A:$A,output_dataset1!$1:$1048576,156,FALSE)</f>
        <v>8.9292073999999999E-2</v>
      </c>
      <c r="AW7">
        <f>VLOOKUP($A:$A,output_dataset1!$1:$1048576,157,FALSE)</f>
        <v>0</v>
      </c>
      <c r="AX7">
        <f>VLOOKUP($A:$A,output_dataset1!$1:$1048576,158,FALSE)</f>
        <v>-1.6666666670000001</v>
      </c>
      <c r="AY7">
        <f>VLOOKUP($A:$A,output_dataset1!$1:$1048576,159,FALSE)</f>
        <v>-0.33333333300000001</v>
      </c>
      <c r="AZ7">
        <f>VLOOKUP($A:$A,output_dataset1!$1:$1048576,162,FALSE)</f>
        <v>-2</v>
      </c>
      <c r="BA7">
        <f>VLOOKUP($A:$A,output_dataset1!$1:$1048576,163,FALSE)</f>
        <v>-2.3333333330000001</v>
      </c>
      <c r="BB7">
        <f>VLOOKUP($A:$A,output_dataset1!$1:$1048576,164,FALSE)</f>
        <v>-1.5555555560000001</v>
      </c>
      <c r="BC7">
        <f>VLOOKUP($A:$A,output_dataset1!$1:$1048576,168,FALSE)</f>
        <v>-1.5555555560000001</v>
      </c>
      <c r="BD7">
        <f>VLOOKUP($A:$A,output_dataset1!$1:$1048576,172,FALSE)</f>
        <v>-1.5555555560000001</v>
      </c>
      <c r="BE7">
        <f>VLOOKUP($A:$A,output_dataset1!$1:$1048576,176,FALSE)</f>
        <v>-0.04</v>
      </c>
      <c r="BF7">
        <f>VLOOKUP($A:$A,output_dataset1!$1:$1048576,177,FALSE)</f>
        <v>2.2727272730000001</v>
      </c>
      <c r="BG7">
        <f>VLOOKUP($A:$A,output_dataset1!$1:$1048576,181,FALSE)</f>
        <v>2.2727272730000001</v>
      </c>
      <c r="BH7">
        <f>VLOOKUP($A:$A,output_dataset1!$1:$1048576,185,FALSE)</f>
        <v>2.2727272730000001</v>
      </c>
    </row>
    <row r="8" spans="1:60" x14ac:dyDescent="0.3">
      <c r="A8" t="s">
        <v>15</v>
      </c>
      <c r="B8">
        <v>36932</v>
      </c>
      <c r="C8">
        <v>0.86</v>
      </c>
      <c r="D8">
        <v>4.5</v>
      </c>
      <c r="E8">
        <v>103</v>
      </c>
      <c r="F8">
        <v>84</v>
      </c>
      <c r="G8">
        <v>38.9</v>
      </c>
      <c r="H8">
        <v>10</v>
      </c>
      <c r="I8">
        <v>20.7</v>
      </c>
      <c r="J8">
        <f>VLOOKUP(Data_Collection[[#This Row],[School Name]],output_dataset1!$1:$1048576,8,FALSE)</f>
        <v>55</v>
      </c>
      <c r="K8">
        <f>VLOOKUP($A:$A,output_dataset1!$1:$1048576,18,FALSE)</f>
        <v>6</v>
      </c>
      <c r="L8">
        <f>VLOOKUP($A:$A,output_dataset1!$1:$1048576,23,FALSE)</f>
        <v>99</v>
      </c>
      <c r="M8">
        <f>VLOOKUP($A:$A,output_dataset1!$1:$1048576,24,FALSE)</f>
        <v>99</v>
      </c>
      <c r="N8">
        <f>VLOOKUP($A:$A,output_dataset1!$1:$1048576,33,FALSE)</f>
        <v>8</v>
      </c>
      <c r="O8">
        <f>VLOOKUP($A:$A,output_dataset1!$1:$1048576,38,FALSE)</f>
        <v>9.0399999999999991</v>
      </c>
      <c r="P8">
        <f>VLOOKUP($A:$A,output_dataset1!$1:$1048576,39,FALSE)</f>
        <v>9.68</v>
      </c>
      <c r="Q8">
        <f>VLOOKUP($A:$A,output_dataset1!$1:$1048576,43,FALSE)</f>
        <v>29</v>
      </c>
      <c r="R8">
        <f>VLOOKUP($A:$A,output_dataset1!$1:$1048576,53,FALSE)</f>
        <v>32</v>
      </c>
      <c r="S8">
        <f>VLOOKUP($A:$A,output_dataset1!$1:$1048576,63,FALSE)</f>
        <v>62.49</v>
      </c>
      <c r="T8">
        <f>VLOOKUP($A:$A,output_dataset1!$1:$1048576,64,FALSE)</f>
        <v>81.135999999999996</v>
      </c>
      <c r="U8">
        <f>VLOOKUP($A:$A,output_dataset1!$1:$1048576,68,FALSE)</f>
        <v>93510</v>
      </c>
      <c r="V8">
        <f>VLOOKUP($A:$A,output_dataset1!$1:$1048576,69,FALSE)</f>
        <v>94517</v>
      </c>
      <c r="W8">
        <f>VLOOKUP($A:$A,output_dataset1!$1:$1048576,73,FALSE)</f>
        <v>34</v>
      </c>
      <c r="X8">
        <f>VLOOKUP($A:$A,output_dataset1!$1:$1048576,74,FALSE)</f>
        <v>33</v>
      </c>
      <c r="Y8">
        <f>VLOOKUP($A:$A,output_dataset1!$1:$1048576,83,FALSE)</f>
        <v>43</v>
      </c>
      <c r="Z8">
        <f>VLOOKUP($A:$A,output_dataset1!$1:$1048576,88,FALSE)</f>
        <v>88</v>
      </c>
      <c r="AA8">
        <f>VLOOKUP($A:$A,output_dataset1!$1:$1048576,93,FALSE)</f>
        <v>88.539000000000001</v>
      </c>
      <c r="AB8" t="str">
        <f>VLOOKUP($A:$A,output_dataset1!$1:$1048576,99,FALSE)</f>
        <v>100</v>
      </c>
      <c r="AC8">
        <f>VLOOKUP($A:$A,output_dataset1!$1:$1048576,100,FALSE)</f>
        <v>13.09</v>
      </c>
      <c r="AD8">
        <f>VLOOKUP($A:$A,output_dataset1!$1:$1048576,115,FALSE)</f>
        <v>4</v>
      </c>
      <c r="AE8">
        <f>VLOOKUP($A:$A,output_dataset1!$1:$1048576,127,FALSE)</f>
        <v>5</v>
      </c>
      <c r="AF8">
        <f>VLOOKUP($A:$A,output_dataset1!$1:$1048576,128,FALSE)</f>
        <v>-5</v>
      </c>
      <c r="AG8">
        <f>VLOOKUP($A:$A,output_dataset1!$1:$1048576,131,FALSE)</f>
        <v>-2</v>
      </c>
      <c r="AH8">
        <f>VLOOKUP($A:$A,output_dataset1!$1:$1048576,132,FALSE)</f>
        <v>-6</v>
      </c>
      <c r="AI8">
        <f>VLOOKUP($A:$A,output_dataset1!$1:$1048576,135,FALSE)</f>
        <v>0</v>
      </c>
      <c r="AJ8">
        <f>VLOOKUP($A:$A,output_dataset1!$1:$1048576,136,FALSE)</f>
        <v>0</v>
      </c>
      <c r="AK8">
        <f>VLOOKUP($A:$A,output_dataset1!$1:$1048576,139,FALSE)</f>
        <v>1</v>
      </c>
      <c r="AL8">
        <f>VLOOKUP($A:$A,output_dataset1!$1:$1048576,140,FALSE)</f>
        <v>-1</v>
      </c>
      <c r="AM8">
        <f>VLOOKUP($A:$A,output_dataset1!$1:$1048576,143,FALSE)</f>
        <v>-27</v>
      </c>
      <c r="AN8">
        <f>VLOOKUP($A:$A,output_dataset1!$1:$1048576,144,FALSE)</f>
        <v>29</v>
      </c>
      <c r="AO8">
        <f>VLOOKUP($A:$A,output_dataset1!$1:$1048576,147,FALSE)</f>
        <v>1</v>
      </c>
      <c r="AP8">
        <f>VLOOKUP($A:$A,output_dataset1!$1:$1048576,148,FALSE)</f>
        <v>-1</v>
      </c>
      <c r="AQ8">
        <f>VLOOKUP($A:$A,output_dataset1!$1:$1048576,151,FALSE)</f>
        <v>1.7234335999999999E-2</v>
      </c>
      <c r="AR8">
        <f>VLOOKUP($A:$A,output_dataset1!$1:$1048576,152,FALSE)</f>
        <v>0.45542003399999997</v>
      </c>
      <c r="AS8">
        <f>VLOOKUP($A:$A,output_dataset1!$1:$1048576,153,FALSE)</f>
        <v>0.28510602299999999</v>
      </c>
      <c r="AT8">
        <f>VLOOKUP($A:$A,output_dataset1!$1:$1048576,154,FALSE)</f>
        <v>0.38490017900000001</v>
      </c>
      <c r="AU8">
        <f>VLOOKUP($A:$A,output_dataset1!$1:$1048576,155,FALSE)</f>
        <v>0.301771342</v>
      </c>
      <c r="AV8">
        <f>VLOOKUP($A:$A,output_dataset1!$1:$1048576,156,FALSE)</f>
        <v>1.7234335999999999E-2</v>
      </c>
      <c r="AW8">
        <f>VLOOKUP($A:$A,output_dataset1!$1:$1048576,157,FALSE)</f>
        <v>0</v>
      </c>
      <c r="AX8">
        <f>VLOOKUP($A:$A,output_dataset1!$1:$1048576,158,FALSE)</f>
        <v>1.3333333329999999</v>
      </c>
      <c r="AY8">
        <f>VLOOKUP($A:$A,output_dataset1!$1:$1048576,159,FALSE)</f>
        <v>2</v>
      </c>
      <c r="AZ8">
        <f>VLOOKUP($A:$A,output_dataset1!$1:$1048576,162,FALSE)</f>
        <v>-1</v>
      </c>
      <c r="BA8">
        <f>VLOOKUP($A:$A,output_dataset1!$1:$1048576,163,FALSE)</f>
        <v>0.66666666699999999</v>
      </c>
      <c r="BB8">
        <f>VLOOKUP($A:$A,output_dataset1!$1:$1048576,164,FALSE)</f>
        <v>2.3333333330000001</v>
      </c>
      <c r="BC8">
        <f>VLOOKUP($A:$A,output_dataset1!$1:$1048576,168,FALSE)</f>
        <v>2.3333333330000001</v>
      </c>
      <c r="BD8">
        <f>VLOOKUP($A:$A,output_dataset1!$1:$1048576,172,FALSE)</f>
        <v>2.3333333330000001</v>
      </c>
      <c r="BE8">
        <f>VLOOKUP($A:$A,output_dataset1!$1:$1048576,176,FALSE)</f>
        <v>-0.13</v>
      </c>
      <c r="BF8">
        <f>VLOOKUP($A:$A,output_dataset1!$1:$1048576,177,FALSE)</f>
        <v>-2.636363636</v>
      </c>
      <c r="BG8">
        <f>VLOOKUP($A:$A,output_dataset1!$1:$1048576,181,FALSE)</f>
        <v>-2.636363636</v>
      </c>
      <c r="BH8">
        <f>VLOOKUP($A:$A,output_dataset1!$1:$1048576,185,FALSE)</f>
        <v>-2.636363636</v>
      </c>
    </row>
    <row r="9" spans="1:60" x14ac:dyDescent="0.3">
      <c r="A9" t="s">
        <v>16</v>
      </c>
      <c r="B9">
        <v>97316</v>
      </c>
      <c r="C9">
        <v>1.76</v>
      </c>
      <c r="D9">
        <v>4.5</v>
      </c>
      <c r="E9">
        <v>103</v>
      </c>
      <c r="F9">
        <v>96.9</v>
      </c>
      <c r="G9">
        <v>53.4</v>
      </c>
      <c r="H9">
        <v>10</v>
      </c>
      <c r="I9">
        <v>36</v>
      </c>
      <c r="J9">
        <f>VLOOKUP(Data_Collection[[#This Row],[School Name]],output_dataset1!$1:$1048576,8,FALSE)</f>
        <v>12</v>
      </c>
      <c r="K9">
        <f>VLOOKUP($A:$A,output_dataset1!$1:$1048576,18,FALSE)</f>
        <v>4</v>
      </c>
      <c r="L9">
        <f>VLOOKUP($A:$A,output_dataset1!$1:$1048576,23,FALSE)</f>
        <v>96</v>
      </c>
      <c r="M9">
        <f>VLOOKUP($A:$A,output_dataset1!$1:$1048576,24,FALSE)</f>
        <v>96</v>
      </c>
      <c r="N9">
        <f>VLOOKUP($A:$A,output_dataset1!$1:$1048576,33,FALSE)</f>
        <v>3</v>
      </c>
      <c r="O9">
        <f>VLOOKUP($A:$A,output_dataset1!$1:$1048576,38,FALSE)</f>
        <v>9.18</v>
      </c>
      <c r="P9">
        <f>VLOOKUP($A:$A,output_dataset1!$1:$1048576,39,FALSE)</f>
        <v>9.2799999999999994</v>
      </c>
      <c r="Q9">
        <f>VLOOKUP($A:$A,output_dataset1!$1:$1048576,43,FALSE)</f>
        <v>35</v>
      </c>
      <c r="R9">
        <f>VLOOKUP($A:$A,output_dataset1!$1:$1048576,53,FALSE)</f>
        <v>30</v>
      </c>
      <c r="S9">
        <f>VLOOKUP($A:$A,output_dataset1!$1:$1048576,63,FALSE)</f>
        <v>60.51</v>
      </c>
      <c r="T9">
        <f>VLOOKUP($A:$A,output_dataset1!$1:$1048576,64,FALSE)</f>
        <v>64.558999999999997</v>
      </c>
      <c r="U9">
        <f>VLOOKUP($A:$A,output_dataset1!$1:$1048576,68,FALSE)</f>
        <v>101961</v>
      </c>
      <c r="V9">
        <f>VLOOKUP($A:$A,output_dataset1!$1:$1048576,69,FALSE)</f>
        <v>95875</v>
      </c>
      <c r="W9">
        <f>VLOOKUP($A:$A,output_dataset1!$1:$1048576,73,FALSE)</f>
        <v>23</v>
      </c>
      <c r="X9">
        <f>VLOOKUP($A:$A,output_dataset1!$1:$1048576,74,FALSE)</f>
        <v>23</v>
      </c>
      <c r="Y9">
        <f>VLOOKUP($A:$A,output_dataset1!$1:$1048576,83,FALSE)</f>
        <v>56</v>
      </c>
      <c r="Z9">
        <f>VLOOKUP($A:$A,output_dataset1!$1:$1048576,88,FALSE)</f>
        <v>59</v>
      </c>
      <c r="AA9">
        <f>VLOOKUP($A:$A,output_dataset1!$1:$1048576,93,FALSE)</f>
        <v>87.263000000000005</v>
      </c>
      <c r="AB9" t="str">
        <f>VLOOKUP($A:$A,output_dataset1!$1:$1048576,99,FALSE)</f>
        <v>97</v>
      </c>
      <c r="AC9">
        <f>VLOOKUP($A:$A,output_dataset1!$1:$1048576,100,FALSE)</f>
        <v>19</v>
      </c>
      <c r="AD9">
        <f>VLOOKUP($A:$A,output_dataset1!$1:$1048576,115,FALSE)</f>
        <v>3</v>
      </c>
      <c r="AE9">
        <f>VLOOKUP($A:$A,output_dataset1!$1:$1048576,127,FALSE)</f>
        <v>-2</v>
      </c>
      <c r="AF9">
        <f>VLOOKUP($A:$A,output_dataset1!$1:$1048576,128,FALSE)</f>
        <v>0</v>
      </c>
      <c r="AG9">
        <f>VLOOKUP($A:$A,output_dataset1!$1:$1048576,131,FALSE)</f>
        <v>-3</v>
      </c>
      <c r="AH9">
        <f>VLOOKUP($A:$A,output_dataset1!$1:$1048576,132,FALSE)</f>
        <v>3</v>
      </c>
      <c r="AI9">
        <f>VLOOKUP($A:$A,output_dataset1!$1:$1048576,135,FALSE)</f>
        <v>19</v>
      </c>
      <c r="AJ9">
        <f>VLOOKUP($A:$A,output_dataset1!$1:$1048576,136,FALSE)</f>
        <v>1</v>
      </c>
      <c r="AK9">
        <f>VLOOKUP($A:$A,output_dataset1!$1:$1048576,139,FALSE)</f>
        <v>-1</v>
      </c>
      <c r="AL9">
        <f>VLOOKUP($A:$A,output_dataset1!$1:$1048576,140,FALSE)</f>
        <v>1</v>
      </c>
      <c r="AM9">
        <f>VLOOKUP($A:$A,output_dataset1!$1:$1048576,143,FALSE)</f>
        <v>-25</v>
      </c>
      <c r="AN9">
        <f>VLOOKUP($A:$A,output_dataset1!$1:$1048576,144,FALSE)</f>
        <v>18</v>
      </c>
      <c r="AO9">
        <f>VLOOKUP($A:$A,output_dataset1!$1:$1048576,147,FALSE)</f>
        <v>0</v>
      </c>
      <c r="AP9">
        <f>VLOOKUP($A:$A,output_dataset1!$1:$1048576,148,FALSE)</f>
        <v>1</v>
      </c>
      <c r="AQ9">
        <f>VLOOKUP($A:$A,output_dataset1!$1:$1048576,151,FALSE)</f>
        <v>0.110719821</v>
      </c>
      <c r="AR9">
        <f>VLOOKUP($A:$A,output_dataset1!$1:$1048576,152,FALSE)</f>
        <v>0.205480467</v>
      </c>
      <c r="AS9">
        <f>VLOOKUP($A:$A,output_dataset1!$1:$1048576,153,FALSE)</f>
        <v>0.77179061199999999</v>
      </c>
      <c r="AT9">
        <f>VLOOKUP($A:$A,output_dataset1!$1:$1048576,154,FALSE)</f>
        <v>1.0444659359999999</v>
      </c>
      <c r="AU9">
        <f>VLOOKUP($A:$A,output_dataset1!$1:$1048576,155,FALSE)</f>
        <v>0.28828170199999997</v>
      </c>
      <c r="AV9">
        <f>VLOOKUP($A:$A,output_dataset1!$1:$1048576,156,FALSE)</f>
        <v>0.110719821</v>
      </c>
      <c r="AW9">
        <f>VLOOKUP($A:$A,output_dataset1!$1:$1048576,157,FALSE)</f>
        <v>1.3333333329999999</v>
      </c>
      <c r="AX9">
        <f>VLOOKUP($A:$A,output_dataset1!$1:$1048576,158,FALSE)</f>
        <v>3.6666666669999999</v>
      </c>
      <c r="AY9">
        <f>VLOOKUP($A:$A,output_dataset1!$1:$1048576,159,FALSE)</f>
        <v>-4</v>
      </c>
      <c r="AZ9">
        <f>VLOOKUP($A:$A,output_dataset1!$1:$1048576,162,FALSE)</f>
        <v>0.33333333300000001</v>
      </c>
      <c r="BA9">
        <f>VLOOKUP($A:$A,output_dataset1!$1:$1048576,163,FALSE)</f>
        <v>4.3333333329999997</v>
      </c>
      <c r="BB9">
        <f>VLOOKUP($A:$A,output_dataset1!$1:$1048576,164,FALSE)</f>
        <v>-2.4545454549999999</v>
      </c>
      <c r="BC9">
        <f>VLOOKUP($A:$A,output_dataset1!$1:$1048576,168,FALSE)</f>
        <v>-2.4545454549999999</v>
      </c>
      <c r="BD9">
        <f>VLOOKUP($A:$A,output_dataset1!$1:$1048576,172,FALSE)</f>
        <v>-2.4545454549999999</v>
      </c>
      <c r="BE9">
        <f>VLOOKUP($A:$A,output_dataset1!$1:$1048576,176,FALSE)</f>
        <v>-0.09</v>
      </c>
      <c r="BF9">
        <f>VLOOKUP($A:$A,output_dataset1!$1:$1048576,177,FALSE)</f>
        <v>-3.2727272730000001</v>
      </c>
      <c r="BG9">
        <f>VLOOKUP($A:$A,output_dataset1!$1:$1048576,181,FALSE)</f>
        <v>-3.2727272730000001</v>
      </c>
      <c r="BH9">
        <f>VLOOKUP($A:$A,output_dataset1!$1:$1048576,185,FALSE)</f>
        <v>-3.2727272730000001</v>
      </c>
    </row>
    <row r="10" spans="1:60" x14ac:dyDescent="0.3">
      <c r="A10" t="s">
        <v>17</v>
      </c>
      <c r="B10">
        <v>28766</v>
      </c>
      <c r="C10">
        <v>0.28999999999999998</v>
      </c>
      <c r="H10">
        <v>10</v>
      </c>
      <c r="J10" t="e">
        <f>VLOOKUP(Data_Collection[[#This Row],[School Name]],output_dataset1!$1:$1048576,8,FALSE)</f>
        <v>#N/A</v>
      </c>
      <c r="K10" t="e">
        <f>VLOOKUP($A:$A,output_dataset1!$1:$1048576,18,FALSE)</f>
        <v>#N/A</v>
      </c>
      <c r="L10" t="e">
        <f>VLOOKUP($A:$A,output_dataset1!$1:$1048576,23,FALSE)</f>
        <v>#N/A</v>
      </c>
      <c r="M10" t="e">
        <f>VLOOKUP($A:$A,output_dataset1!$1:$1048576,24,FALSE)</f>
        <v>#N/A</v>
      </c>
      <c r="N10" t="e">
        <f>VLOOKUP($A:$A,output_dataset1!$1:$1048576,33,FALSE)</f>
        <v>#N/A</v>
      </c>
      <c r="O10" t="e">
        <f>VLOOKUP($A:$A,output_dataset1!$1:$1048576,38,FALSE)</f>
        <v>#N/A</v>
      </c>
      <c r="P10" t="e">
        <f>VLOOKUP($A:$A,output_dataset1!$1:$1048576,39,FALSE)</f>
        <v>#N/A</v>
      </c>
      <c r="Q10" t="e">
        <f>VLOOKUP($A:$A,output_dataset1!$1:$1048576,43,FALSE)</f>
        <v>#N/A</v>
      </c>
      <c r="R10" t="e">
        <f>VLOOKUP($A:$A,output_dataset1!$1:$1048576,53,FALSE)</f>
        <v>#N/A</v>
      </c>
      <c r="S10" t="e">
        <f>VLOOKUP($A:$A,output_dataset1!$1:$1048576,63,FALSE)</f>
        <v>#N/A</v>
      </c>
      <c r="T10" t="e">
        <f>VLOOKUP($A:$A,output_dataset1!$1:$1048576,64,FALSE)</f>
        <v>#N/A</v>
      </c>
      <c r="U10" t="e">
        <f>VLOOKUP($A:$A,output_dataset1!$1:$1048576,68,FALSE)</f>
        <v>#N/A</v>
      </c>
      <c r="V10" t="e">
        <f>VLOOKUP($A:$A,output_dataset1!$1:$1048576,69,FALSE)</f>
        <v>#N/A</v>
      </c>
      <c r="W10" t="e">
        <f>VLOOKUP($A:$A,output_dataset1!$1:$1048576,73,FALSE)</f>
        <v>#N/A</v>
      </c>
      <c r="X10" t="e">
        <f>VLOOKUP($A:$A,output_dataset1!$1:$1048576,74,FALSE)</f>
        <v>#N/A</v>
      </c>
      <c r="Y10" t="e">
        <f>VLOOKUP($A:$A,output_dataset1!$1:$1048576,83,FALSE)</f>
        <v>#N/A</v>
      </c>
      <c r="Z10" t="e">
        <f>VLOOKUP($A:$A,output_dataset1!$1:$1048576,88,FALSE)</f>
        <v>#N/A</v>
      </c>
      <c r="AA10" t="e">
        <f>VLOOKUP($A:$A,output_dataset1!$1:$1048576,93,FALSE)</f>
        <v>#N/A</v>
      </c>
      <c r="AB10" t="e">
        <f>VLOOKUP($A:$A,output_dataset1!$1:$1048576,99,FALSE)</f>
        <v>#N/A</v>
      </c>
      <c r="AC10" t="e">
        <f>VLOOKUP($A:$A,output_dataset1!$1:$1048576,100,FALSE)</f>
        <v>#N/A</v>
      </c>
      <c r="AD10" t="e">
        <f>VLOOKUP($A:$A,output_dataset1!$1:$1048576,115,FALSE)</f>
        <v>#N/A</v>
      </c>
      <c r="AE10" t="e">
        <f>VLOOKUP($A:$A,output_dataset1!$1:$1048576,127,FALSE)</f>
        <v>#N/A</v>
      </c>
      <c r="AF10" t="e">
        <f>VLOOKUP($A:$A,output_dataset1!$1:$1048576,128,FALSE)</f>
        <v>#N/A</v>
      </c>
      <c r="AG10" t="e">
        <f>VLOOKUP($A:$A,output_dataset1!$1:$1048576,131,FALSE)</f>
        <v>#N/A</v>
      </c>
      <c r="AH10" t="e">
        <f>VLOOKUP($A:$A,output_dataset1!$1:$1048576,132,FALSE)</f>
        <v>#N/A</v>
      </c>
      <c r="AI10" t="e">
        <f>VLOOKUP($A:$A,output_dataset1!$1:$1048576,135,FALSE)</f>
        <v>#N/A</v>
      </c>
      <c r="AJ10" t="e">
        <f>VLOOKUP($A:$A,output_dataset1!$1:$1048576,136,FALSE)</f>
        <v>#N/A</v>
      </c>
      <c r="AK10" t="e">
        <f>VLOOKUP($A:$A,output_dataset1!$1:$1048576,139,FALSE)</f>
        <v>#N/A</v>
      </c>
      <c r="AL10" t="e">
        <f>VLOOKUP($A:$A,output_dataset1!$1:$1048576,140,FALSE)</f>
        <v>#N/A</v>
      </c>
      <c r="AM10" t="e">
        <f>VLOOKUP($A:$A,output_dataset1!$1:$1048576,143,FALSE)</f>
        <v>#N/A</v>
      </c>
      <c r="AN10" t="e">
        <f>VLOOKUP($A:$A,output_dataset1!$1:$1048576,144,FALSE)</f>
        <v>#N/A</v>
      </c>
      <c r="AO10" t="e">
        <f>VLOOKUP($A:$A,output_dataset1!$1:$1048576,147,FALSE)</f>
        <v>#N/A</v>
      </c>
      <c r="AP10" t="e">
        <f>VLOOKUP($A:$A,output_dataset1!$1:$1048576,148,FALSE)</f>
        <v>#N/A</v>
      </c>
      <c r="AQ10" t="e">
        <f>VLOOKUP($A:$A,output_dataset1!$1:$1048576,151,FALSE)</f>
        <v>#N/A</v>
      </c>
      <c r="AR10" t="e">
        <f>VLOOKUP($A:$A,output_dataset1!$1:$1048576,152,FALSE)</f>
        <v>#N/A</v>
      </c>
      <c r="AS10" t="e">
        <f>VLOOKUP($A:$A,output_dataset1!$1:$1048576,153,FALSE)</f>
        <v>#N/A</v>
      </c>
      <c r="AT10" t="e">
        <f>VLOOKUP($A:$A,output_dataset1!$1:$1048576,154,FALSE)</f>
        <v>#N/A</v>
      </c>
      <c r="AU10" t="e">
        <f>VLOOKUP($A:$A,output_dataset1!$1:$1048576,155,FALSE)</f>
        <v>#N/A</v>
      </c>
      <c r="AV10" t="e">
        <f>VLOOKUP($A:$A,output_dataset1!$1:$1048576,156,FALSE)</f>
        <v>#N/A</v>
      </c>
      <c r="AW10" t="e">
        <f>VLOOKUP($A:$A,output_dataset1!$1:$1048576,157,FALSE)</f>
        <v>#N/A</v>
      </c>
      <c r="AX10" t="e">
        <f>VLOOKUP($A:$A,output_dataset1!$1:$1048576,158,FALSE)</f>
        <v>#N/A</v>
      </c>
      <c r="AY10" t="e">
        <f>VLOOKUP($A:$A,output_dataset1!$1:$1048576,159,FALSE)</f>
        <v>#N/A</v>
      </c>
      <c r="AZ10" t="e">
        <f>VLOOKUP($A:$A,output_dataset1!$1:$1048576,162,FALSE)</f>
        <v>#N/A</v>
      </c>
      <c r="BA10" t="e">
        <f>VLOOKUP($A:$A,output_dataset1!$1:$1048576,163,FALSE)</f>
        <v>#N/A</v>
      </c>
      <c r="BB10" t="e">
        <f>VLOOKUP($A:$A,output_dataset1!$1:$1048576,164,FALSE)</f>
        <v>#N/A</v>
      </c>
      <c r="BC10" t="e">
        <f>VLOOKUP($A:$A,output_dataset1!$1:$1048576,168,FALSE)</f>
        <v>#N/A</v>
      </c>
      <c r="BD10" t="e">
        <f>VLOOKUP($A:$A,output_dataset1!$1:$1048576,172,FALSE)</f>
        <v>#N/A</v>
      </c>
      <c r="BE10" t="e">
        <f>VLOOKUP($A:$A,output_dataset1!$1:$1048576,176,FALSE)</f>
        <v>#N/A</v>
      </c>
      <c r="BF10" t="e">
        <f>VLOOKUP($A:$A,output_dataset1!$1:$1048576,177,FALSE)</f>
        <v>#N/A</v>
      </c>
      <c r="BG10" t="e">
        <f>VLOOKUP($A:$A,output_dataset1!$1:$1048576,181,FALSE)</f>
        <v>#N/A</v>
      </c>
      <c r="BH10" t="e">
        <f>VLOOKUP($A:$A,output_dataset1!$1:$1048576,185,FALSE)</f>
        <v>#N/A</v>
      </c>
    </row>
    <row r="11" spans="1:60" x14ac:dyDescent="0.3">
      <c r="A11" t="s">
        <v>18</v>
      </c>
      <c r="B11">
        <v>297425</v>
      </c>
      <c r="C11">
        <v>0.61</v>
      </c>
      <c r="D11">
        <v>4.5</v>
      </c>
      <c r="E11">
        <v>195</v>
      </c>
      <c r="G11">
        <v>82.8</v>
      </c>
      <c r="H11">
        <v>10</v>
      </c>
      <c r="J11">
        <f>VLOOKUP(Data_Collection[[#This Row],[School Name]],output_dataset1!$1:$1048576,8,FALSE)</f>
        <v>100</v>
      </c>
      <c r="K11">
        <f>VLOOKUP($A:$A,output_dataset1!$1:$1048576,18,FALSE)</f>
        <v>18</v>
      </c>
      <c r="L11">
        <f>VLOOKUP($A:$A,output_dataset1!$1:$1048576,23,FALSE)</f>
        <v>100</v>
      </c>
      <c r="M11">
        <f>VLOOKUP($A:$A,output_dataset1!$1:$1048576,24,FALSE)</f>
        <v>100</v>
      </c>
      <c r="N11">
        <f>VLOOKUP($A:$A,output_dataset1!$1:$1048576,33,FALSE)</f>
        <v>17</v>
      </c>
      <c r="O11">
        <f>VLOOKUP($A:$A,output_dataset1!$1:$1048576,38,FALSE)</f>
        <v>8.81</v>
      </c>
      <c r="P11">
        <f>VLOOKUP($A:$A,output_dataset1!$1:$1048576,39,FALSE)</f>
        <v>8.92</v>
      </c>
      <c r="Q11">
        <f>VLOOKUP($A:$A,output_dataset1!$1:$1048576,43,FALSE)</f>
        <v>50</v>
      </c>
      <c r="R11">
        <f>VLOOKUP($A:$A,output_dataset1!$1:$1048576,53,FALSE)</f>
        <v>50</v>
      </c>
      <c r="S11">
        <f>VLOOKUP($A:$A,output_dataset1!$1:$1048576,63,FALSE)</f>
        <v>64.44</v>
      </c>
      <c r="T11">
        <f>VLOOKUP($A:$A,output_dataset1!$1:$1048576,64,FALSE)</f>
        <v>69.468999999999994</v>
      </c>
      <c r="U11">
        <f>VLOOKUP($A:$A,output_dataset1!$1:$1048576,68,FALSE)</f>
        <v>85331</v>
      </c>
      <c r="V11">
        <f>VLOOKUP($A:$A,output_dataset1!$1:$1048576,69,FALSE)</f>
        <v>77223</v>
      </c>
      <c r="W11">
        <f>VLOOKUP($A:$A,output_dataset1!$1:$1048576,73,FALSE)</f>
        <v>96</v>
      </c>
      <c r="X11">
        <f>VLOOKUP($A:$A,output_dataset1!$1:$1048576,74,FALSE)</f>
        <v>93</v>
      </c>
      <c r="Y11">
        <f>VLOOKUP($A:$A,output_dataset1!$1:$1048576,83,FALSE)</f>
        <v>72</v>
      </c>
      <c r="Z11">
        <f>VLOOKUP($A:$A,output_dataset1!$1:$1048576,88,FALSE)</f>
        <v>83</v>
      </c>
      <c r="AA11">
        <f>VLOOKUP($A:$A,output_dataset1!$1:$1048576,93,FALSE)</f>
        <v>85.606999999999999</v>
      </c>
      <c r="AB11" t="str">
        <f>VLOOKUP($A:$A,output_dataset1!$1:$1048576,99,FALSE)</f>
        <v>22</v>
      </c>
      <c r="AC11">
        <f>VLOOKUP($A:$A,output_dataset1!$1:$1048576,100,FALSE)</f>
        <v>10</v>
      </c>
      <c r="AD11">
        <f>VLOOKUP($A:$A,output_dataset1!$1:$1048576,115,FALSE)</f>
        <v>4</v>
      </c>
      <c r="AE11">
        <f>VLOOKUP($A:$A,output_dataset1!$1:$1048576,127,FALSE)</f>
        <v>4</v>
      </c>
      <c r="AF11">
        <f>VLOOKUP($A:$A,output_dataset1!$1:$1048576,128,FALSE)</f>
        <v>-12</v>
      </c>
      <c r="AG11">
        <f>VLOOKUP($A:$A,output_dataset1!$1:$1048576,131,FALSE)</f>
        <v>-20</v>
      </c>
      <c r="AH11">
        <f>VLOOKUP($A:$A,output_dataset1!$1:$1048576,132,FALSE)</f>
        <v>7</v>
      </c>
      <c r="AI11">
        <f>VLOOKUP($A:$A,output_dataset1!$1:$1048576,135,FALSE)</f>
        <v>0</v>
      </c>
      <c r="AJ11">
        <f>VLOOKUP($A:$A,output_dataset1!$1:$1048576,136,FALSE)</f>
        <v>0</v>
      </c>
      <c r="AK11">
        <f>VLOOKUP($A:$A,output_dataset1!$1:$1048576,139,FALSE)</f>
        <v>8</v>
      </c>
      <c r="AL11">
        <f>VLOOKUP($A:$A,output_dataset1!$1:$1048576,140,FALSE)</f>
        <v>-5</v>
      </c>
      <c r="AM11">
        <f>VLOOKUP($A:$A,output_dataset1!$1:$1048576,143,FALSE)</f>
        <v>-17</v>
      </c>
      <c r="AN11">
        <f>VLOOKUP($A:$A,output_dataset1!$1:$1048576,144,FALSE)</f>
        <v>16</v>
      </c>
      <c r="AO11">
        <f>VLOOKUP($A:$A,output_dataset1!$1:$1048576,147,FALSE)</f>
        <v>3</v>
      </c>
      <c r="AP11">
        <f>VLOOKUP($A:$A,output_dataset1!$1:$1048576,148,FALSE)</f>
        <v>7</v>
      </c>
      <c r="AQ11">
        <f>VLOOKUP($A:$A,output_dataset1!$1:$1048576,151,FALSE)</f>
        <v>4.6115660000000003E-2</v>
      </c>
      <c r="AR11">
        <f>VLOOKUP($A:$A,output_dataset1!$1:$1048576,152,FALSE)</f>
        <v>0.118392284</v>
      </c>
      <c r="AS11">
        <f>VLOOKUP($A:$A,output_dataset1!$1:$1048576,153,FALSE)</f>
        <v>4.4642600999999997E-2</v>
      </c>
      <c r="AT11">
        <f>VLOOKUP($A:$A,output_dataset1!$1:$1048576,154,FALSE)</f>
        <v>0.33554819699999999</v>
      </c>
      <c r="AU11">
        <f>VLOOKUP($A:$A,output_dataset1!$1:$1048576,155,FALSE)</f>
        <v>0.33656832399999997</v>
      </c>
      <c r="AV11">
        <f>VLOOKUP($A:$A,output_dataset1!$1:$1048576,156,FALSE)</f>
        <v>4.6115660000000003E-2</v>
      </c>
      <c r="AW11">
        <f>VLOOKUP($A:$A,output_dataset1!$1:$1048576,157,FALSE)</f>
        <v>0</v>
      </c>
      <c r="AX11">
        <f>VLOOKUP($A:$A,output_dataset1!$1:$1048576,158,FALSE)</f>
        <v>-1.3333333329999999</v>
      </c>
      <c r="AY11">
        <f>VLOOKUP($A:$A,output_dataset1!$1:$1048576,159,FALSE)</f>
        <v>0</v>
      </c>
      <c r="AZ11">
        <f>VLOOKUP($A:$A,output_dataset1!$1:$1048576,162,FALSE)</f>
        <v>-1</v>
      </c>
      <c r="BA11">
        <f>VLOOKUP($A:$A,output_dataset1!$1:$1048576,163,FALSE)</f>
        <v>-0.33333333300000001</v>
      </c>
      <c r="BB11">
        <f>VLOOKUP($A:$A,output_dataset1!$1:$1048576,164,FALSE)</f>
        <v>0</v>
      </c>
      <c r="BC11">
        <f>VLOOKUP($A:$A,output_dataset1!$1:$1048576,168,FALSE)</f>
        <v>0</v>
      </c>
      <c r="BD11">
        <f>VLOOKUP($A:$A,output_dataset1!$1:$1048576,172,FALSE)</f>
        <v>0</v>
      </c>
      <c r="BE11">
        <f>VLOOKUP($A:$A,output_dataset1!$1:$1048576,176,FALSE)</f>
        <v>5.0000000000000001E-3</v>
      </c>
      <c r="BF11">
        <f>VLOOKUP($A:$A,output_dataset1!$1:$1048576,177,FALSE)</f>
        <v>1.181818182</v>
      </c>
      <c r="BG11">
        <f>VLOOKUP($A:$A,output_dataset1!$1:$1048576,181,FALSE)</f>
        <v>1.181818182</v>
      </c>
      <c r="BH11">
        <f>VLOOKUP($A:$A,output_dataset1!$1:$1048576,185,FALSE)</f>
        <v>1.181818182</v>
      </c>
    </row>
    <row r="12" spans="1:60" x14ac:dyDescent="0.3">
      <c r="A12" t="s">
        <v>19</v>
      </c>
      <c r="B12">
        <v>207086</v>
      </c>
      <c r="C12">
        <v>1.3</v>
      </c>
      <c r="D12">
        <v>4</v>
      </c>
      <c r="E12">
        <v>141</v>
      </c>
      <c r="H12">
        <v>10</v>
      </c>
      <c r="I12">
        <v>41.6</v>
      </c>
      <c r="J12">
        <f>VLOOKUP(Data_Collection[[#This Row],[School Name]],output_dataset1!$1:$1048576,8,FALSE)</f>
        <v>93</v>
      </c>
      <c r="K12">
        <f>VLOOKUP($A:$A,output_dataset1!$1:$1048576,18,FALSE)</f>
        <v>15</v>
      </c>
      <c r="L12">
        <f>VLOOKUP($A:$A,output_dataset1!$1:$1048576,23,FALSE)</f>
        <v>100</v>
      </c>
      <c r="M12">
        <f>VLOOKUP($A:$A,output_dataset1!$1:$1048576,24,FALSE)</f>
        <v>100</v>
      </c>
      <c r="N12">
        <f>VLOOKUP($A:$A,output_dataset1!$1:$1048576,33,FALSE)</f>
        <v>16</v>
      </c>
      <c r="O12">
        <f>VLOOKUP($A:$A,output_dataset1!$1:$1048576,38,FALSE)</f>
        <v>9.48</v>
      </c>
      <c r="P12">
        <f>VLOOKUP($A:$A,output_dataset1!$1:$1048576,39,FALSE)</f>
        <v>9.4</v>
      </c>
      <c r="Q12">
        <f>VLOOKUP($A:$A,output_dataset1!$1:$1048576,43,FALSE)</f>
        <v>50</v>
      </c>
      <c r="R12">
        <f>VLOOKUP($A:$A,output_dataset1!$1:$1048576,53,FALSE)</f>
        <v>40</v>
      </c>
      <c r="S12">
        <f>VLOOKUP($A:$A,output_dataset1!$1:$1048576,63,FALSE)</f>
        <v>38.9</v>
      </c>
      <c r="T12">
        <f>VLOOKUP($A:$A,output_dataset1!$1:$1048576,64,FALSE)</f>
        <v>47.817</v>
      </c>
      <c r="U12">
        <f>VLOOKUP($A:$A,output_dataset1!$1:$1048576,68,FALSE)</f>
        <v>97485</v>
      </c>
      <c r="V12">
        <f>VLOOKUP($A:$A,output_dataset1!$1:$1048576,69,FALSE)</f>
        <v>96122</v>
      </c>
      <c r="W12">
        <f>VLOOKUP($A:$A,output_dataset1!$1:$1048576,73,FALSE)</f>
        <v>63</v>
      </c>
      <c r="X12">
        <f>VLOOKUP($A:$A,output_dataset1!$1:$1048576,74,FALSE)</f>
        <v>64</v>
      </c>
      <c r="Y12">
        <f>VLOOKUP($A:$A,output_dataset1!$1:$1048576,83,FALSE)</f>
        <v>46</v>
      </c>
      <c r="Z12">
        <f>VLOOKUP($A:$A,output_dataset1!$1:$1048576,88,FALSE)</f>
        <v>96</v>
      </c>
      <c r="AA12">
        <f>VLOOKUP($A:$A,output_dataset1!$1:$1048576,93,FALSE)</f>
        <v>88.988</v>
      </c>
      <c r="AB12" t="str">
        <f>VLOOKUP($A:$A,output_dataset1!$1:$1048576,99,FALSE)</f>
        <v>40</v>
      </c>
      <c r="AC12">
        <f>VLOOKUP($A:$A,output_dataset1!$1:$1048576,100,FALSE)</f>
        <v>13</v>
      </c>
      <c r="AD12">
        <f>VLOOKUP($A:$A,output_dataset1!$1:$1048576,115,FALSE)</f>
        <v>3</v>
      </c>
      <c r="AE12">
        <f>VLOOKUP($A:$A,output_dataset1!$1:$1048576,127,FALSE)</f>
        <v>0</v>
      </c>
      <c r="AF12">
        <f>VLOOKUP($A:$A,output_dataset1!$1:$1048576,128,FALSE)</f>
        <v>2</v>
      </c>
      <c r="AG12">
        <f>VLOOKUP($A:$A,output_dataset1!$1:$1048576,131,FALSE)</f>
        <v>-3</v>
      </c>
      <c r="AH12">
        <f>VLOOKUP($A:$A,output_dataset1!$1:$1048576,132,FALSE)</f>
        <v>-10</v>
      </c>
      <c r="AI12">
        <f>VLOOKUP($A:$A,output_dataset1!$1:$1048576,135,FALSE)</f>
        <v>0</v>
      </c>
      <c r="AJ12">
        <f>VLOOKUP($A:$A,output_dataset1!$1:$1048576,136,FALSE)</f>
        <v>5</v>
      </c>
      <c r="AK12">
        <f>VLOOKUP($A:$A,output_dataset1!$1:$1048576,139,FALSE)</f>
        <v>-9</v>
      </c>
      <c r="AL12">
        <f>VLOOKUP($A:$A,output_dataset1!$1:$1048576,140,FALSE)</f>
        <v>8</v>
      </c>
      <c r="AM12">
        <f>VLOOKUP($A:$A,output_dataset1!$1:$1048576,143,FALSE)</f>
        <v>12</v>
      </c>
      <c r="AN12">
        <f>VLOOKUP($A:$A,output_dataset1!$1:$1048576,144,FALSE)</f>
        <v>-26</v>
      </c>
      <c r="AO12">
        <f>VLOOKUP($A:$A,output_dataset1!$1:$1048576,147,FALSE)</f>
        <v>-1</v>
      </c>
      <c r="AP12">
        <f>VLOOKUP($A:$A,output_dataset1!$1:$1048576,148,FALSE)</f>
        <v>4</v>
      </c>
      <c r="AQ12">
        <f>VLOOKUP($A:$A,output_dataset1!$1:$1048576,151,FALSE)</f>
        <v>9.9429911999999995E-2</v>
      </c>
      <c r="AR12">
        <f>VLOOKUP($A:$A,output_dataset1!$1:$1048576,152,FALSE)</f>
        <v>0.34109161599999999</v>
      </c>
      <c r="AS12">
        <f>VLOOKUP($A:$A,output_dataset1!$1:$1048576,153,FALSE)</f>
        <v>4.5223116000000001E-2</v>
      </c>
      <c r="AT12">
        <f>VLOOKUP($A:$A,output_dataset1!$1:$1048576,154,FALSE)</f>
        <v>0.16448675300000001</v>
      </c>
      <c r="AU12">
        <f>VLOOKUP($A:$A,output_dataset1!$1:$1048576,155,FALSE)</f>
        <v>0.23272405199999999</v>
      </c>
      <c r="AV12">
        <f>VLOOKUP($A:$A,output_dataset1!$1:$1048576,156,FALSE)</f>
        <v>9.9429911999999995E-2</v>
      </c>
      <c r="AW12">
        <f>VLOOKUP($A:$A,output_dataset1!$1:$1048576,157,FALSE)</f>
        <v>-1.6666666670000001</v>
      </c>
      <c r="AX12">
        <f>VLOOKUP($A:$A,output_dataset1!$1:$1048576,158,FALSE)</f>
        <v>-3.6666666669999999</v>
      </c>
      <c r="AY12">
        <f>VLOOKUP($A:$A,output_dataset1!$1:$1048576,159,FALSE)</f>
        <v>-10.66666667</v>
      </c>
      <c r="AZ12">
        <f>VLOOKUP($A:$A,output_dataset1!$1:$1048576,162,FALSE)</f>
        <v>-2.3333333330000001</v>
      </c>
      <c r="BA12">
        <f>VLOOKUP($A:$A,output_dataset1!$1:$1048576,163,FALSE)</f>
        <v>-1.6666666670000001</v>
      </c>
      <c r="BB12">
        <f>VLOOKUP($A:$A,output_dataset1!$1:$1048576,164,FALSE)</f>
        <v>-2.7777777779999999</v>
      </c>
      <c r="BC12">
        <f>VLOOKUP($A:$A,output_dataset1!$1:$1048576,168,FALSE)</f>
        <v>-2.7777777779999999</v>
      </c>
      <c r="BD12">
        <f>VLOOKUP($A:$A,output_dataset1!$1:$1048576,172,FALSE)</f>
        <v>-2.7777777779999999</v>
      </c>
      <c r="BE12">
        <f>VLOOKUP($A:$A,output_dataset1!$1:$1048576,176,FALSE)</f>
        <v>-0.105</v>
      </c>
      <c r="BF12">
        <f>VLOOKUP($A:$A,output_dataset1!$1:$1048576,177,FALSE)</f>
        <v>-1.2727272730000001</v>
      </c>
      <c r="BG12">
        <f>VLOOKUP($A:$A,output_dataset1!$1:$1048576,181,FALSE)</f>
        <v>-1.2727272730000001</v>
      </c>
      <c r="BH12">
        <f>VLOOKUP($A:$A,output_dataset1!$1:$1048576,185,FALSE)</f>
        <v>-1.2727272730000001</v>
      </c>
    </row>
    <row r="13" spans="1:60" x14ac:dyDescent="0.3">
      <c r="A13" t="s">
        <v>20</v>
      </c>
      <c r="B13">
        <v>95715</v>
      </c>
      <c r="C13">
        <v>1.21</v>
      </c>
      <c r="D13">
        <v>4.4000000000000004</v>
      </c>
      <c r="E13">
        <v>89</v>
      </c>
      <c r="G13">
        <v>83.7</v>
      </c>
      <c r="H13">
        <v>10</v>
      </c>
      <c r="J13">
        <f>VLOOKUP(Data_Collection[[#This Row],[School Name]],output_dataset1!$1:$1048576,8,FALSE)</f>
        <v>43</v>
      </c>
      <c r="K13">
        <f>VLOOKUP($A:$A,output_dataset1!$1:$1048576,18,FALSE)</f>
        <v>6</v>
      </c>
      <c r="L13">
        <f>VLOOKUP($A:$A,output_dataset1!$1:$1048576,23,FALSE)</f>
        <v>96</v>
      </c>
      <c r="M13">
        <f>VLOOKUP($A:$A,output_dataset1!$1:$1048576,24,FALSE)</f>
        <v>98</v>
      </c>
      <c r="N13">
        <f>VLOOKUP($A:$A,output_dataset1!$1:$1048576,33,FALSE)</f>
        <v>4</v>
      </c>
      <c r="O13">
        <f>VLOOKUP($A:$A,output_dataset1!$1:$1048576,38,FALSE)</f>
        <v>9.36</v>
      </c>
      <c r="P13">
        <f>VLOOKUP($A:$A,output_dataset1!$1:$1048576,39,FALSE)</f>
        <v>9.66</v>
      </c>
      <c r="Q13">
        <f>VLOOKUP($A:$A,output_dataset1!$1:$1048576,43,FALSE)</f>
        <v>43</v>
      </c>
      <c r="R13">
        <f>VLOOKUP($A:$A,output_dataset1!$1:$1048576,53,FALSE)</f>
        <v>34</v>
      </c>
      <c r="S13">
        <f>VLOOKUP($A:$A,output_dataset1!$1:$1048576,63,FALSE)</f>
        <v>56.22</v>
      </c>
      <c r="T13">
        <f>VLOOKUP($A:$A,output_dataset1!$1:$1048576,64,FALSE)</f>
        <v>55.85</v>
      </c>
      <c r="U13">
        <f>VLOOKUP($A:$A,output_dataset1!$1:$1048576,68,FALSE)</f>
        <v>92235</v>
      </c>
      <c r="V13">
        <f>VLOOKUP($A:$A,output_dataset1!$1:$1048576,69,FALSE)</f>
        <v>92452</v>
      </c>
      <c r="W13">
        <f>VLOOKUP($A:$A,output_dataset1!$1:$1048576,73,FALSE)</f>
        <v>20</v>
      </c>
      <c r="X13">
        <f>VLOOKUP($A:$A,output_dataset1!$1:$1048576,74,FALSE)</f>
        <v>21</v>
      </c>
      <c r="Y13">
        <f>VLOOKUP($A:$A,output_dataset1!$1:$1048576,83,FALSE)</f>
        <v>48</v>
      </c>
      <c r="Z13">
        <f>VLOOKUP($A:$A,output_dataset1!$1:$1048576,88,FALSE)</f>
        <v>78</v>
      </c>
      <c r="AA13">
        <f>VLOOKUP($A:$A,output_dataset1!$1:$1048576,93,FALSE)</f>
        <v>86.972999999999999</v>
      </c>
      <c r="AB13" t="str">
        <f>VLOOKUP($A:$A,output_dataset1!$1:$1048576,99,FALSE)</f>
        <v>100</v>
      </c>
      <c r="AC13">
        <f>VLOOKUP($A:$A,output_dataset1!$1:$1048576,100,FALSE)</f>
        <v>23.6</v>
      </c>
      <c r="AD13">
        <f>VLOOKUP($A:$A,output_dataset1!$1:$1048576,115,FALSE)</f>
        <v>4</v>
      </c>
      <c r="AE13">
        <f>VLOOKUP($A:$A,output_dataset1!$1:$1048576,127,FALSE)</f>
        <v>-4</v>
      </c>
      <c r="AF13">
        <f>VLOOKUP($A:$A,output_dataset1!$1:$1048576,128,FALSE)</f>
        <v>1</v>
      </c>
      <c r="AG13">
        <f>VLOOKUP($A:$A,output_dataset1!$1:$1048576,131,FALSE)</f>
        <v>-12</v>
      </c>
      <c r="AH13">
        <f>VLOOKUP($A:$A,output_dataset1!$1:$1048576,132,FALSE)</f>
        <v>-10</v>
      </c>
      <c r="AI13">
        <f>VLOOKUP($A:$A,output_dataset1!$1:$1048576,135,FALSE)</f>
        <v>6</v>
      </c>
      <c r="AJ13">
        <f>VLOOKUP($A:$A,output_dataset1!$1:$1048576,136,FALSE)</f>
        <v>0</v>
      </c>
      <c r="AK13">
        <f>VLOOKUP($A:$A,output_dataset1!$1:$1048576,139,FALSE)</f>
        <v>-8</v>
      </c>
      <c r="AL13">
        <f>VLOOKUP($A:$A,output_dataset1!$1:$1048576,140,FALSE)</f>
        <v>6</v>
      </c>
      <c r="AM13">
        <f>VLOOKUP($A:$A,output_dataset1!$1:$1048576,143,FALSE)</f>
        <v>-21</v>
      </c>
      <c r="AN13">
        <f>VLOOKUP($A:$A,output_dataset1!$1:$1048576,144,FALSE)</f>
        <v>14</v>
      </c>
      <c r="AO13">
        <f>VLOOKUP($A:$A,output_dataset1!$1:$1048576,147,FALSE)</f>
        <v>-1</v>
      </c>
      <c r="AP13">
        <f>VLOOKUP($A:$A,output_dataset1!$1:$1048576,148,FALSE)</f>
        <v>9</v>
      </c>
      <c r="AQ13">
        <f>VLOOKUP($A:$A,output_dataset1!$1:$1048576,151,FALSE)</f>
        <v>0.29342343700000001</v>
      </c>
      <c r="AR13">
        <f>VLOOKUP($A:$A,output_dataset1!$1:$1048576,152,FALSE)</f>
        <v>0.51298324500000003</v>
      </c>
      <c r="AS13">
        <f>VLOOKUP($A:$A,output_dataset1!$1:$1048576,153,FALSE)</f>
        <v>0.76594168600000001</v>
      </c>
      <c r="AT13">
        <f>VLOOKUP($A:$A,output_dataset1!$1:$1048576,154,FALSE)</f>
        <v>0.87024900699999996</v>
      </c>
      <c r="AU13">
        <f>VLOOKUP($A:$A,output_dataset1!$1:$1048576,155,FALSE)</f>
        <v>0.29804533</v>
      </c>
      <c r="AV13">
        <f>VLOOKUP($A:$A,output_dataset1!$1:$1048576,156,FALSE)</f>
        <v>0.29342343700000001</v>
      </c>
      <c r="AW13">
        <f>VLOOKUP($A:$A,output_dataset1!$1:$1048576,157,FALSE)</f>
        <v>1.3333333329999999</v>
      </c>
      <c r="AX13">
        <f>VLOOKUP($A:$A,output_dataset1!$1:$1048576,158,FALSE)</f>
        <v>-4.3333333329999997</v>
      </c>
      <c r="AY13">
        <f>VLOOKUP($A:$A,output_dataset1!$1:$1048576,159,FALSE)</f>
        <v>-1</v>
      </c>
      <c r="AZ13">
        <f>VLOOKUP($A:$A,output_dataset1!$1:$1048576,162,FALSE)</f>
        <v>-3.3333333330000001</v>
      </c>
      <c r="BA13">
        <f>VLOOKUP($A:$A,output_dataset1!$1:$1048576,163,FALSE)</f>
        <v>-1.6666666670000001</v>
      </c>
      <c r="BB13">
        <f>VLOOKUP($A:$A,output_dataset1!$1:$1048576,164,FALSE)</f>
        <v>-0.63636363600000001</v>
      </c>
      <c r="BC13">
        <f>VLOOKUP($A:$A,output_dataset1!$1:$1048576,168,FALSE)</f>
        <v>-0.63636363600000001</v>
      </c>
      <c r="BD13">
        <f>VLOOKUP($A:$A,output_dataset1!$1:$1048576,172,FALSE)</f>
        <v>-0.63636363600000001</v>
      </c>
      <c r="BE13">
        <f>VLOOKUP($A:$A,output_dataset1!$1:$1048576,176,FALSE)</f>
        <v>-0.24</v>
      </c>
      <c r="BF13">
        <f>VLOOKUP($A:$A,output_dataset1!$1:$1048576,177,FALSE)</f>
        <v>-4.3636363640000004</v>
      </c>
      <c r="BG13">
        <f>VLOOKUP($A:$A,output_dataset1!$1:$1048576,181,FALSE)</f>
        <v>-4.3636363640000004</v>
      </c>
      <c r="BH13">
        <f>VLOOKUP($A:$A,output_dataset1!$1:$1048576,185,FALSE)</f>
        <v>-4.3636363640000004</v>
      </c>
    </row>
    <row r="14" spans="1:60" x14ac:dyDescent="0.3">
      <c r="A14" t="s">
        <v>21</v>
      </c>
      <c r="B14">
        <v>114392</v>
      </c>
      <c r="C14">
        <v>1</v>
      </c>
      <c r="D14">
        <v>4.5999999999999996</v>
      </c>
      <c r="E14">
        <v>604</v>
      </c>
      <c r="G14">
        <v>82.2</v>
      </c>
      <c r="H14">
        <v>10</v>
      </c>
      <c r="J14">
        <f>VLOOKUP(Data_Collection[[#This Row],[School Name]],output_dataset1!$1:$1048576,8,FALSE)</f>
        <v>63</v>
      </c>
      <c r="K14">
        <f>VLOOKUP($A:$A,output_dataset1!$1:$1048576,18,FALSE)</f>
        <v>19</v>
      </c>
      <c r="L14">
        <f>VLOOKUP($A:$A,output_dataset1!$1:$1048576,23,FALSE)</f>
        <v>97</v>
      </c>
      <c r="M14">
        <f>VLOOKUP($A:$A,output_dataset1!$1:$1048576,24,FALSE)</f>
        <v>98</v>
      </c>
      <c r="N14">
        <f>VLOOKUP($A:$A,output_dataset1!$1:$1048576,33,FALSE)</f>
        <v>28</v>
      </c>
      <c r="O14">
        <f>VLOOKUP($A:$A,output_dataset1!$1:$1048576,38,FALSE)</f>
        <v>8.59</v>
      </c>
      <c r="P14">
        <f>VLOOKUP($A:$A,output_dataset1!$1:$1048576,39,FALSE)</f>
        <v>9.1</v>
      </c>
      <c r="Q14">
        <f>VLOOKUP($A:$A,output_dataset1!$1:$1048576,43,FALSE)</f>
        <v>42</v>
      </c>
      <c r="R14">
        <f>VLOOKUP($A:$A,output_dataset1!$1:$1048576,53,FALSE)</f>
        <v>42</v>
      </c>
      <c r="S14">
        <f>VLOOKUP($A:$A,output_dataset1!$1:$1048576,63,FALSE)</f>
        <v>30.11</v>
      </c>
      <c r="T14">
        <f>VLOOKUP($A:$A,output_dataset1!$1:$1048576,64,FALSE)</f>
        <v>43.96</v>
      </c>
      <c r="U14">
        <f>VLOOKUP($A:$A,output_dataset1!$1:$1048576,68,FALSE)</f>
        <v>88610</v>
      </c>
      <c r="V14">
        <f>VLOOKUP($A:$A,output_dataset1!$1:$1048576,69,FALSE)</f>
        <v>92190</v>
      </c>
      <c r="W14">
        <f>VLOOKUP($A:$A,output_dataset1!$1:$1048576,73,FALSE)</f>
        <v>21</v>
      </c>
      <c r="X14">
        <f>VLOOKUP($A:$A,output_dataset1!$1:$1048576,74,FALSE)</f>
        <v>18</v>
      </c>
      <c r="Y14">
        <f>VLOOKUP($A:$A,output_dataset1!$1:$1048576,83,FALSE)</f>
        <v>38</v>
      </c>
      <c r="Z14">
        <f>VLOOKUP($A:$A,output_dataset1!$1:$1048576,88,FALSE)</f>
        <v>43</v>
      </c>
      <c r="AA14">
        <f>VLOOKUP($A:$A,output_dataset1!$1:$1048576,93,FALSE)</f>
        <v>84.912999999999997</v>
      </c>
      <c r="AB14" t="str">
        <f>VLOOKUP($A:$A,output_dataset1!$1:$1048576,99,FALSE)</f>
        <v>100</v>
      </c>
      <c r="AC14">
        <f>VLOOKUP($A:$A,output_dataset1!$1:$1048576,100,FALSE)</f>
        <v>24</v>
      </c>
      <c r="AD14">
        <f>VLOOKUP($A:$A,output_dataset1!$1:$1048576,115,FALSE)</f>
        <v>4</v>
      </c>
      <c r="AE14">
        <f>VLOOKUP($A:$A,output_dataset1!$1:$1048576,127,FALSE)</f>
        <v>10</v>
      </c>
      <c r="AF14">
        <f>VLOOKUP($A:$A,output_dataset1!$1:$1048576,128,FALSE)</f>
        <v>7</v>
      </c>
      <c r="AG14">
        <f>VLOOKUP($A:$A,output_dataset1!$1:$1048576,131,FALSE)</f>
        <v>-6</v>
      </c>
      <c r="AH14">
        <f>VLOOKUP($A:$A,output_dataset1!$1:$1048576,132,FALSE)</f>
        <v>19</v>
      </c>
      <c r="AI14">
        <f>VLOOKUP($A:$A,output_dataset1!$1:$1048576,135,FALSE)</f>
        <v>0</v>
      </c>
      <c r="AJ14">
        <f>VLOOKUP($A:$A,output_dataset1!$1:$1048576,136,FALSE)</f>
        <v>0</v>
      </c>
      <c r="AK14">
        <f>VLOOKUP($A:$A,output_dataset1!$1:$1048576,139,FALSE)</f>
        <v>-3</v>
      </c>
      <c r="AL14">
        <f>VLOOKUP($A:$A,output_dataset1!$1:$1048576,140,FALSE)</f>
        <v>4</v>
      </c>
      <c r="AM14">
        <f>VLOOKUP($A:$A,output_dataset1!$1:$1048576,143,FALSE)</f>
        <v>56</v>
      </c>
      <c r="AN14">
        <f>VLOOKUP($A:$A,output_dataset1!$1:$1048576,144,FALSE)</f>
        <v>-53</v>
      </c>
      <c r="AO14">
        <f>VLOOKUP($A:$A,output_dataset1!$1:$1048576,147,FALSE)</f>
        <v>3</v>
      </c>
      <c r="AP14">
        <f>VLOOKUP($A:$A,output_dataset1!$1:$1048576,148,FALSE)</f>
        <v>0</v>
      </c>
      <c r="AQ14">
        <f>VLOOKUP($A:$A,output_dataset1!$1:$1048576,151,FALSE)</f>
        <v>7.4432292999999997E-2</v>
      </c>
      <c r="AR14">
        <f>VLOOKUP($A:$A,output_dataset1!$1:$1048576,152,FALSE)</f>
        <v>0.34100011099999999</v>
      </c>
      <c r="AS14">
        <f>VLOOKUP($A:$A,output_dataset1!$1:$1048576,153,FALSE)</f>
        <v>0.43423878999999999</v>
      </c>
      <c r="AT14">
        <f>VLOOKUP($A:$A,output_dataset1!$1:$1048576,154,FALSE)</f>
        <v>0.29701306599999999</v>
      </c>
      <c r="AU14">
        <f>VLOOKUP($A:$A,output_dataset1!$1:$1048576,155,FALSE)</f>
        <v>0.42841193399999999</v>
      </c>
      <c r="AV14">
        <f>VLOOKUP($A:$A,output_dataset1!$1:$1048576,156,FALSE)</f>
        <v>7.4432292999999997E-2</v>
      </c>
      <c r="AW14">
        <f>VLOOKUP($A:$A,output_dataset1!$1:$1048576,157,FALSE)</f>
        <v>0</v>
      </c>
      <c r="AX14">
        <f>VLOOKUP($A:$A,output_dataset1!$1:$1048576,158,FALSE)</f>
        <v>-0.33333333300000001</v>
      </c>
      <c r="AY14">
        <f>VLOOKUP($A:$A,output_dataset1!$1:$1048576,159,FALSE)</f>
        <v>4</v>
      </c>
      <c r="AZ14">
        <f>VLOOKUP($A:$A,output_dataset1!$1:$1048576,162,FALSE)</f>
        <v>-2</v>
      </c>
      <c r="BA14">
        <f>VLOOKUP($A:$A,output_dataset1!$1:$1048576,163,FALSE)</f>
        <v>3.3333333330000001</v>
      </c>
      <c r="BB14">
        <f>VLOOKUP($A:$A,output_dataset1!$1:$1048576,164,FALSE)</f>
        <v>3.7777777779999999</v>
      </c>
      <c r="BC14">
        <f>VLOOKUP($A:$A,output_dataset1!$1:$1048576,168,FALSE)</f>
        <v>3.7777777779999999</v>
      </c>
      <c r="BD14">
        <f>VLOOKUP($A:$A,output_dataset1!$1:$1048576,172,FALSE)</f>
        <v>3.7777777779999999</v>
      </c>
      <c r="BE14">
        <f>VLOOKUP($A:$A,output_dataset1!$1:$1048576,176,FALSE)</f>
        <v>0.34499999999999997</v>
      </c>
      <c r="BF14">
        <f>VLOOKUP($A:$A,output_dataset1!$1:$1048576,177,FALSE)</f>
        <v>1.7272727269999999</v>
      </c>
      <c r="BG14">
        <f>VLOOKUP($A:$A,output_dataset1!$1:$1048576,181,FALSE)</f>
        <v>1.7272727269999999</v>
      </c>
      <c r="BH14">
        <f>VLOOKUP($A:$A,output_dataset1!$1:$1048576,185,FALSE)</f>
        <v>1.7272727269999999</v>
      </c>
    </row>
    <row r="15" spans="1:60" x14ac:dyDescent="0.3">
      <c r="A15" t="s">
        <v>22</v>
      </c>
      <c r="B15">
        <v>72418</v>
      </c>
      <c r="C15">
        <v>2.4300000000000002</v>
      </c>
      <c r="D15">
        <v>4.5</v>
      </c>
      <c r="E15">
        <v>374</v>
      </c>
      <c r="F15">
        <v>90.2</v>
      </c>
      <c r="G15">
        <v>45.1</v>
      </c>
      <c r="H15">
        <v>10</v>
      </c>
      <c r="I15">
        <v>57.1</v>
      </c>
      <c r="J15">
        <f>VLOOKUP(Data_Collection[[#This Row],[School Name]],output_dataset1!$1:$1048576,8,FALSE)</f>
        <v>20</v>
      </c>
      <c r="K15">
        <f>VLOOKUP($A:$A,output_dataset1!$1:$1048576,18,FALSE)</f>
        <v>25</v>
      </c>
      <c r="L15">
        <f>VLOOKUP($A:$A,output_dataset1!$1:$1048576,23,FALSE)</f>
        <v>100</v>
      </c>
      <c r="M15">
        <f>VLOOKUP($A:$A,output_dataset1!$1:$1048576,24,FALSE)</f>
        <v>100</v>
      </c>
      <c r="N15">
        <f>VLOOKUP($A:$A,output_dataset1!$1:$1048576,33,FALSE)</f>
        <v>24</v>
      </c>
      <c r="O15">
        <f>VLOOKUP($A:$A,output_dataset1!$1:$1048576,38,FALSE)</f>
        <v>9.07</v>
      </c>
      <c r="P15">
        <f>VLOOKUP($A:$A,output_dataset1!$1:$1048576,39,FALSE)</f>
        <v>9.31</v>
      </c>
      <c r="Q15">
        <f>VLOOKUP($A:$A,output_dataset1!$1:$1048576,43,FALSE)</f>
        <v>60</v>
      </c>
      <c r="R15">
        <f>VLOOKUP($A:$A,output_dataset1!$1:$1048576,53,FALSE)</f>
        <v>32</v>
      </c>
      <c r="S15">
        <f>VLOOKUP($A:$A,output_dataset1!$1:$1048576,63,FALSE)</f>
        <v>39.590000000000003</v>
      </c>
      <c r="T15">
        <f>VLOOKUP($A:$A,output_dataset1!$1:$1048576,64,FALSE)</f>
        <v>42.591000000000001</v>
      </c>
      <c r="U15">
        <f>VLOOKUP($A:$A,output_dataset1!$1:$1048576,68,FALSE)</f>
        <v>106876</v>
      </c>
      <c r="V15">
        <f>VLOOKUP($A:$A,output_dataset1!$1:$1048576,69,FALSE)</f>
        <v>100878</v>
      </c>
      <c r="W15">
        <f>VLOOKUP($A:$A,output_dataset1!$1:$1048576,73,FALSE)</f>
        <v>14</v>
      </c>
      <c r="X15">
        <f>VLOOKUP($A:$A,output_dataset1!$1:$1048576,74,FALSE)</f>
        <v>12</v>
      </c>
      <c r="Y15">
        <f>VLOOKUP($A:$A,output_dataset1!$1:$1048576,83,FALSE)</f>
        <v>30</v>
      </c>
      <c r="Z15">
        <f>VLOOKUP($A:$A,output_dataset1!$1:$1048576,88,FALSE)</f>
        <v>35</v>
      </c>
      <c r="AA15">
        <f>VLOOKUP($A:$A,output_dataset1!$1:$1048576,93,FALSE)</f>
        <v>88.040999999999997</v>
      </c>
      <c r="AB15" t="str">
        <f>VLOOKUP($A:$A,output_dataset1!$1:$1048576,99,FALSE)</f>
        <v>64</v>
      </c>
      <c r="AC15">
        <f>VLOOKUP($A:$A,output_dataset1!$1:$1048576,100,FALSE)</f>
        <v>32</v>
      </c>
      <c r="AD15">
        <f>VLOOKUP($A:$A,output_dataset1!$1:$1048576,115,FALSE)</f>
        <v>4</v>
      </c>
      <c r="AE15">
        <f>VLOOKUP($A:$A,output_dataset1!$1:$1048576,127,FALSE)</f>
        <v>0</v>
      </c>
      <c r="AF15">
        <f>VLOOKUP($A:$A,output_dataset1!$1:$1048576,128,FALSE)</f>
        <v>-2</v>
      </c>
      <c r="AG15">
        <f>VLOOKUP($A:$A,output_dataset1!$1:$1048576,131,FALSE)</f>
        <v>27</v>
      </c>
      <c r="AH15">
        <f>VLOOKUP($A:$A,output_dataset1!$1:$1048576,132,FALSE)</f>
        <v>-3</v>
      </c>
      <c r="AI15">
        <f>VLOOKUP($A:$A,output_dataset1!$1:$1048576,135,FALSE)</f>
        <v>20</v>
      </c>
      <c r="AJ15">
        <f>VLOOKUP($A:$A,output_dataset1!$1:$1048576,136,FALSE)</f>
        <v>0</v>
      </c>
      <c r="AK15">
        <f>VLOOKUP($A:$A,output_dataset1!$1:$1048576,139,FALSE)</f>
        <v>-5</v>
      </c>
      <c r="AL15">
        <f>VLOOKUP($A:$A,output_dataset1!$1:$1048576,140,FALSE)</f>
        <v>-7</v>
      </c>
      <c r="AM15">
        <f>VLOOKUP($A:$A,output_dataset1!$1:$1048576,143,FALSE)</f>
        <v>17</v>
      </c>
      <c r="AN15">
        <f>VLOOKUP($A:$A,output_dataset1!$1:$1048576,144,FALSE)</f>
        <v>-30</v>
      </c>
      <c r="AO15">
        <f>VLOOKUP($A:$A,output_dataset1!$1:$1048576,147,FALSE)</f>
        <v>2</v>
      </c>
      <c r="AP15">
        <f>VLOOKUP($A:$A,output_dataset1!$1:$1048576,148,FALSE)</f>
        <v>4</v>
      </c>
      <c r="AQ15">
        <f>VLOOKUP($A:$A,output_dataset1!$1:$1048576,151,FALSE)</f>
        <v>0.22382601199999999</v>
      </c>
      <c r="AR15">
        <f>VLOOKUP($A:$A,output_dataset1!$1:$1048576,152,FALSE)</f>
        <v>0.46065642000000001</v>
      </c>
      <c r="AS15">
        <f>VLOOKUP($A:$A,output_dataset1!$1:$1048576,153,FALSE)</f>
        <v>0.206997925</v>
      </c>
      <c r="AT15">
        <f>VLOOKUP($A:$A,output_dataset1!$1:$1048576,154,FALSE)</f>
        <v>8.1124905999999997E-2</v>
      </c>
      <c r="AU15">
        <f>VLOOKUP($A:$A,output_dataset1!$1:$1048576,155,FALSE)</f>
        <v>0.34067402299999999</v>
      </c>
      <c r="AV15">
        <f>VLOOKUP($A:$A,output_dataset1!$1:$1048576,156,FALSE)</f>
        <v>0.22382601199999999</v>
      </c>
      <c r="AW15">
        <f>VLOOKUP($A:$A,output_dataset1!$1:$1048576,157,FALSE)</f>
        <v>-5</v>
      </c>
      <c r="AX15">
        <f>VLOOKUP($A:$A,output_dataset1!$1:$1048576,158,FALSE)</f>
        <v>-6.6666666670000003</v>
      </c>
      <c r="AY15">
        <f>VLOOKUP($A:$A,output_dataset1!$1:$1048576,159,FALSE)</f>
        <v>0</v>
      </c>
      <c r="AZ15">
        <f>VLOOKUP($A:$A,output_dataset1!$1:$1048576,162,FALSE)</f>
        <v>0.33333333300000001</v>
      </c>
      <c r="BA15">
        <f>VLOOKUP($A:$A,output_dataset1!$1:$1048576,163,FALSE)</f>
        <v>-0.33333333300000001</v>
      </c>
      <c r="BB15">
        <f>VLOOKUP($A:$A,output_dataset1!$1:$1048576,164,FALSE)</f>
        <v>1.9090909089999999</v>
      </c>
      <c r="BC15">
        <f>VLOOKUP($A:$A,output_dataset1!$1:$1048576,168,FALSE)</f>
        <v>1.9090909089999999</v>
      </c>
      <c r="BD15">
        <f>VLOOKUP($A:$A,output_dataset1!$1:$1048576,172,FALSE)</f>
        <v>1.9090909089999999</v>
      </c>
      <c r="BE15">
        <f>VLOOKUP($A:$A,output_dataset1!$1:$1048576,176,FALSE)</f>
        <v>0.16500000000000001</v>
      </c>
      <c r="BF15">
        <f>VLOOKUP($A:$A,output_dataset1!$1:$1048576,177,FALSE)</f>
        <v>-3.1818181820000002</v>
      </c>
      <c r="BG15">
        <f>VLOOKUP($A:$A,output_dataset1!$1:$1048576,181,FALSE)</f>
        <v>-3.1818181820000002</v>
      </c>
      <c r="BH15">
        <f>VLOOKUP($A:$A,output_dataset1!$1:$1048576,185,FALSE)</f>
        <v>-3.1818181820000002</v>
      </c>
    </row>
    <row r="16" spans="1:60" x14ac:dyDescent="0.3">
      <c r="A16" t="s">
        <v>23</v>
      </c>
      <c r="B16">
        <v>74089</v>
      </c>
      <c r="C16">
        <v>1.33</v>
      </c>
      <c r="D16">
        <v>4.5999999999999996</v>
      </c>
      <c r="E16">
        <v>89</v>
      </c>
      <c r="H16">
        <v>10</v>
      </c>
      <c r="J16">
        <f>VLOOKUP(Data_Collection[[#This Row],[School Name]],output_dataset1!$1:$1048576,8,FALSE)</f>
        <v>83</v>
      </c>
      <c r="K16">
        <f>VLOOKUP($A:$A,output_dataset1!$1:$1048576,18,FALSE)</f>
        <v>14</v>
      </c>
      <c r="L16">
        <f>VLOOKUP($A:$A,output_dataset1!$1:$1048576,23,FALSE)</f>
        <v>100</v>
      </c>
      <c r="M16">
        <f>VLOOKUP($A:$A,output_dataset1!$1:$1048576,24,FALSE)</f>
        <v>100</v>
      </c>
      <c r="N16">
        <f>VLOOKUP($A:$A,output_dataset1!$1:$1048576,33,FALSE)</f>
        <v>23</v>
      </c>
      <c r="O16">
        <f>VLOOKUP($A:$A,output_dataset1!$1:$1048576,38,FALSE)</f>
        <v>8.9499999999999993</v>
      </c>
      <c r="P16">
        <f>VLOOKUP($A:$A,output_dataset1!$1:$1048576,39,FALSE)</f>
        <v>8.8800000000000008</v>
      </c>
      <c r="Q16">
        <f>VLOOKUP($A:$A,output_dataset1!$1:$1048576,43,FALSE)</f>
        <v>44</v>
      </c>
      <c r="R16">
        <f>VLOOKUP($A:$A,output_dataset1!$1:$1048576,53,FALSE)</f>
        <v>27</v>
      </c>
      <c r="S16">
        <f>VLOOKUP($A:$A,output_dataset1!$1:$1048576,63,FALSE)</f>
        <v>58.5</v>
      </c>
      <c r="T16">
        <f>VLOOKUP($A:$A,output_dataset1!$1:$1048576,64,FALSE)</f>
        <v>59.064</v>
      </c>
      <c r="U16">
        <f>VLOOKUP($A:$A,output_dataset1!$1:$1048576,68,FALSE)</f>
        <v>84886</v>
      </c>
      <c r="V16">
        <f>VLOOKUP($A:$A,output_dataset1!$1:$1048576,69,FALSE)</f>
        <v>84080</v>
      </c>
      <c r="W16">
        <f>VLOOKUP($A:$A,output_dataset1!$1:$1048576,73,FALSE)</f>
        <v>83</v>
      </c>
      <c r="X16">
        <f>VLOOKUP($A:$A,output_dataset1!$1:$1048576,74,FALSE)</f>
        <v>76</v>
      </c>
      <c r="Y16">
        <f>VLOOKUP($A:$A,output_dataset1!$1:$1048576,83,FALSE)</f>
        <v>96</v>
      </c>
      <c r="Z16">
        <f>VLOOKUP($A:$A,output_dataset1!$1:$1048576,88,FALSE)</f>
        <v>96</v>
      </c>
      <c r="AA16">
        <f>VLOOKUP($A:$A,output_dataset1!$1:$1048576,93,FALSE)</f>
        <v>87.262</v>
      </c>
      <c r="AB16" t="str">
        <f>VLOOKUP($A:$A,output_dataset1!$1:$1048576,99,FALSE)</f>
        <v>38</v>
      </c>
      <c r="AC16">
        <f>VLOOKUP($A:$A,output_dataset1!$1:$1048576,100,FALSE)</f>
        <v>14</v>
      </c>
      <c r="AD16">
        <f>VLOOKUP($A:$A,output_dataset1!$1:$1048576,115,FALSE)</f>
        <v>2</v>
      </c>
      <c r="AE16">
        <f>VLOOKUP($A:$A,output_dataset1!$1:$1048576,127,FALSE)</f>
        <v>14</v>
      </c>
      <c r="AF16">
        <f>VLOOKUP($A:$A,output_dataset1!$1:$1048576,128,FALSE)</f>
        <v>-1</v>
      </c>
      <c r="AG16">
        <f>VLOOKUP($A:$A,output_dataset1!$1:$1048576,131,FALSE)</f>
        <v>-7</v>
      </c>
      <c r="AH16">
        <f>VLOOKUP($A:$A,output_dataset1!$1:$1048576,132,FALSE)</f>
        <v>11</v>
      </c>
      <c r="AI16">
        <f>VLOOKUP($A:$A,output_dataset1!$1:$1048576,135,FALSE)</f>
        <v>0</v>
      </c>
      <c r="AJ16">
        <f>VLOOKUP($A:$A,output_dataset1!$1:$1048576,136,FALSE)</f>
        <v>0</v>
      </c>
      <c r="AK16">
        <f>VLOOKUP($A:$A,output_dataset1!$1:$1048576,139,FALSE)</f>
        <v>4</v>
      </c>
      <c r="AL16">
        <f>VLOOKUP($A:$A,output_dataset1!$1:$1048576,140,FALSE)</f>
        <v>-5</v>
      </c>
      <c r="AM16">
        <f>VLOOKUP($A:$A,output_dataset1!$1:$1048576,143,FALSE)</f>
        <v>-31</v>
      </c>
      <c r="AN16">
        <f>VLOOKUP($A:$A,output_dataset1!$1:$1048576,144,FALSE)</f>
        <v>37</v>
      </c>
      <c r="AO16">
        <f>VLOOKUP($A:$A,output_dataset1!$1:$1048576,147,FALSE)</f>
        <v>7</v>
      </c>
      <c r="AP16">
        <f>VLOOKUP($A:$A,output_dataset1!$1:$1048576,148,FALSE)</f>
        <v>2</v>
      </c>
      <c r="AQ16">
        <f>VLOOKUP($A:$A,output_dataset1!$1:$1048576,151,FALSE)</f>
        <v>5.9372350999999997E-2</v>
      </c>
      <c r="AR16">
        <f>VLOOKUP($A:$A,output_dataset1!$1:$1048576,152,FALSE)</f>
        <v>0.32729245800000001</v>
      </c>
      <c r="AS16">
        <f>VLOOKUP($A:$A,output_dataset1!$1:$1048576,153,FALSE)</f>
        <v>0.158724333</v>
      </c>
      <c r="AT16">
        <f>VLOOKUP($A:$A,output_dataset1!$1:$1048576,154,FALSE)</f>
        <v>0.17621535599999999</v>
      </c>
      <c r="AU16">
        <f>VLOOKUP($A:$A,output_dataset1!$1:$1048576,155,FALSE)</f>
        <v>0.62606136000000001</v>
      </c>
      <c r="AV16">
        <f>VLOOKUP($A:$A,output_dataset1!$1:$1048576,156,FALSE)</f>
        <v>5.9372350999999997E-2</v>
      </c>
      <c r="AW16">
        <f>VLOOKUP($A:$A,output_dataset1!$1:$1048576,157,FALSE)</f>
        <v>0</v>
      </c>
      <c r="AX16">
        <f>VLOOKUP($A:$A,output_dataset1!$1:$1048576,158,FALSE)</f>
        <v>-2</v>
      </c>
      <c r="AY16">
        <f>VLOOKUP($A:$A,output_dataset1!$1:$1048576,159,FALSE)</f>
        <v>0.66666666699999999</v>
      </c>
      <c r="AZ16">
        <f>VLOOKUP($A:$A,output_dataset1!$1:$1048576,162,FALSE)</f>
        <v>-0.33333333300000001</v>
      </c>
      <c r="BA16">
        <f>VLOOKUP($A:$A,output_dataset1!$1:$1048576,163,FALSE)</f>
        <v>-0.33333333300000001</v>
      </c>
      <c r="BB16">
        <f>VLOOKUP($A:$A,output_dataset1!$1:$1048576,164,FALSE)</f>
        <v>4</v>
      </c>
      <c r="BC16">
        <f>VLOOKUP($A:$A,output_dataset1!$1:$1048576,168,FALSE)</f>
        <v>4</v>
      </c>
      <c r="BD16">
        <f>VLOOKUP($A:$A,output_dataset1!$1:$1048576,172,FALSE)</f>
        <v>4</v>
      </c>
      <c r="BE16">
        <f>VLOOKUP($A:$A,output_dataset1!$1:$1048576,176,FALSE)</f>
        <v>0.06</v>
      </c>
      <c r="BF16">
        <f>VLOOKUP($A:$A,output_dataset1!$1:$1048576,177,FALSE)</f>
        <v>-1.7272727269999999</v>
      </c>
      <c r="BG16">
        <f>VLOOKUP($A:$A,output_dataset1!$1:$1048576,181,FALSE)</f>
        <v>-1.7272727269999999</v>
      </c>
      <c r="BH16">
        <f>VLOOKUP($A:$A,output_dataset1!$1:$1048576,185,FALSE)</f>
        <v>-1.7272727269999999</v>
      </c>
    </row>
    <row r="17" spans="1:60" x14ac:dyDescent="0.3">
      <c r="A17" t="s">
        <v>24</v>
      </c>
      <c r="B17">
        <v>34891</v>
      </c>
      <c r="C17">
        <v>2.76</v>
      </c>
      <c r="D17">
        <v>4.5999999999999996</v>
      </c>
      <c r="E17">
        <v>140</v>
      </c>
      <c r="F17">
        <v>24.8</v>
      </c>
      <c r="G17">
        <v>79.7</v>
      </c>
      <c r="H17">
        <v>10</v>
      </c>
      <c r="I17">
        <v>31.3</v>
      </c>
      <c r="J17">
        <f>VLOOKUP(Data_Collection[[#This Row],[School Name]],output_dataset1!$1:$1048576,8,FALSE)</f>
        <v>12</v>
      </c>
      <c r="K17">
        <f>VLOOKUP($A:$A,output_dataset1!$1:$1048576,18,FALSE)</f>
        <v>15</v>
      </c>
      <c r="L17">
        <f>VLOOKUP($A:$A,output_dataset1!$1:$1048576,23,FALSE)</f>
        <v>100</v>
      </c>
      <c r="M17">
        <f>VLOOKUP($A:$A,output_dataset1!$1:$1048576,24,FALSE)</f>
        <v>100</v>
      </c>
      <c r="N17">
        <f>VLOOKUP($A:$A,output_dataset1!$1:$1048576,33,FALSE)</f>
        <v>14</v>
      </c>
      <c r="O17">
        <f>VLOOKUP($A:$A,output_dataset1!$1:$1048576,38,FALSE)</f>
        <v>9.4700000000000006</v>
      </c>
      <c r="P17">
        <f>VLOOKUP($A:$A,output_dataset1!$1:$1048576,39,FALSE)</f>
        <v>9.1199999999999992</v>
      </c>
      <c r="Q17">
        <f>VLOOKUP($A:$A,output_dataset1!$1:$1048576,43,FALSE)</f>
        <v>23</v>
      </c>
      <c r="R17">
        <f>VLOOKUP($A:$A,output_dataset1!$1:$1048576,53,FALSE)</f>
        <v>37</v>
      </c>
      <c r="S17">
        <f>VLOOKUP($A:$A,output_dataset1!$1:$1048576,63,FALSE)</f>
        <v>45.93</v>
      </c>
      <c r="T17">
        <f>VLOOKUP($A:$A,output_dataset1!$1:$1048576,64,FALSE)</f>
        <v>46.921999999999997</v>
      </c>
      <c r="U17">
        <f>VLOOKUP($A:$A,output_dataset1!$1:$1048576,68,FALSE)</f>
        <v>118385</v>
      </c>
      <c r="V17">
        <f>VLOOKUP($A:$A,output_dataset1!$1:$1048576,69,FALSE)</f>
        <v>116100</v>
      </c>
      <c r="W17">
        <f>VLOOKUP($A:$A,output_dataset1!$1:$1048576,73,FALSE)</f>
        <v>37</v>
      </c>
      <c r="X17">
        <f>VLOOKUP($A:$A,output_dataset1!$1:$1048576,74,FALSE)</f>
        <v>37</v>
      </c>
      <c r="Y17">
        <f>VLOOKUP($A:$A,output_dataset1!$1:$1048576,83,FALSE)</f>
        <v>32</v>
      </c>
      <c r="Z17">
        <f>VLOOKUP($A:$A,output_dataset1!$1:$1048576,88,FALSE)</f>
        <v>32</v>
      </c>
      <c r="AA17">
        <f>VLOOKUP($A:$A,output_dataset1!$1:$1048576,93,FALSE)</f>
        <v>88.995000000000005</v>
      </c>
      <c r="AB17" t="str">
        <f>VLOOKUP($A:$A,output_dataset1!$1:$1048576,99,FALSE)</f>
        <v>100</v>
      </c>
      <c r="AC17">
        <f>VLOOKUP($A:$A,output_dataset1!$1:$1048576,100,FALSE)</f>
        <v>20.8</v>
      </c>
      <c r="AD17">
        <f>VLOOKUP($A:$A,output_dataset1!$1:$1048576,115,FALSE)</f>
        <v>4</v>
      </c>
      <c r="AE17">
        <f>VLOOKUP($A:$A,output_dataset1!$1:$1048576,127,FALSE)</f>
        <v>-4</v>
      </c>
      <c r="AF17">
        <f>VLOOKUP($A:$A,output_dataset1!$1:$1048576,128,FALSE)</f>
        <v>6</v>
      </c>
      <c r="AG17">
        <f>VLOOKUP($A:$A,output_dataset1!$1:$1048576,131,FALSE)</f>
        <v>3</v>
      </c>
      <c r="AH17">
        <f>VLOOKUP($A:$A,output_dataset1!$1:$1048576,132,FALSE)</f>
        <v>0</v>
      </c>
      <c r="AI17">
        <f>VLOOKUP($A:$A,output_dataset1!$1:$1048576,135,FALSE)</f>
        <v>19</v>
      </c>
      <c r="AJ17">
        <f>VLOOKUP($A:$A,output_dataset1!$1:$1048576,136,FALSE)</f>
        <v>-2</v>
      </c>
      <c r="AK17">
        <f>VLOOKUP($A:$A,output_dataset1!$1:$1048576,139,FALSE)</f>
        <v>-5</v>
      </c>
      <c r="AL17">
        <f>VLOOKUP($A:$A,output_dataset1!$1:$1048576,140,FALSE)</f>
        <v>-6</v>
      </c>
      <c r="AM17">
        <f>VLOOKUP($A:$A,output_dataset1!$1:$1048576,143,FALSE)</f>
        <v>1</v>
      </c>
      <c r="AN17">
        <f>VLOOKUP($A:$A,output_dataset1!$1:$1048576,144,FALSE)</f>
        <v>-40</v>
      </c>
      <c r="AO17">
        <f>VLOOKUP($A:$A,output_dataset1!$1:$1048576,147,FALSE)</f>
        <v>0</v>
      </c>
      <c r="AP17">
        <f>VLOOKUP($A:$A,output_dataset1!$1:$1048576,148,FALSE)</f>
        <v>4</v>
      </c>
      <c r="AQ17">
        <f>VLOOKUP($A:$A,output_dataset1!$1:$1048576,151,FALSE)</f>
        <v>5.3939555E-2</v>
      </c>
      <c r="AR17">
        <f>VLOOKUP($A:$A,output_dataset1!$1:$1048576,152,FALSE)</f>
        <v>0.54545454500000001</v>
      </c>
      <c r="AS17">
        <f>VLOOKUP($A:$A,output_dataset1!$1:$1048576,153,FALSE)</f>
        <v>0.20791401400000001</v>
      </c>
      <c r="AT17">
        <f>VLOOKUP($A:$A,output_dataset1!$1:$1048576,154,FALSE)</f>
        <v>8.6602188999999996E-2</v>
      </c>
      <c r="AU17">
        <f>VLOOKUP($A:$A,output_dataset1!$1:$1048576,155,FALSE)</f>
        <v>0.44357603400000001</v>
      </c>
      <c r="AV17">
        <f>VLOOKUP($A:$A,output_dataset1!$1:$1048576,156,FALSE)</f>
        <v>5.3939555E-2</v>
      </c>
      <c r="AW17">
        <f>VLOOKUP($A:$A,output_dataset1!$1:$1048576,157,FALSE)</f>
        <v>0</v>
      </c>
      <c r="AX17">
        <f>VLOOKUP($A:$A,output_dataset1!$1:$1048576,158,FALSE)</f>
        <v>1.3333333329999999</v>
      </c>
      <c r="AY17">
        <f>VLOOKUP($A:$A,output_dataset1!$1:$1048576,159,FALSE)</f>
        <v>-2.3333333330000001</v>
      </c>
      <c r="AZ17">
        <f>VLOOKUP($A:$A,output_dataset1!$1:$1048576,162,FALSE)</f>
        <v>-1.3333333329999999</v>
      </c>
      <c r="BA17">
        <f>VLOOKUP($A:$A,output_dataset1!$1:$1048576,163,FALSE)</f>
        <v>-1</v>
      </c>
      <c r="BB17">
        <f>VLOOKUP($A:$A,output_dataset1!$1:$1048576,164,FALSE)</f>
        <v>-1.636363636</v>
      </c>
      <c r="BC17">
        <f>VLOOKUP($A:$A,output_dataset1!$1:$1048576,168,FALSE)</f>
        <v>-1.636363636</v>
      </c>
      <c r="BD17">
        <f>VLOOKUP($A:$A,output_dataset1!$1:$1048576,172,FALSE)</f>
        <v>-1.636363636</v>
      </c>
      <c r="BE17">
        <f>VLOOKUP($A:$A,output_dataset1!$1:$1048576,176,FALSE)</f>
        <v>-5.0000000000000001E-3</v>
      </c>
      <c r="BF17">
        <f>VLOOKUP($A:$A,output_dataset1!$1:$1048576,177,FALSE)</f>
        <v>-1.4545454550000001</v>
      </c>
      <c r="BG17">
        <f>VLOOKUP($A:$A,output_dataset1!$1:$1048576,181,FALSE)</f>
        <v>-1.4545454550000001</v>
      </c>
      <c r="BH17">
        <f>VLOOKUP($A:$A,output_dataset1!$1:$1048576,185,FALSE)</f>
        <v>-1.4545454550000001</v>
      </c>
    </row>
    <row r="18" spans="1:60" x14ac:dyDescent="0.3">
      <c r="A18" t="s">
        <v>25</v>
      </c>
      <c r="B18">
        <v>130687</v>
      </c>
      <c r="C18">
        <v>0.74</v>
      </c>
      <c r="D18">
        <v>4.5</v>
      </c>
      <c r="E18">
        <v>162</v>
      </c>
      <c r="G18">
        <v>69.099999999999994</v>
      </c>
      <c r="H18">
        <v>10</v>
      </c>
      <c r="J18">
        <f>VLOOKUP(Data_Collection[[#This Row],[School Name]],output_dataset1!$1:$1048576,8,FALSE)</f>
        <v>88</v>
      </c>
      <c r="K18">
        <f>VLOOKUP($A:$A,output_dataset1!$1:$1048576,18,FALSE)</f>
        <v>12</v>
      </c>
      <c r="L18">
        <f>VLOOKUP($A:$A,output_dataset1!$1:$1048576,23,FALSE)</f>
        <v>98</v>
      </c>
      <c r="M18">
        <f>VLOOKUP($A:$A,output_dataset1!$1:$1048576,24,FALSE)</f>
        <v>98</v>
      </c>
      <c r="N18">
        <f>VLOOKUP($A:$A,output_dataset1!$1:$1048576,33,FALSE)</f>
        <v>12</v>
      </c>
      <c r="O18">
        <f>VLOOKUP($A:$A,output_dataset1!$1:$1048576,38,FALSE)</f>
        <v>9.4499999999999993</v>
      </c>
      <c r="P18">
        <f>VLOOKUP($A:$A,output_dataset1!$1:$1048576,39,FALSE)</f>
        <v>9.1999999999999993</v>
      </c>
      <c r="Q18">
        <f>VLOOKUP($A:$A,output_dataset1!$1:$1048576,43,FALSE)</f>
        <v>54</v>
      </c>
      <c r="R18">
        <f>VLOOKUP($A:$A,output_dataset1!$1:$1048576,53,FALSE)</f>
        <v>32</v>
      </c>
      <c r="S18">
        <f>VLOOKUP($A:$A,output_dataset1!$1:$1048576,63,FALSE)</f>
        <v>58.96</v>
      </c>
      <c r="T18">
        <f>VLOOKUP($A:$A,output_dataset1!$1:$1048576,64,FALSE)</f>
        <v>59.636000000000003</v>
      </c>
      <c r="U18">
        <f>VLOOKUP($A:$A,output_dataset1!$1:$1048576,68,FALSE)</f>
        <v>95341</v>
      </c>
      <c r="V18">
        <f>VLOOKUP($A:$A,output_dataset1!$1:$1048576,69,FALSE)</f>
        <v>87496</v>
      </c>
      <c r="W18">
        <f>VLOOKUP($A:$A,output_dataset1!$1:$1048576,73,FALSE)</f>
        <v>76</v>
      </c>
      <c r="X18">
        <f>VLOOKUP($A:$A,output_dataset1!$1:$1048576,74,FALSE)</f>
        <v>75</v>
      </c>
      <c r="Y18">
        <f>VLOOKUP($A:$A,output_dataset1!$1:$1048576,83,FALSE)</f>
        <v>64</v>
      </c>
      <c r="Z18">
        <f>VLOOKUP($A:$A,output_dataset1!$1:$1048576,88,FALSE)</f>
        <v>41</v>
      </c>
      <c r="AA18">
        <f>VLOOKUP($A:$A,output_dataset1!$1:$1048576,93,FALSE)</f>
        <v>89.834000000000003</v>
      </c>
      <c r="AB18" t="str">
        <f>VLOOKUP($A:$A,output_dataset1!$1:$1048576,99,FALSE)</f>
        <v>100</v>
      </c>
      <c r="AC18">
        <f>VLOOKUP($A:$A,output_dataset1!$1:$1048576,100,FALSE)</f>
        <v>22</v>
      </c>
      <c r="AD18">
        <f>VLOOKUP($A:$A,output_dataset1!$1:$1048576,115,FALSE)</f>
        <v>4</v>
      </c>
      <c r="AE18">
        <f>VLOOKUP($A:$A,output_dataset1!$1:$1048576,127,FALSE)</f>
        <v>3</v>
      </c>
      <c r="AF18">
        <f>VLOOKUP($A:$A,output_dataset1!$1:$1048576,128,FALSE)</f>
        <v>-7</v>
      </c>
      <c r="AG18">
        <f>VLOOKUP($A:$A,output_dataset1!$1:$1048576,131,FALSE)</f>
        <v>-6</v>
      </c>
      <c r="AH18">
        <f>VLOOKUP($A:$A,output_dataset1!$1:$1048576,132,FALSE)</f>
        <v>-2</v>
      </c>
      <c r="AI18">
        <f>VLOOKUP($A:$A,output_dataset1!$1:$1048576,135,FALSE)</f>
        <v>0</v>
      </c>
      <c r="AJ18">
        <f>VLOOKUP($A:$A,output_dataset1!$1:$1048576,136,FALSE)</f>
        <v>0</v>
      </c>
      <c r="AK18">
        <f>VLOOKUP($A:$A,output_dataset1!$1:$1048576,139,FALSE)</f>
        <v>-6</v>
      </c>
      <c r="AL18">
        <f>VLOOKUP($A:$A,output_dataset1!$1:$1048576,140,FALSE)</f>
        <v>7</v>
      </c>
      <c r="AM18">
        <f>VLOOKUP($A:$A,output_dataset1!$1:$1048576,143,FALSE)</f>
        <v>0</v>
      </c>
      <c r="AN18">
        <f>VLOOKUP($A:$A,output_dataset1!$1:$1048576,144,FALSE)</f>
        <v>0</v>
      </c>
      <c r="AO18">
        <f>VLOOKUP($A:$A,output_dataset1!$1:$1048576,147,FALSE)</f>
        <v>1</v>
      </c>
      <c r="AP18">
        <f>VLOOKUP($A:$A,output_dataset1!$1:$1048576,148,FALSE)</f>
        <v>3</v>
      </c>
      <c r="AQ18">
        <f>VLOOKUP($A:$A,output_dataset1!$1:$1048576,151,FALSE)</f>
        <v>3.7594337999999998E-2</v>
      </c>
      <c r="AR18">
        <f>VLOOKUP($A:$A,output_dataset1!$1:$1048576,152,FALSE)</f>
        <v>0.41344911499999998</v>
      </c>
      <c r="AS18">
        <f>VLOOKUP($A:$A,output_dataset1!$1:$1048576,153,FALSE)</f>
        <v>0.29888991300000001</v>
      </c>
      <c r="AT18">
        <f>VLOOKUP($A:$A,output_dataset1!$1:$1048576,154,FALSE)</f>
        <v>0.14206439300000001</v>
      </c>
      <c r="AU18">
        <f>VLOOKUP($A:$A,output_dataset1!$1:$1048576,155,FALSE)</f>
        <v>7.5815224000000001E-2</v>
      </c>
      <c r="AV18">
        <f>VLOOKUP($A:$A,output_dataset1!$1:$1048576,156,FALSE)</f>
        <v>3.7594337999999998E-2</v>
      </c>
      <c r="AW18">
        <f>VLOOKUP($A:$A,output_dataset1!$1:$1048576,157,FALSE)</f>
        <v>-1</v>
      </c>
      <c r="AX18">
        <f>VLOOKUP($A:$A,output_dataset1!$1:$1048576,158,FALSE)</f>
        <v>-0.33333333300000001</v>
      </c>
      <c r="AY18">
        <f>VLOOKUP($A:$A,output_dataset1!$1:$1048576,159,FALSE)</f>
        <v>-3.6666666669999999</v>
      </c>
      <c r="AZ18">
        <f>VLOOKUP($A:$A,output_dataset1!$1:$1048576,162,FALSE)</f>
        <v>-3</v>
      </c>
      <c r="BA18">
        <f>VLOOKUP($A:$A,output_dataset1!$1:$1048576,163,FALSE)</f>
        <v>1.3333333329999999</v>
      </c>
      <c r="BB18">
        <f>VLOOKUP($A:$A,output_dataset1!$1:$1048576,164,FALSE)</f>
        <v>-0.18181818199999999</v>
      </c>
      <c r="BC18">
        <f>VLOOKUP($A:$A,output_dataset1!$1:$1048576,168,FALSE)</f>
        <v>-0.18181818199999999</v>
      </c>
      <c r="BD18">
        <f>VLOOKUP($A:$A,output_dataset1!$1:$1048576,172,FALSE)</f>
        <v>-0.18181818199999999</v>
      </c>
      <c r="BE18">
        <f>VLOOKUP($A:$A,output_dataset1!$1:$1048576,176,FALSE)</f>
        <v>-0.17</v>
      </c>
      <c r="BF18">
        <f>VLOOKUP($A:$A,output_dataset1!$1:$1048576,177,FALSE)</f>
        <v>4.1818181819999998</v>
      </c>
      <c r="BG18">
        <f>VLOOKUP($A:$A,output_dataset1!$1:$1048576,181,FALSE)</f>
        <v>4.1818181819999998</v>
      </c>
      <c r="BH18">
        <f>VLOOKUP($A:$A,output_dataset1!$1:$1048576,185,FALSE)</f>
        <v>4.1818181819999998</v>
      </c>
    </row>
    <row r="19" spans="1:60" x14ac:dyDescent="0.3">
      <c r="A19" t="s">
        <v>26</v>
      </c>
      <c r="B19">
        <v>31630</v>
      </c>
      <c r="C19">
        <v>0.12</v>
      </c>
      <c r="D19">
        <v>4.8</v>
      </c>
      <c r="E19">
        <v>4</v>
      </c>
      <c r="G19">
        <v>99.4</v>
      </c>
      <c r="H19">
        <v>10</v>
      </c>
      <c r="I19">
        <v>12.6</v>
      </c>
      <c r="J19">
        <f>VLOOKUP(Data_Collection[[#This Row],[School Name]],output_dataset1!$1:$1048576,8,FALSE)</f>
        <v>41</v>
      </c>
      <c r="K19">
        <f>VLOOKUP($A:$A,output_dataset1!$1:$1048576,18,FALSE)</f>
        <v>26</v>
      </c>
      <c r="L19">
        <f>VLOOKUP($A:$A,output_dataset1!$1:$1048576,23,FALSE)</f>
        <v>95</v>
      </c>
      <c r="M19">
        <f>VLOOKUP($A:$A,output_dataset1!$1:$1048576,24,FALSE)</f>
        <v>95</v>
      </c>
      <c r="N19">
        <f>VLOOKUP($A:$A,output_dataset1!$1:$1048576,33,FALSE)</f>
        <v>18</v>
      </c>
      <c r="O19">
        <f>VLOOKUP($A:$A,output_dataset1!$1:$1048576,38,FALSE)</f>
        <v>9.73</v>
      </c>
      <c r="P19">
        <f>VLOOKUP($A:$A,output_dataset1!$1:$1048576,39,FALSE)</f>
        <v>9.75</v>
      </c>
      <c r="Q19">
        <f>VLOOKUP($A:$A,output_dataset1!$1:$1048576,43,FALSE)</f>
        <v>24</v>
      </c>
      <c r="R19">
        <f>VLOOKUP($A:$A,output_dataset1!$1:$1048576,53,FALSE)</f>
        <v>34</v>
      </c>
      <c r="S19">
        <f>VLOOKUP($A:$A,output_dataset1!$1:$1048576,63,FALSE)</f>
        <v>91.16</v>
      </c>
      <c r="T19">
        <f>VLOOKUP($A:$A,output_dataset1!$1:$1048576,64,FALSE)</f>
        <v>95.822000000000003</v>
      </c>
      <c r="U19">
        <f>VLOOKUP($A:$A,output_dataset1!$1:$1048576,68,FALSE)</f>
        <v>104037</v>
      </c>
      <c r="V19">
        <f>VLOOKUP($A:$A,output_dataset1!$1:$1048576,69,FALSE)</f>
        <v>91956</v>
      </c>
      <c r="W19">
        <f>VLOOKUP($A:$A,output_dataset1!$1:$1048576,73,FALSE)</f>
        <v>12</v>
      </c>
      <c r="X19">
        <f>VLOOKUP($A:$A,output_dataset1!$1:$1048576,74,FALSE)</f>
        <v>10</v>
      </c>
      <c r="Y19">
        <f>VLOOKUP($A:$A,output_dataset1!$1:$1048576,83,FALSE)</f>
        <v>3</v>
      </c>
      <c r="Z19">
        <f>VLOOKUP($A:$A,output_dataset1!$1:$1048576,88,FALSE)</f>
        <v>11</v>
      </c>
      <c r="AA19">
        <f>VLOOKUP($A:$A,output_dataset1!$1:$1048576,93,FALSE)</f>
        <v>87.406000000000006</v>
      </c>
      <c r="AB19" t="str">
        <f>VLOOKUP($A:$A,output_dataset1!$1:$1048576,99,FALSE)</f>
        <v>91</v>
      </c>
      <c r="AC19">
        <f>VLOOKUP($A:$A,output_dataset1!$1:$1048576,100,FALSE)</f>
        <v>31</v>
      </c>
      <c r="AD19">
        <f>VLOOKUP($A:$A,output_dataset1!$1:$1048576,115,FALSE)</f>
        <v>4</v>
      </c>
      <c r="AE19">
        <f>VLOOKUP($A:$A,output_dataset1!$1:$1048576,127,FALSE)</f>
        <v>-18</v>
      </c>
      <c r="AF19">
        <f>VLOOKUP($A:$A,output_dataset1!$1:$1048576,128,FALSE)</f>
        <v>13</v>
      </c>
      <c r="AG19">
        <f>VLOOKUP($A:$A,output_dataset1!$1:$1048576,131,FALSE)</f>
        <v>-2</v>
      </c>
      <c r="AH19">
        <f>VLOOKUP($A:$A,output_dataset1!$1:$1048576,132,FALSE)</f>
        <v>-4</v>
      </c>
      <c r="AI19">
        <f>VLOOKUP($A:$A,output_dataset1!$1:$1048576,135,FALSE)</f>
        <v>-11</v>
      </c>
      <c r="AJ19">
        <f>VLOOKUP($A:$A,output_dataset1!$1:$1048576,136,FALSE)</f>
        <v>0</v>
      </c>
      <c r="AK19">
        <f>VLOOKUP($A:$A,output_dataset1!$1:$1048576,139,FALSE)</f>
        <v>-5</v>
      </c>
      <c r="AL19">
        <f>VLOOKUP($A:$A,output_dataset1!$1:$1048576,140,FALSE)</f>
        <v>10</v>
      </c>
      <c r="AM19">
        <f>VLOOKUP($A:$A,output_dataset1!$1:$1048576,143,FALSE)</f>
        <v>-72</v>
      </c>
      <c r="AN19">
        <f>VLOOKUP($A:$A,output_dataset1!$1:$1048576,144,FALSE)</f>
        <v>58</v>
      </c>
      <c r="AO19">
        <f>VLOOKUP($A:$A,output_dataset1!$1:$1048576,147,FALSE)</f>
        <v>2</v>
      </c>
      <c r="AP19">
        <f>VLOOKUP($A:$A,output_dataset1!$1:$1048576,148,FALSE)</f>
        <v>1</v>
      </c>
      <c r="AQ19">
        <f>VLOOKUP($A:$A,output_dataset1!$1:$1048576,151,FALSE)</f>
        <v>0.52719144900000003</v>
      </c>
      <c r="AR19">
        <f>VLOOKUP($A:$A,output_dataset1!$1:$1048576,152,FALSE)</f>
        <v>0.52631578899999998</v>
      </c>
      <c r="AS19">
        <f>VLOOKUP($A:$A,output_dataset1!$1:$1048576,153,FALSE)</f>
        <v>6.8642643000000003E-2</v>
      </c>
      <c r="AT19">
        <f>VLOOKUP($A:$A,output_dataset1!$1:$1048576,154,FALSE)</f>
        <v>4.7354797999999997E-2</v>
      </c>
      <c r="AU19">
        <f>VLOOKUP($A:$A,output_dataset1!$1:$1048576,155,FALSE)</f>
        <v>0.63502546800000004</v>
      </c>
      <c r="AV19">
        <f>VLOOKUP($A:$A,output_dataset1!$1:$1048576,156,FALSE)</f>
        <v>0.52719144900000003</v>
      </c>
      <c r="AW19">
        <f>VLOOKUP($A:$A,output_dataset1!$1:$1048576,157,FALSE)</f>
        <v>-0.33333333300000001</v>
      </c>
      <c r="AX19">
        <f>VLOOKUP($A:$A,output_dataset1!$1:$1048576,158,FALSE)</f>
        <v>-4.3333333329999997</v>
      </c>
      <c r="AY19">
        <f>VLOOKUP($A:$A,output_dataset1!$1:$1048576,159,FALSE)</f>
        <v>-3.6666666669999999</v>
      </c>
      <c r="AZ19">
        <f>VLOOKUP($A:$A,output_dataset1!$1:$1048576,162,FALSE)</f>
        <v>0</v>
      </c>
      <c r="BA19">
        <f>VLOOKUP($A:$A,output_dataset1!$1:$1048576,163,FALSE)</f>
        <v>0</v>
      </c>
      <c r="BB19">
        <f>VLOOKUP($A:$A,output_dataset1!$1:$1048576,164,FALSE)</f>
        <v>-1.6666666670000001</v>
      </c>
      <c r="BC19">
        <f>VLOOKUP($A:$A,output_dataset1!$1:$1048576,168,FALSE)</f>
        <v>-1.6666666670000001</v>
      </c>
      <c r="BD19">
        <f>VLOOKUP($A:$A,output_dataset1!$1:$1048576,172,FALSE)</f>
        <v>-1.6666666670000001</v>
      </c>
      <c r="BE19">
        <f>VLOOKUP($A:$A,output_dataset1!$1:$1048576,176,FALSE)</f>
        <v>-0.24</v>
      </c>
      <c r="BF19">
        <f>VLOOKUP($A:$A,output_dataset1!$1:$1048576,177,FALSE)</f>
        <v>1.5454545449999999</v>
      </c>
      <c r="BG19">
        <f>VLOOKUP($A:$A,output_dataset1!$1:$1048576,181,FALSE)</f>
        <v>1.5454545449999999</v>
      </c>
      <c r="BH19">
        <f>VLOOKUP($A:$A,output_dataset1!$1:$1048576,185,FALSE)</f>
        <v>1.5454545449999999</v>
      </c>
    </row>
    <row r="20" spans="1:60" x14ac:dyDescent="0.3">
      <c r="A20" t="s">
        <v>27</v>
      </c>
      <c r="B20">
        <v>306471</v>
      </c>
      <c r="C20">
        <v>0.84</v>
      </c>
      <c r="D20">
        <v>4.7</v>
      </c>
      <c r="E20">
        <v>1532</v>
      </c>
      <c r="G20">
        <v>72.099999999999994</v>
      </c>
      <c r="H20">
        <v>10</v>
      </c>
      <c r="J20" t="e">
        <f>VLOOKUP(Data_Collection[[#This Row],[School Name]],output_dataset1!$1:$1048576,8,FALSE)</f>
        <v>#N/A</v>
      </c>
      <c r="K20" t="e">
        <f>VLOOKUP($A:$A,output_dataset1!$1:$1048576,18,FALSE)</f>
        <v>#N/A</v>
      </c>
      <c r="L20" t="e">
        <f>VLOOKUP($A:$A,output_dataset1!$1:$1048576,23,FALSE)</f>
        <v>#N/A</v>
      </c>
      <c r="M20" t="e">
        <f>VLOOKUP($A:$A,output_dataset1!$1:$1048576,24,FALSE)</f>
        <v>#N/A</v>
      </c>
      <c r="N20" t="e">
        <f>VLOOKUP($A:$A,output_dataset1!$1:$1048576,33,FALSE)</f>
        <v>#N/A</v>
      </c>
      <c r="O20" t="e">
        <f>VLOOKUP($A:$A,output_dataset1!$1:$1048576,38,FALSE)</f>
        <v>#N/A</v>
      </c>
      <c r="P20" t="e">
        <f>VLOOKUP($A:$A,output_dataset1!$1:$1048576,39,FALSE)</f>
        <v>#N/A</v>
      </c>
      <c r="Q20" t="e">
        <f>VLOOKUP($A:$A,output_dataset1!$1:$1048576,43,FALSE)</f>
        <v>#N/A</v>
      </c>
      <c r="R20" t="e">
        <f>VLOOKUP($A:$A,output_dataset1!$1:$1048576,53,FALSE)</f>
        <v>#N/A</v>
      </c>
      <c r="S20" t="e">
        <f>VLOOKUP($A:$A,output_dataset1!$1:$1048576,63,FALSE)</f>
        <v>#N/A</v>
      </c>
      <c r="T20" t="e">
        <f>VLOOKUP($A:$A,output_dataset1!$1:$1048576,64,FALSE)</f>
        <v>#N/A</v>
      </c>
      <c r="U20" t="e">
        <f>VLOOKUP($A:$A,output_dataset1!$1:$1048576,68,FALSE)</f>
        <v>#N/A</v>
      </c>
      <c r="V20" t="e">
        <f>VLOOKUP($A:$A,output_dataset1!$1:$1048576,69,FALSE)</f>
        <v>#N/A</v>
      </c>
      <c r="W20" t="e">
        <f>VLOOKUP($A:$A,output_dataset1!$1:$1048576,73,FALSE)</f>
        <v>#N/A</v>
      </c>
      <c r="X20" t="e">
        <f>VLOOKUP($A:$A,output_dataset1!$1:$1048576,74,FALSE)</f>
        <v>#N/A</v>
      </c>
      <c r="Y20" t="e">
        <f>VLOOKUP($A:$A,output_dataset1!$1:$1048576,83,FALSE)</f>
        <v>#N/A</v>
      </c>
      <c r="Z20" t="e">
        <f>VLOOKUP($A:$A,output_dataset1!$1:$1048576,88,FALSE)</f>
        <v>#N/A</v>
      </c>
      <c r="AA20" t="e">
        <f>VLOOKUP($A:$A,output_dataset1!$1:$1048576,93,FALSE)</f>
        <v>#N/A</v>
      </c>
      <c r="AB20" t="e">
        <f>VLOOKUP($A:$A,output_dataset1!$1:$1048576,99,FALSE)</f>
        <v>#N/A</v>
      </c>
      <c r="AC20" t="e">
        <f>VLOOKUP($A:$A,output_dataset1!$1:$1048576,100,FALSE)</f>
        <v>#N/A</v>
      </c>
      <c r="AD20" t="e">
        <f>VLOOKUP($A:$A,output_dataset1!$1:$1048576,115,FALSE)</f>
        <v>#N/A</v>
      </c>
      <c r="AE20" t="e">
        <f>VLOOKUP($A:$A,output_dataset1!$1:$1048576,127,FALSE)</f>
        <v>#N/A</v>
      </c>
      <c r="AF20" t="e">
        <f>VLOOKUP($A:$A,output_dataset1!$1:$1048576,128,FALSE)</f>
        <v>#N/A</v>
      </c>
      <c r="AG20" t="e">
        <f>VLOOKUP($A:$A,output_dataset1!$1:$1048576,131,FALSE)</f>
        <v>#N/A</v>
      </c>
      <c r="AH20" t="e">
        <f>VLOOKUP($A:$A,output_dataset1!$1:$1048576,132,FALSE)</f>
        <v>#N/A</v>
      </c>
      <c r="AI20" t="e">
        <f>VLOOKUP($A:$A,output_dataset1!$1:$1048576,135,FALSE)</f>
        <v>#N/A</v>
      </c>
      <c r="AJ20" t="e">
        <f>VLOOKUP($A:$A,output_dataset1!$1:$1048576,136,FALSE)</f>
        <v>#N/A</v>
      </c>
      <c r="AK20" t="e">
        <f>VLOOKUP($A:$A,output_dataset1!$1:$1048576,139,FALSE)</f>
        <v>#N/A</v>
      </c>
      <c r="AL20" t="e">
        <f>VLOOKUP($A:$A,output_dataset1!$1:$1048576,140,FALSE)</f>
        <v>#N/A</v>
      </c>
      <c r="AM20" t="e">
        <f>VLOOKUP($A:$A,output_dataset1!$1:$1048576,143,FALSE)</f>
        <v>#N/A</v>
      </c>
      <c r="AN20" t="e">
        <f>VLOOKUP($A:$A,output_dataset1!$1:$1048576,144,FALSE)</f>
        <v>#N/A</v>
      </c>
      <c r="AO20" t="e">
        <f>VLOOKUP($A:$A,output_dataset1!$1:$1048576,147,FALSE)</f>
        <v>#N/A</v>
      </c>
      <c r="AP20" t="e">
        <f>VLOOKUP($A:$A,output_dataset1!$1:$1048576,148,FALSE)</f>
        <v>#N/A</v>
      </c>
      <c r="AQ20" t="e">
        <f>VLOOKUP($A:$A,output_dataset1!$1:$1048576,151,FALSE)</f>
        <v>#N/A</v>
      </c>
      <c r="AR20" t="e">
        <f>VLOOKUP($A:$A,output_dataset1!$1:$1048576,152,FALSE)</f>
        <v>#N/A</v>
      </c>
      <c r="AS20" t="e">
        <f>VLOOKUP($A:$A,output_dataset1!$1:$1048576,153,FALSE)</f>
        <v>#N/A</v>
      </c>
      <c r="AT20" t="e">
        <f>VLOOKUP($A:$A,output_dataset1!$1:$1048576,154,FALSE)</f>
        <v>#N/A</v>
      </c>
      <c r="AU20" t="e">
        <f>VLOOKUP($A:$A,output_dataset1!$1:$1048576,155,FALSE)</f>
        <v>#N/A</v>
      </c>
      <c r="AV20" t="e">
        <f>VLOOKUP($A:$A,output_dataset1!$1:$1048576,156,FALSE)</f>
        <v>#N/A</v>
      </c>
      <c r="AW20" t="e">
        <f>VLOOKUP($A:$A,output_dataset1!$1:$1048576,157,FALSE)</f>
        <v>#N/A</v>
      </c>
      <c r="AX20" t="e">
        <f>VLOOKUP($A:$A,output_dataset1!$1:$1048576,158,FALSE)</f>
        <v>#N/A</v>
      </c>
      <c r="AY20" t="e">
        <f>VLOOKUP($A:$A,output_dataset1!$1:$1048576,159,FALSE)</f>
        <v>#N/A</v>
      </c>
      <c r="AZ20" t="e">
        <f>VLOOKUP($A:$A,output_dataset1!$1:$1048576,162,FALSE)</f>
        <v>#N/A</v>
      </c>
      <c r="BA20" t="e">
        <f>VLOOKUP($A:$A,output_dataset1!$1:$1048576,163,FALSE)</f>
        <v>#N/A</v>
      </c>
      <c r="BB20" t="e">
        <f>VLOOKUP($A:$A,output_dataset1!$1:$1048576,164,FALSE)</f>
        <v>#N/A</v>
      </c>
      <c r="BC20" t="e">
        <f>VLOOKUP($A:$A,output_dataset1!$1:$1048576,168,FALSE)</f>
        <v>#N/A</v>
      </c>
      <c r="BD20" t="e">
        <f>VLOOKUP($A:$A,output_dataset1!$1:$1048576,172,FALSE)</f>
        <v>#N/A</v>
      </c>
      <c r="BE20" t="e">
        <f>VLOOKUP($A:$A,output_dataset1!$1:$1048576,176,FALSE)</f>
        <v>#N/A</v>
      </c>
      <c r="BF20" t="e">
        <f>VLOOKUP($A:$A,output_dataset1!$1:$1048576,177,FALSE)</f>
        <v>#N/A</v>
      </c>
      <c r="BG20" t="e">
        <f>VLOOKUP($A:$A,output_dataset1!$1:$1048576,181,FALSE)</f>
        <v>#N/A</v>
      </c>
      <c r="BH20" t="e">
        <f>VLOOKUP($A:$A,output_dataset1!$1:$1048576,185,FALSE)</f>
        <v>#N/A</v>
      </c>
    </row>
    <row r="21" spans="1:60" x14ac:dyDescent="0.3">
      <c r="A21" t="s">
        <v>28</v>
      </c>
      <c r="B21">
        <v>67523</v>
      </c>
      <c r="C21">
        <v>1.22</v>
      </c>
      <c r="D21">
        <v>4.4000000000000004</v>
      </c>
      <c r="E21">
        <v>474</v>
      </c>
      <c r="G21">
        <v>64.3</v>
      </c>
      <c r="H21">
        <v>10</v>
      </c>
      <c r="J21" t="e">
        <f>VLOOKUP(Data_Collection[[#This Row],[School Name]],output_dataset1!$1:$1048576,8,FALSE)</f>
        <v>#N/A</v>
      </c>
      <c r="K21" t="e">
        <f>VLOOKUP($A:$A,output_dataset1!$1:$1048576,18,FALSE)</f>
        <v>#N/A</v>
      </c>
      <c r="L21" t="e">
        <f>VLOOKUP($A:$A,output_dataset1!$1:$1048576,23,FALSE)</f>
        <v>#N/A</v>
      </c>
      <c r="M21" t="e">
        <f>VLOOKUP($A:$A,output_dataset1!$1:$1048576,24,FALSE)</f>
        <v>#N/A</v>
      </c>
      <c r="N21" t="e">
        <f>VLOOKUP($A:$A,output_dataset1!$1:$1048576,33,FALSE)</f>
        <v>#N/A</v>
      </c>
      <c r="O21" t="e">
        <f>VLOOKUP($A:$A,output_dataset1!$1:$1048576,38,FALSE)</f>
        <v>#N/A</v>
      </c>
      <c r="P21" t="e">
        <f>VLOOKUP($A:$A,output_dataset1!$1:$1048576,39,FALSE)</f>
        <v>#N/A</v>
      </c>
      <c r="Q21" t="e">
        <f>VLOOKUP($A:$A,output_dataset1!$1:$1048576,43,FALSE)</f>
        <v>#N/A</v>
      </c>
      <c r="R21" t="e">
        <f>VLOOKUP($A:$A,output_dataset1!$1:$1048576,53,FALSE)</f>
        <v>#N/A</v>
      </c>
      <c r="S21" t="e">
        <f>VLOOKUP($A:$A,output_dataset1!$1:$1048576,63,FALSE)</f>
        <v>#N/A</v>
      </c>
      <c r="T21" t="e">
        <f>VLOOKUP($A:$A,output_dataset1!$1:$1048576,64,FALSE)</f>
        <v>#N/A</v>
      </c>
      <c r="U21" t="e">
        <f>VLOOKUP($A:$A,output_dataset1!$1:$1048576,68,FALSE)</f>
        <v>#N/A</v>
      </c>
      <c r="V21" t="e">
        <f>VLOOKUP($A:$A,output_dataset1!$1:$1048576,69,FALSE)</f>
        <v>#N/A</v>
      </c>
      <c r="W21" t="e">
        <f>VLOOKUP($A:$A,output_dataset1!$1:$1048576,73,FALSE)</f>
        <v>#N/A</v>
      </c>
      <c r="X21" t="e">
        <f>VLOOKUP($A:$A,output_dataset1!$1:$1048576,74,FALSE)</f>
        <v>#N/A</v>
      </c>
      <c r="Y21" t="e">
        <f>VLOOKUP($A:$A,output_dataset1!$1:$1048576,83,FALSE)</f>
        <v>#N/A</v>
      </c>
      <c r="Z21" t="e">
        <f>VLOOKUP($A:$A,output_dataset1!$1:$1048576,88,FALSE)</f>
        <v>#N/A</v>
      </c>
      <c r="AA21" t="e">
        <f>VLOOKUP($A:$A,output_dataset1!$1:$1048576,93,FALSE)</f>
        <v>#N/A</v>
      </c>
      <c r="AB21" t="e">
        <f>VLOOKUP($A:$A,output_dataset1!$1:$1048576,99,FALSE)</f>
        <v>#N/A</v>
      </c>
      <c r="AC21" t="e">
        <f>VLOOKUP($A:$A,output_dataset1!$1:$1048576,100,FALSE)</f>
        <v>#N/A</v>
      </c>
      <c r="AD21" t="e">
        <f>VLOOKUP($A:$A,output_dataset1!$1:$1048576,115,FALSE)</f>
        <v>#N/A</v>
      </c>
      <c r="AE21" t="e">
        <f>VLOOKUP($A:$A,output_dataset1!$1:$1048576,127,FALSE)</f>
        <v>#N/A</v>
      </c>
      <c r="AF21" t="e">
        <f>VLOOKUP($A:$A,output_dataset1!$1:$1048576,128,FALSE)</f>
        <v>#N/A</v>
      </c>
      <c r="AG21" t="e">
        <f>VLOOKUP($A:$A,output_dataset1!$1:$1048576,131,FALSE)</f>
        <v>#N/A</v>
      </c>
      <c r="AH21" t="e">
        <f>VLOOKUP($A:$A,output_dataset1!$1:$1048576,132,FALSE)</f>
        <v>#N/A</v>
      </c>
      <c r="AI21" t="e">
        <f>VLOOKUP($A:$A,output_dataset1!$1:$1048576,135,FALSE)</f>
        <v>#N/A</v>
      </c>
      <c r="AJ21" t="e">
        <f>VLOOKUP($A:$A,output_dataset1!$1:$1048576,136,FALSE)</f>
        <v>#N/A</v>
      </c>
      <c r="AK21" t="e">
        <f>VLOOKUP($A:$A,output_dataset1!$1:$1048576,139,FALSE)</f>
        <v>#N/A</v>
      </c>
      <c r="AL21" t="e">
        <f>VLOOKUP($A:$A,output_dataset1!$1:$1048576,140,FALSE)</f>
        <v>#N/A</v>
      </c>
      <c r="AM21" t="e">
        <f>VLOOKUP($A:$A,output_dataset1!$1:$1048576,143,FALSE)</f>
        <v>#N/A</v>
      </c>
      <c r="AN21" t="e">
        <f>VLOOKUP($A:$A,output_dataset1!$1:$1048576,144,FALSE)</f>
        <v>#N/A</v>
      </c>
      <c r="AO21" t="e">
        <f>VLOOKUP($A:$A,output_dataset1!$1:$1048576,147,FALSE)</f>
        <v>#N/A</v>
      </c>
      <c r="AP21" t="e">
        <f>VLOOKUP($A:$A,output_dataset1!$1:$1048576,148,FALSE)</f>
        <v>#N/A</v>
      </c>
      <c r="AQ21" t="e">
        <f>VLOOKUP($A:$A,output_dataset1!$1:$1048576,151,FALSE)</f>
        <v>#N/A</v>
      </c>
      <c r="AR21" t="e">
        <f>VLOOKUP($A:$A,output_dataset1!$1:$1048576,152,FALSE)</f>
        <v>#N/A</v>
      </c>
      <c r="AS21" t="e">
        <f>VLOOKUP($A:$A,output_dataset1!$1:$1048576,153,FALSE)</f>
        <v>#N/A</v>
      </c>
      <c r="AT21" t="e">
        <f>VLOOKUP($A:$A,output_dataset1!$1:$1048576,154,FALSE)</f>
        <v>#N/A</v>
      </c>
      <c r="AU21" t="e">
        <f>VLOOKUP($A:$A,output_dataset1!$1:$1048576,155,FALSE)</f>
        <v>#N/A</v>
      </c>
      <c r="AV21" t="e">
        <f>VLOOKUP($A:$A,output_dataset1!$1:$1048576,156,FALSE)</f>
        <v>#N/A</v>
      </c>
      <c r="AW21" t="e">
        <f>VLOOKUP($A:$A,output_dataset1!$1:$1048576,157,FALSE)</f>
        <v>#N/A</v>
      </c>
      <c r="AX21" t="e">
        <f>VLOOKUP($A:$A,output_dataset1!$1:$1048576,158,FALSE)</f>
        <v>#N/A</v>
      </c>
      <c r="AY21" t="e">
        <f>VLOOKUP($A:$A,output_dataset1!$1:$1048576,159,FALSE)</f>
        <v>#N/A</v>
      </c>
      <c r="AZ21" t="e">
        <f>VLOOKUP($A:$A,output_dataset1!$1:$1048576,162,FALSE)</f>
        <v>#N/A</v>
      </c>
      <c r="BA21" t="e">
        <f>VLOOKUP($A:$A,output_dataset1!$1:$1048576,163,FALSE)</f>
        <v>#N/A</v>
      </c>
      <c r="BB21" t="e">
        <f>VLOOKUP($A:$A,output_dataset1!$1:$1048576,164,FALSE)</f>
        <v>#N/A</v>
      </c>
      <c r="BC21" t="e">
        <f>VLOOKUP($A:$A,output_dataset1!$1:$1048576,168,FALSE)</f>
        <v>#N/A</v>
      </c>
      <c r="BD21" t="e">
        <f>VLOOKUP($A:$A,output_dataset1!$1:$1048576,172,FALSE)</f>
        <v>#N/A</v>
      </c>
      <c r="BE21" t="e">
        <f>VLOOKUP($A:$A,output_dataset1!$1:$1048576,176,FALSE)</f>
        <v>#N/A</v>
      </c>
      <c r="BF21" t="e">
        <f>VLOOKUP($A:$A,output_dataset1!$1:$1048576,177,FALSE)</f>
        <v>#N/A</v>
      </c>
      <c r="BG21" t="e">
        <f>VLOOKUP($A:$A,output_dataset1!$1:$1048576,181,FALSE)</f>
        <v>#N/A</v>
      </c>
      <c r="BH21" t="e">
        <f>VLOOKUP($A:$A,output_dataset1!$1:$1048576,185,FALSE)</f>
        <v>#N/A</v>
      </c>
    </row>
    <row r="22" spans="1:60" x14ac:dyDescent="0.3">
      <c r="A22" t="s">
        <v>29</v>
      </c>
      <c r="B22">
        <v>96046</v>
      </c>
      <c r="C22">
        <v>1.36</v>
      </c>
      <c r="D22">
        <v>4.8</v>
      </c>
      <c r="E22">
        <v>103</v>
      </c>
      <c r="F22">
        <v>89</v>
      </c>
      <c r="G22">
        <v>49</v>
      </c>
      <c r="H22">
        <v>10</v>
      </c>
      <c r="I22">
        <v>14.4</v>
      </c>
      <c r="J22">
        <f>VLOOKUP(Data_Collection[[#This Row],[School Name]],output_dataset1!$1:$1048576,8,FALSE)</f>
        <v>38</v>
      </c>
      <c r="K22">
        <f>VLOOKUP($A:$A,output_dataset1!$1:$1048576,18,FALSE)</f>
        <v>19</v>
      </c>
      <c r="L22">
        <f>VLOOKUP($A:$A,output_dataset1!$1:$1048576,23,FALSE)</f>
        <v>100</v>
      </c>
      <c r="M22">
        <f>VLOOKUP($A:$A,output_dataset1!$1:$1048576,24,FALSE)</f>
        <v>100</v>
      </c>
      <c r="N22">
        <f>VLOOKUP($A:$A,output_dataset1!$1:$1048576,33,FALSE)</f>
        <v>27</v>
      </c>
      <c r="O22">
        <f>VLOOKUP($A:$A,output_dataset1!$1:$1048576,38,FALSE)</f>
        <v>8.64</v>
      </c>
      <c r="P22">
        <f>VLOOKUP($A:$A,output_dataset1!$1:$1048576,39,FALSE)</f>
        <v>9.0399999999999991</v>
      </c>
      <c r="Q22">
        <f>VLOOKUP($A:$A,output_dataset1!$1:$1048576,43,FALSE)</f>
        <v>31</v>
      </c>
      <c r="R22">
        <f>VLOOKUP($A:$A,output_dataset1!$1:$1048576,53,FALSE)</f>
        <v>43</v>
      </c>
      <c r="S22">
        <f>VLOOKUP($A:$A,output_dataset1!$1:$1048576,63,FALSE)</f>
        <v>94.75</v>
      </c>
      <c r="T22">
        <f>VLOOKUP($A:$A,output_dataset1!$1:$1048576,64,FALSE)</f>
        <v>99.600999999999999</v>
      </c>
      <c r="U22">
        <f>VLOOKUP($A:$A,output_dataset1!$1:$1048576,68,FALSE)</f>
        <v>69310</v>
      </c>
      <c r="V22">
        <f>VLOOKUP($A:$A,output_dataset1!$1:$1048576,69,FALSE)</f>
        <v>69723</v>
      </c>
      <c r="W22">
        <f>VLOOKUP($A:$A,output_dataset1!$1:$1048576,73,FALSE)</f>
        <v>92</v>
      </c>
      <c r="X22">
        <f>VLOOKUP($A:$A,output_dataset1!$1:$1048576,74,FALSE)</f>
        <v>86</v>
      </c>
      <c r="Y22">
        <f>VLOOKUP($A:$A,output_dataset1!$1:$1048576,83,FALSE)</f>
        <v>81</v>
      </c>
      <c r="Z22">
        <f>VLOOKUP($A:$A,output_dataset1!$1:$1048576,88,FALSE)</f>
        <v>95</v>
      </c>
      <c r="AA22">
        <f>VLOOKUP($A:$A,output_dataset1!$1:$1048576,93,FALSE)</f>
        <v>84.409000000000006</v>
      </c>
      <c r="AB22" t="str">
        <f>VLOOKUP($A:$A,output_dataset1!$1:$1048576,99,FALSE)</f>
        <v>3</v>
      </c>
      <c r="AC22">
        <f>VLOOKUP($A:$A,output_dataset1!$1:$1048576,100,FALSE)</f>
        <v>14</v>
      </c>
      <c r="AD22">
        <f>VLOOKUP($A:$A,output_dataset1!$1:$1048576,115,FALSE)</f>
        <v>3</v>
      </c>
      <c r="AE22">
        <f>VLOOKUP($A:$A,output_dataset1!$1:$1048576,127,FALSE)</f>
        <v>12</v>
      </c>
      <c r="AF22">
        <f>VLOOKUP($A:$A,output_dataset1!$1:$1048576,128,FALSE)</f>
        <v>-1</v>
      </c>
      <c r="AG22">
        <f>VLOOKUP($A:$A,output_dataset1!$1:$1048576,131,FALSE)</f>
        <v>14</v>
      </c>
      <c r="AH22">
        <f>VLOOKUP($A:$A,output_dataset1!$1:$1048576,132,FALSE)</f>
        <v>-3</v>
      </c>
      <c r="AI22">
        <f>VLOOKUP($A:$A,output_dataset1!$1:$1048576,135,FALSE)</f>
        <v>0</v>
      </c>
      <c r="AJ22">
        <f>VLOOKUP($A:$A,output_dataset1!$1:$1048576,136,FALSE)</f>
        <v>0</v>
      </c>
      <c r="AK22">
        <f>VLOOKUP($A:$A,output_dataset1!$1:$1048576,139,FALSE)</f>
        <v>10</v>
      </c>
      <c r="AL22">
        <f>VLOOKUP($A:$A,output_dataset1!$1:$1048576,140,FALSE)</f>
        <v>-12</v>
      </c>
      <c r="AM22">
        <f>VLOOKUP($A:$A,output_dataset1!$1:$1048576,143,FALSE)</f>
        <v>-84</v>
      </c>
      <c r="AN22">
        <f>VLOOKUP($A:$A,output_dataset1!$1:$1048576,144,FALSE)</f>
        <v>85</v>
      </c>
      <c r="AO22">
        <f>VLOOKUP($A:$A,output_dataset1!$1:$1048576,147,FALSE)</f>
        <v>6</v>
      </c>
      <c r="AP22">
        <f>VLOOKUP($A:$A,output_dataset1!$1:$1048576,148,FALSE)</f>
        <v>6</v>
      </c>
      <c r="AQ22">
        <f>VLOOKUP($A:$A,output_dataset1!$1:$1048576,151,FALSE)</f>
        <v>5.6964877999999997E-2</v>
      </c>
      <c r="AR22">
        <f>VLOOKUP($A:$A,output_dataset1!$1:$1048576,152,FALSE)</f>
        <v>0.19656921399999999</v>
      </c>
      <c r="AS22">
        <f>VLOOKUP($A:$A,output_dataset1!$1:$1048576,153,FALSE)</f>
        <v>6.2115456999999999E-2</v>
      </c>
      <c r="AT22">
        <f>VLOOKUP($A:$A,output_dataset1!$1:$1048576,154,FALSE)</f>
        <v>9.9279752999999998E-2</v>
      </c>
      <c r="AU22">
        <f>VLOOKUP($A:$A,output_dataset1!$1:$1048576,155,FALSE)</f>
        <v>1.88159813</v>
      </c>
      <c r="AV22">
        <f>VLOOKUP($A:$A,output_dataset1!$1:$1048576,156,FALSE)</f>
        <v>5.6964877999999997E-2</v>
      </c>
      <c r="AW22">
        <f>VLOOKUP($A:$A,output_dataset1!$1:$1048576,157,FALSE)</f>
        <v>0</v>
      </c>
      <c r="AX22">
        <f>VLOOKUP($A:$A,output_dataset1!$1:$1048576,158,FALSE)</f>
        <v>-5.3333333329999997</v>
      </c>
      <c r="AY22">
        <f>VLOOKUP($A:$A,output_dataset1!$1:$1048576,159,FALSE)</f>
        <v>0.66666666699999999</v>
      </c>
      <c r="AZ22">
        <f>VLOOKUP($A:$A,output_dataset1!$1:$1048576,162,FALSE)</f>
        <v>-0.66666666699999999</v>
      </c>
      <c r="BA22">
        <f>VLOOKUP($A:$A,output_dataset1!$1:$1048576,163,FALSE)</f>
        <v>-1.6666666670000001</v>
      </c>
      <c r="BB22">
        <f>VLOOKUP($A:$A,output_dataset1!$1:$1048576,164,FALSE)</f>
        <v>-1.2222222220000001</v>
      </c>
      <c r="BC22">
        <f>VLOOKUP($A:$A,output_dataset1!$1:$1048576,168,FALSE)</f>
        <v>-1.2222222220000001</v>
      </c>
      <c r="BD22">
        <f>VLOOKUP($A:$A,output_dataset1!$1:$1048576,172,FALSE)</f>
        <v>-1.2222222220000001</v>
      </c>
      <c r="BE22">
        <f>VLOOKUP($A:$A,output_dataset1!$1:$1048576,176,FALSE)</f>
        <v>7.4999999999999997E-2</v>
      </c>
      <c r="BF22">
        <f>VLOOKUP($A:$A,output_dataset1!$1:$1048576,177,FALSE)</f>
        <v>-6.6363636359999996</v>
      </c>
      <c r="BG22">
        <f>VLOOKUP($A:$A,output_dataset1!$1:$1048576,181,FALSE)</f>
        <v>-6.6363636359999996</v>
      </c>
      <c r="BH22">
        <f>VLOOKUP($A:$A,output_dataset1!$1:$1048576,185,FALSE)</f>
        <v>-6.6363636359999996</v>
      </c>
    </row>
    <row r="23" spans="1:60" x14ac:dyDescent="0.3">
      <c r="A23" t="s">
        <v>30</v>
      </c>
      <c r="B23">
        <v>84457</v>
      </c>
      <c r="C23">
        <v>4.1500000000000004</v>
      </c>
      <c r="D23">
        <v>4.2</v>
      </c>
      <c r="E23">
        <v>298</v>
      </c>
      <c r="G23">
        <v>58.4</v>
      </c>
      <c r="H23">
        <v>10</v>
      </c>
      <c r="J23">
        <f>VLOOKUP(Data_Collection[[#This Row],[School Name]],output_dataset1!$1:$1048576,8,FALSE)</f>
        <v>21</v>
      </c>
      <c r="K23">
        <f>VLOOKUP($A:$A,output_dataset1!$1:$1048576,18,FALSE)</f>
        <v>20</v>
      </c>
      <c r="L23">
        <f>VLOOKUP($A:$A,output_dataset1!$1:$1048576,23,FALSE)</f>
        <v>86</v>
      </c>
      <c r="M23">
        <f>VLOOKUP($A:$A,output_dataset1!$1:$1048576,24,FALSE)</f>
        <v>88</v>
      </c>
      <c r="N23">
        <f>VLOOKUP($A:$A,output_dataset1!$1:$1048576,33,FALSE)</f>
        <v>25</v>
      </c>
      <c r="O23">
        <f>VLOOKUP($A:$A,output_dataset1!$1:$1048576,38,FALSE)</f>
        <v>9.24</v>
      </c>
      <c r="P23">
        <f>VLOOKUP($A:$A,output_dataset1!$1:$1048576,39,FALSE)</f>
        <v>9.08</v>
      </c>
      <c r="Q23">
        <f>VLOOKUP($A:$A,output_dataset1!$1:$1048576,43,FALSE)</f>
        <v>42</v>
      </c>
      <c r="R23">
        <f>VLOOKUP($A:$A,output_dataset1!$1:$1048576,53,FALSE)</f>
        <v>41</v>
      </c>
      <c r="S23">
        <f>VLOOKUP($A:$A,output_dataset1!$1:$1048576,63,FALSE)</f>
        <v>38.06</v>
      </c>
      <c r="T23">
        <f>VLOOKUP($A:$A,output_dataset1!$1:$1048576,64,FALSE)</f>
        <v>60.899000000000001</v>
      </c>
      <c r="U23">
        <f>VLOOKUP($A:$A,output_dataset1!$1:$1048576,68,FALSE)</f>
        <v>75001</v>
      </c>
      <c r="V23">
        <f>VLOOKUP($A:$A,output_dataset1!$1:$1048576,69,FALSE)</f>
        <v>75038</v>
      </c>
      <c r="W23">
        <f>VLOOKUP($A:$A,output_dataset1!$1:$1048576,73,FALSE)</f>
        <v>25</v>
      </c>
      <c r="X23">
        <f>VLOOKUP($A:$A,output_dataset1!$1:$1048576,74,FALSE)</f>
        <v>26</v>
      </c>
      <c r="Y23">
        <f>VLOOKUP($A:$A,output_dataset1!$1:$1048576,83,FALSE)</f>
        <v>25</v>
      </c>
      <c r="Z23">
        <f>VLOOKUP($A:$A,output_dataset1!$1:$1048576,88,FALSE)</f>
        <v>66</v>
      </c>
      <c r="AA23">
        <f>VLOOKUP($A:$A,output_dataset1!$1:$1048576,93,FALSE)</f>
        <v>86.498000000000005</v>
      </c>
      <c r="AB23" t="str">
        <f>VLOOKUP($A:$A,output_dataset1!$1:$1048576,99,FALSE)</f>
        <v>84</v>
      </c>
      <c r="AC23">
        <f>VLOOKUP($A:$A,output_dataset1!$1:$1048576,100,FALSE)</f>
        <v>30</v>
      </c>
      <c r="AD23">
        <f>VLOOKUP($A:$A,output_dataset1!$1:$1048576,115,FALSE)</f>
        <v>4</v>
      </c>
      <c r="AE23">
        <f>VLOOKUP($A:$A,output_dataset1!$1:$1048576,127,FALSE)</f>
        <v>11</v>
      </c>
      <c r="AF23">
        <f>VLOOKUP($A:$A,output_dataset1!$1:$1048576,128,FALSE)</f>
        <v>-8</v>
      </c>
      <c r="AG23">
        <f>VLOOKUP($A:$A,output_dataset1!$1:$1048576,131,FALSE)</f>
        <v>10</v>
      </c>
      <c r="AH23">
        <f>VLOOKUP($A:$A,output_dataset1!$1:$1048576,132,FALSE)</f>
        <v>-36</v>
      </c>
      <c r="AI23">
        <f>VLOOKUP($A:$A,output_dataset1!$1:$1048576,135,FALSE)</f>
        <v>0</v>
      </c>
      <c r="AJ23">
        <f>VLOOKUP($A:$A,output_dataset1!$1:$1048576,136,FALSE)</f>
        <v>0</v>
      </c>
      <c r="AK23">
        <f>VLOOKUP($A:$A,output_dataset1!$1:$1048576,139,FALSE)</f>
        <v>9</v>
      </c>
      <c r="AL23">
        <f>VLOOKUP($A:$A,output_dataset1!$1:$1048576,140,FALSE)</f>
        <v>1</v>
      </c>
      <c r="AM23">
        <f>VLOOKUP($A:$A,output_dataset1!$1:$1048576,143,FALSE)</f>
        <v>-71</v>
      </c>
      <c r="AN23">
        <f>VLOOKUP($A:$A,output_dataset1!$1:$1048576,144,FALSE)</f>
        <v>40</v>
      </c>
      <c r="AO23">
        <f>VLOOKUP($A:$A,output_dataset1!$1:$1048576,147,FALSE)</f>
        <v>-1</v>
      </c>
      <c r="AP23">
        <f>VLOOKUP($A:$A,output_dataset1!$1:$1048576,148,FALSE)</f>
        <v>6</v>
      </c>
      <c r="AQ23">
        <f>VLOOKUP($A:$A,output_dataset1!$1:$1048576,151,FALSE)</f>
        <v>0.110734974</v>
      </c>
      <c r="AR23">
        <f>VLOOKUP($A:$A,output_dataset1!$1:$1048576,152,FALSE)</f>
        <v>0.59696067100000005</v>
      </c>
      <c r="AS23">
        <f>VLOOKUP($A:$A,output_dataset1!$1:$1048576,153,FALSE)</f>
        <v>0.82613558200000003</v>
      </c>
      <c r="AT23">
        <f>VLOOKUP($A:$A,output_dataset1!$1:$1048576,154,FALSE)</f>
        <v>0.92113237299999995</v>
      </c>
      <c r="AU23">
        <f>VLOOKUP($A:$A,output_dataset1!$1:$1048576,155,FALSE)</f>
        <v>0.74238813000000003</v>
      </c>
      <c r="AV23">
        <f>VLOOKUP($A:$A,output_dataset1!$1:$1048576,156,FALSE)</f>
        <v>0.110734974</v>
      </c>
      <c r="AW23">
        <f>VLOOKUP($A:$A,output_dataset1!$1:$1048576,157,FALSE)</f>
        <v>0</v>
      </c>
      <c r="AX23">
        <f>VLOOKUP($A:$A,output_dataset1!$1:$1048576,158,FALSE)</f>
        <v>0.33333333300000001</v>
      </c>
      <c r="AY23">
        <f>VLOOKUP($A:$A,output_dataset1!$1:$1048576,159,FALSE)</f>
        <v>-3</v>
      </c>
      <c r="AZ23">
        <f>VLOOKUP($A:$A,output_dataset1!$1:$1048576,162,FALSE)</f>
        <v>-2.3333333330000001</v>
      </c>
      <c r="BA23">
        <f>VLOOKUP($A:$A,output_dataset1!$1:$1048576,163,FALSE)</f>
        <v>-0.33333333300000001</v>
      </c>
      <c r="BB23">
        <f>VLOOKUP($A:$A,output_dataset1!$1:$1048576,164,FALSE)</f>
        <v>0</v>
      </c>
      <c r="BC23">
        <f>VLOOKUP($A:$A,output_dataset1!$1:$1048576,168,FALSE)</f>
        <v>0</v>
      </c>
      <c r="BD23">
        <f>VLOOKUP($A:$A,output_dataset1!$1:$1048576,172,FALSE)</f>
        <v>0</v>
      </c>
      <c r="BE23">
        <f>VLOOKUP($A:$A,output_dataset1!$1:$1048576,176,FALSE)</f>
        <v>-0.42499999999999999</v>
      </c>
      <c r="BF23">
        <f>VLOOKUP($A:$A,output_dataset1!$1:$1048576,177,FALSE)</f>
        <v>-4</v>
      </c>
      <c r="BG23">
        <f>VLOOKUP($A:$A,output_dataset1!$1:$1048576,181,FALSE)</f>
        <v>-4</v>
      </c>
      <c r="BH23">
        <f>VLOOKUP($A:$A,output_dataset1!$1:$1048576,185,FALSE)</f>
        <v>-4</v>
      </c>
    </row>
    <row r="24" spans="1:60" x14ac:dyDescent="0.3">
      <c r="A24" t="s">
        <v>31</v>
      </c>
      <c r="B24">
        <v>1010</v>
      </c>
      <c r="C24">
        <v>4.63</v>
      </c>
      <c r="D24">
        <v>4.8</v>
      </c>
      <c r="E24">
        <v>47</v>
      </c>
      <c r="G24">
        <v>51</v>
      </c>
      <c r="H24">
        <v>10</v>
      </c>
      <c r="J24">
        <f>VLOOKUP(Data_Collection[[#This Row],[School Name]],output_dataset1!$1:$1048576,8,FALSE)</f>
        <v>21</v>
      </c>
      <c r="K24">
        <f>VLOOKUP($A:$A,output_dataset1!$1:$1048576,18,FALSE)</f>
        <v>29</v>
      </c>
      <c r="L24">
        <f>VLOOKUP($A:$A,output_dataset1!$1:$1048576,23,FALSE)</f>
        <v>91</v>
      </c>
      <c r="M24">
        <f>VLOOKUP($A:$A,output_dataset1!$1:$1048576,24,FALSE)</f>
        <v>95</v>
      </c>
      <c r="N24">
        <f>VLOOKUP($A:$A,output_dataset1!$1:$1048576,33,FALSE)</f>
        <v>21</v>
      </c>
      <c r="O24">
        <f>VLOOKUP($A:$A,output_dataset1!$1:$1048576,38,FALSE)</f>
        <v>8.6300000000000008</v>
      </c>
      <c r="P24">
        <f>VLOOKUP($A:$A,output_dataset1!$1:$1048576,39,FALSE)</f>
        <v>8.57</v>
      </c>
      <c r="Q24">
        <f>VLOOKUP($A:$A,output_dataset1!$1:$1048576,43,FALSE)</f>
        <v>14</v>
      </c>
      <c r="R24">
        <f>VLOOKUP($A:$A,output_dataset1!$1:$1048576,53,FALSE)</f>
        <v>50</v>
      </c>
      <c r="S24">
        <f>VLOOKUP($A:$A,output_dataset1!$1:$1048576,63,FALSE)</f>
        <v>111.84</v>
      </c>
      <c r="T24">
        <f>VLOOKUP($A:$A,output_dataset1!$1:$1048576,64,FALSE)</f>
        <v>109.578</v>
      </c>
      <c r="U24">
        <f>VLOOKUP($A:$A,output_dataset1!$1:$1048576,68,FALSE)</f>
        <v>79569</v>
      </c>
      <c r="V24">
        <f>VLOOKUP($A:$A,output_dataset1!$1:$1048576,69,FALSE)</f>
        <v>70563</v>
      </c>
      <c r="W24">
        <f>VLOOKUP($A:$A,output_dataset1!$1:$1048576,73,FALSE)</f>
        <v>26</v>
      </c>
      <c r="X24">
        <f>VLOOKUP($A:$A,output_dataset1!$1:$1048576,74,FALSE)</f>
        <v>27</v>
      </c>
      <c r="Y24">
        <f>VLOOKUP($A:$A,output_dataset1!$1:$1048576,83,FALSE)</f>
        <v>9</v>
      </c>
      <c r="Z24">
        <f>VLOOKUP($A:$A,output_dataset1!$1:$1048576,88,FALSE)</f>
        <v>24</v>
      </c>
      <c r="AA24">
        <f>VLOOKUP($A:$A,output_dataset1!$1:$1048576,93,FALSE)</f>
        <v>84.786000000000001</v>
      </c>
      <c r="AB24" t="str">
        <f>VLOOKUP($A:$A,output_dataset1!$1:$1048576,99,FALSE)</f>
        <v>100</v>
      </c>
      <c r="AC24">
        <f>VLOOKUP($A:$A,output_dataset1!$1:$1048576,100,FALSE)</f>
        <v>24</v>
      </c>
      <c r="AD24">
        <f>VLOOKUP($A:$A,output_dataset1!$1:$1048576,115,FALSE)</f>
        <v>0</v>
      </c>
      <c r="AE24">
        <f>VLOOKUP($A:$A,output_dataset1!$1:$1048576,127,FALSE)</f>
        <v>-4</v>
      </c>
      <c r="AF24">
        <f>VLOOKUP($A:$A,output_dataset1!$1:$1048576,128,FALSE)</f>
        <v>-16</v>
      </c>
      <c r="AG24">
        <f>VLOOKUP($A:$A,output_dataset1!$1:$1048576,131,FALSE)</f>
        <v>-3</v>
      </c>
      <c r="AH24">
        <f>VLOOKUP($A:$A,output_dataset1!$1:$1048576,132,FALSE)</f>
        <v>17</v>
      </c>
      <c r="AI24">
        <f>VLOOKUP($A:$A,output_dataset1!$1:$1048576,135,FALSE)</f>
        <v>12</v>
      </c>
      <c r="AJ24">
        <f>VLOOKUP($A:$A,output_dataset1!$1:$1048576,136,FALSE)</f>
        <v>0</v>
      </c>
      <c r="AK24">
        <f>VLOOKUP($A:$A,output_dataset1!$1:$1048576,139,FALSE)</f>
        <v>-7</v>
      </c>
      <c r="AL24">
        <f>VLOOKUP($A:$A,output_dataset1!$1:$1048576,140,FALSE)</f>
        <v>8</v>
      </c>
      <c r="AM24">
        <f>VLOOKUP($A:$A,output_dataset1!$1:$1048576,143,FALSE)</f>
        <v>-19</v>
      </c>
      <c r="AN24">
        <f>VLOOKUP($A:$A,output_dataset1!$1:$1048576,144,FALSE)</f>
        <v>9</v>
      </c>
      <c r="AO24">
        <f>VLOOKUP($A:$A,output_dataset1!$1:$1048576,147,FALSE)</f>
        <v>-1</v>
      </c>
      <c r="AP24">
        <f>VLOOKUP($A:$A,output_dataset1!$1:$1048576,148,FALSE)</f>
        <v>10</v>
      </c>
      <c r="AQ24">
        <f>VLOOKUP($A:$A,output_dataset1!$1:$1048576,151,FALSE)</f>
        <v>0.30860670000000001</v>
      </c>
      <c r="AR24">
        <f>VLOOKUP($A:$A,output_dataset1!$1:$1048576,152,FALSE)</f>
        <v>0.40346461099999997</v>
      </c>
      <c r="AS24">
        <f>VLOOKUP($A:$A,output_dataset1!$1:$1048576,153,FALSE)</f>
        <v>0.137670505</v>
      </c>
      <c r="AT24">
        <f>VLOOKUP($A:$A,output_dataset1!$1:$1048576,154,FALSE)</f>
        <v>0.133853153</v>
      </c>
      <c r="AU24">
        <f>VLOOKUP($A:$A,output_dataset1!$1:$1048576,155,FALSE)</f>
        <v>0.49155665399999998</v>
      </c>
      <c r="AV24">
        <f>VLOOKUP($A:$A,output_dataset1!$1:$1048576,156,FALSE)</f>
        <v>0.30860670000000001</v>
      </c>
      <c r="AW24">
        <f>VLOOKUP($A:$A,output_dataset1!$1:$1048576,157,FALSE)</f>
        <v>1</v>
      </c>
      <c r="AX24">
        <f>VLOOKUP($A:$A,output_dataset1!$1:$1048576,158,FALSE)</f>
        <v>0</v>
      </c>
      <c r="AY24">
        <f>VLOOKUP($A:$A,output_dataset1!$1:$1048576,159,FALSE)</f>
        <v>0.33333333300000001</v>
      </c>
      <c r="AZ24">
        <f>VLOOKUP($A:$A,output_dataset1!$1:$1048576,162,FALSE)</f>
        <v>-1</v>
      </c>
      <c r="BA24">
        <f>VLOOKUP($A:$A,output_dataset1!$1:$1048576,163,FALSE)</f>
        <v>-2.6666666669999999</v>
      </c>
      <c r="BB24">
        <f>VLOOKUP($A:$A,output_dataset1!$1:$1048576,164,FALSE)</f>
        <v>-3.1818181820000002</v>
      </c>
      <c r="BC24">
        <f>VLOOKUP($A:$A,output_dataset1!$1:$1048576,168,FALSE)</f>
        <v>-3.1818181820000002</v>
      </c>
      <c r="BD24">
        <f>VLOOKUP($A:$A,output_dataset1!$1:$1048576,172,FALSE)</f>
        <v>-3.1818181820000002</v>
      </c>
      <c r="BE24">
        <f>VLOOKUP($A:$A,output_dataset1!$1:$1048576,176,FALSE)</f>
        <v>-0.315</v>
      </c>
      <c r="BF24">
        <f>VLOOKUP($A:$A,output_dataset1!$1:$1048576,177,FALSE)</f>
        <v>-0.27272727299999999</v>
      </c>
      <c r="BG24">
        <f>VLOOKUP($A:$A,output_dataset1!$1:$1048576,181,FALSE)</f>
        <v>-0.27272727299999999</v>
      </c>
      <c r="BH24">
        <f>VLOOKUP($A:$A,output_dataset1!$1:$1048576,185,FALSE)</f>
        <v>-0.27272727299999999</v>
      </c>
    </row>
    <row r="25" spans="1:60" x14ac:dyDescent="0.3">
      <c r="A25" t="s">
        <v>32</v>
      </c>
      <c r="B25">
        <v>150113</v>
      </c>
      <c r="C25">
        <v>0.11</v>
      </c>
      <c r="D25">
        <v>4.5999999999999996</v>
      </c>
      <c r="E25">
        <v>912</v>
      </c>
      <c r="G25">
        <v>43.8</v>
      </c>
      <c r="H25">
        <v>10</v>
      </c>
      <c r="J25" t="e">
        <f>VLOOKUP(Data_Collection[[#This Row],[School Name]],output_dataset1!$1:$1048576,8,FALSE)</f>
        <v>#N/A</v>
      </c>
      <c r="K25" t="e">
        <f>VLOOKUP($A:$A,output_dataset1!$1:$1048576,18,FALSE)</f>
        <v>#N/A</v>
      </c>
      <c r="L25" t="e">
        <f>VLOOKUP($A:$A,output_dataset1!$1:$1048576,23,FALSE)</f>
        <v>#N/A</v>
      </c>
      <c r="M25" t="e">
        <f>VLOOKUP($A:$A,output_dataset1!$1:$1048576,24,FALSE)</f>
        <v>#N/A</v>
      </c>
      <c r="N25" t="e">
        <f>VLOOKUP($A:$A,output_dataset1!$1:$1048576,33,FALSE)</f>
        <v>#N/A</v>
      </c>
      <c r="O25" t="e">
        <f>VLOOKUP($A:$A,output_dataset1!$1:$1048576,38,FALSE)</f>
        <v>#N/A</v>
      </c>
      <c r="P25" t="e">
        <f>VLOOKUP($A:$A,output_dataset1!$1:$1048576,39,FALSE)</f>
        <v>#N/A</v>
      </c>
      <c r="Q25" t="e">
        <f>VLOOKUP($A:$A,output_dataset1!$1:$1048576,43,FALSE)</f>
        <v>#N/A</v>
      </c>
      <c r="R25" t="e">
        <f>VLOOKUP($A:$A,output_dataset1!$1:$1048576,53,FALSE)</f>
        <v>#N/A</v>
      </c>
      <c r="S25" t="e">
        <f>VLOOKUP($A:$A,output_dataset1!$1:$1048576,63,FALSE)</f>
        <v>#N/A</v>
      </c>
      <c r="T25" t="e">
        <f>VLOOKUP($A:$A,output_dataset1!$1:$1048576,64,FALSE)</f>
        <v>#N/A</v>
      </c>
      <c r="U25" t="e">
        <f>VLOOKUP($A:$A,output_dataset1!$1:$1048576,68,FALSE)</f>
        <v>#N/A</v>
      </c>
      <c r="V25" t="e">
        <f>VLOOKUP($A:$A,output_dataset1!$1:$1048576,69,FALSE)</f>
        <v>#N/A</v>
      </c>
      <c r="W25" t="e">
        <f>VLOOKUP($A:$A,output_dataset1!$1:$1048576,73,FALSE)</f>
        <v>#N/A</v>
      </c>
      <c r="X25" t="e">
        <f>VLOOKUP($A:$A,output_dataset1!$1:$1048576,74,FALSE)</f>
        <v>#N/A</v>
      </c>
      <c r="Y25" t="e">
        <f>VLOOKUP($A:$A,output_dataset1!$1:$1048576,83,FALSE)</f>
        <v>#N/A</v>
      </c>
      <c r="Z25" t="e">
        <f>VLOOKUP($A:$A,output_dataset1!$1:$1048576,88,FALSE)</f>
        <v>#N/A</v>
      </c>
      <c r="AA25" t="e">
        <f>VLOOKUP($A:$A,output_dataset1!$1:$1048576,93,FALSE)</f>
        <v>#N/A</v>
      </c>
      <c r="AB25" t="e">
        <f>VLOOKUP($A:$A,output_dataset1!$1:$1048576,99,FALSE)</f>
        <v>#N/A</v>
      </c>
      <c r="AC25" t="e">
        <f>VLOOKUP($A:$A,output_dataset1!$1:$1048576,100,FALSE)</f>
        <v>#N/A</v>
      </c>
      <c r="AD25" t="e">
        <f>VLOOKUP($A:$A,output_dataset1!$1:$1048576,115,FALSE)</f>
        <v>#N/A</v>
      </c>
      <c r="AE25" t="e">
        <f>VLOOKUP($A:$A,output_dataset1!$1:$1048576,127,FALSE)</f>
        <v>#N/A</v>
      </c>
      <c r="AF25" t="e">
        <f>VLOOKUP($A:$A,output_dataset1!$1:$1048576,128,FALSE)</f>
        <v>#N/A</v>
      </c>
      <c r="AG25" t="e">
        <f>VLOOKUP($A:$A,output_dataset1!$1:$1048576,131,FALSE)</f>
        <v>#N/A</v>
      </c>
      <c r="AH25" t="e">
        <f>VLOOKUP($A:$A,output_dataset1!$1:$1048576,132,FALSE)</f>
        <v>#N/A</v>
      </c>
      <c r="AI25" t="e">
        <f>VLOOKUP($A:$A,output_dataset1!$1:$1048576,135,FALSE)</f>
        <v>#N/A</v>
      </c>
      <c r="AJ25" t="e">
        <f>VLOOKUP($A:$A,output_dataset1!$1:$1048576,136,FALSE)</f>
        <v>#N/A</v>
      </c>
      <c r="AK25" t="e">
        <f>VLOOKUP($A:$A,output_dataset1!$1:$1048576,139,FALSE)</f>
        <v>#N/A</v>
      </c>
      <c r="AL25" t="e">
        <f>VLOOKUP($A:$A,output_dataset1!$1:$1048576,140,FALSE)</f>
        <v>#N/A</v>
      </c>
      <c r="AM25" t="e">
        <f>VLOOKUP($A:$A,output_dataset1!$1:$1048576,143,FALSE)</f>
        <v>#N/A</v>
      </c>
      <c r="AN25" t="e">
        <f>VLOOKUP($A:$A,output_dataset1!$1:$1048576,144,FALSE)</f>
        <v>#N/A</v>
      </c>
      <c r="AO25" t="e">
        <f>VLOOKUP($A:$A,output_dataset1!$1:$1048576,147,FALSE)</f>
        <v>#N/A</v>
      </c>
      <c r="AP25" t="e">
        <f>VLOOKUP($A:$A,output_dataset1!$1:$1048576,148,FALSE)</f>
        <v>#N/A</v>
      </c>
      <c r="AQ25" t="e">
        <f>VLOOKUP($A:$A,output_dataset1!$1:$1048576,151,FALSE)</f>
        <v>#N/A</v>
      </c>
      <c r="AR25" t="e">
        <f>VLOOKUP($A:$A,output_dataset1!$1:$1048576,152,FALSE)</f>
        <v>#N/A</v>
      </c>
      <c r="AS25" t="e">
        <f>VLOOKUP($A:$A,output_dataset1!$1:$1048576,153,FALSE)</f>
        <v>#N/A</v>
      </c>
      <c r="AT25" t="e">
        <f>VLOOKUP($A:$A,output_dataset1!$1:$1048576,154,FALSE)</f>
        <v>#N/A</v>
      </c>
      <c r="AU25" t="e">
        <f>VLOOKUP($A:$A,output_dataset1!$1:$1048576,155,FALSE)</f>
        <v>#N/A</v>
      </c>
      <c r="AV25" t="e">
        <f>VLOOKUP($A:$A,output_dataset1!$1:$1048576,156,FALSE)</f>
        <v>#N/A</v>
      </c>
      <c r="AW25" t="e">
        <f>VLOOKUP($A:$A,output_dataset1!$1:$1048576,157,FALSE)</f>
        <v>#N/A</v>
      </c>
      <c r="AX25" t="e">
        <f>VLOOKUP($A:$A,output_dataset1!$1:$1048576,158,FALSE)</f>
        <v>#N/A</v>
      </c>
      <c r="AY25" t="e">
        <f>VLOOKUP($A:$A,output_dataset1!$1:$1048576,159,FALSE)</f>
        <v>#N/A</v>
      </c>
      <c r="AZ25" t="e">
        <f>VLOOKUP($A:$A,output_dataset1!$1:$1048576,162,FALSE)</f>
        <v>#N/A</v>
      </c>
      <c r="BA25" t="e">
        <f>VLOOKUP($A:$A,output_dataset1!$1:$1048576,163,FALSE)</f>
        <v>#N/A</v>
      </c>
      <c r="BB25" t="e">
        <f>VLOOKUP($A:$A,output_dataset1!$1:$1048576,164,FALSE)</f>
        <v>#N/A</v>
      </c>
      <c r="BC25" t="e">
        <f>VLOOKUP($A:$A,output_dataset1!$1:$1048576,168,FALSE)</f>
        <v>#N/A</v>
      </c>
      <c r="BD25" t="e">
        <f>VLOOKUP($A:$A,output_dataset1!$1:$1048576,172,FALSE)</f>
        <v>#N/A</v>
      </c>
      <c r="BE25" t="e">
        <f>VLOOKUP($A:$A,output_dataset1!$1:$1048576,176,FALSE)</f>
        <v>#N/A</v>
      </c>
      <c r="BF25" t="e">
        <f>VLOOKUP($A:$A,output_dataset1!$1:$1048576,177,FALSE)</f>
        <v>#N/A</v>
      </c>
      <c r="BG25" t="e">
        <f>VLOOKUP($A:$A,output_dataset1!$1:$1048576,181,FALSE)</f>
        <v>#N/A</v>
      </c>
      <c r="BH25" t="e">
        <f>VLOOKUP($A:$A,output_dataset1!$1:$1048576,185,FALSE)</f>
        <v>#N/A</v>
      </c>
    </row>
    <row r="26" spans="1:60" x14ac:dyDescent="0.3">
      <c r="A26" t="s">
        <v>33</v>
      </c>
      <c r="B26">
        <v>125607</v>
      </c>
      <c r="C26">
        <v>1.59</v>
      </c>
      <c r="D26">
        <v>4.9000000000000004</v>
      </c>
      <c r="E26">
        <v>19</v>
      </c>
      <c r="H26">
        <v>10</v>
      </c>
      <c r="J26">
        <f>VLOOKUP(Data_Collection[[#This Row],[School Name]],output_dataset1!$1:$1048576,8,FALSE)</f>
        <v>59</v>
      </c>
      <c r="K26">
        <f>VLOOKUP($A:$A,output_dataset1!$1:$1048576,18,FALSE)</f>
        <v>0</v>
      </c>
      <c r="L26">
        <f>VLOOKUP($A:$A,output_dataset1!$1:$1048576,23,FALSE)</f>
        <v>98</v>
      </c>
      <c r="M26">
        <f>VLOOKUP($A:$A,output_dataset1!$1:$1048576,24,FALSE)</f>
        <v>95</v>
      </c>
      <c r="N26">
        <f>VLOOKUP($A:$A,output_dataset1!$1:$1048576,33,FALSE)</f>
        <v>41</v>
      </c>
      <c r="O26">
        <f>VLOOKUP($A:$A,output_dataset1!$1:$1048576,38,FALSE)</f>
        <v>8.7200000000000006</v>
      </c>
      <c r="P26">
        <f>VLOOKUP($A:$A,output_dataset1!$1:$1048576,39,FALSE)</f>
        <v>8.1999999999999993</v>
      </c>
      <c r="Q26">
        <f>VLOOKUP($A:$A,output_dataset1!$1:$1048576,43,FALSE)</f>
        <v>47</v>
      </c>
      <c r="R26">
        <f>VLOOKUP($A:$A,output_dataset1!$1:$1048576,53,FALSE)</f>
        <v>37</v>
      </c>
      <c r="S26">
        <f>VLOOKUP($A:$A,output_dataset1!$1:$1048576,63,FALSE)</f>
        <v>44.26</v>
      </c>
      <c r="T26">
        <f>VLOOKUP($A:$A,output_dataset1!$1:$1048576,64,FALSE)</f>
        <v>59.183999999999997</v>
      </c>
      <c r="U26">
        <f>VLOOKUP($A:$A,output_dataset1!$1:$1048576,68,FALSE)</f>
        <v>73224</v>
      </c>
      <c r="V26">
        <f>VLOOKUP($A:$A,output_dataset1!$1:$1048576,69,FALSE)</f>
        <v>80367</v>
      </c>
      <c r="W26">
        <f>VLOOKUP($A:$A,output_dataset1!$1:$1048576,73,FALSE)</f>
        <v>57</v>
      </c>
      <c r="X26">
        <f>VLOOKUP($A:$A,output_dataset1!$1:$1048576,74,FALSE)</f>
        <v>50</v>
      </c>
      <c r="Y26">
        <f>VLOOKUP($A:$A,output_dataset1!$1:$1048576,83,FALSE)</f>
        <v>63</v>
      </c>
      <c r="Z26">
        <f>VLOOKUP($A:$A,output_dataset1!$1:$1048576,88,FALSE)</f>
        <v>86</v>
      </c>
      <c r="AA26">
        <f>VLOOKUP($A:$A,output_dataset1!$1:$1048576,93,FALSE)</f>
        <v>85.494</v>
      </c>
      <c r="AB26" t="str">
        <f>VLOOKUP($A:$A,output_dataset1!$1:$1048576,99,FALSE)</f>
        <v>100</v>
      </c>
      <c r="AC26">
        <f>VLOOKUP($A:$A,output_dataset1!$1:$1048576,100,FALSE)</f>
        <v>20</v>
      </c>
      <c r="AD26">
        <f>VLOOKUP($A:$A,output_dataset1!$1:$1048576,115,FALSE)</f>
        <v>4</v>
      </c>
      <c r="AE26">
        <f>VLOOKUP($A:$A,output_dataset1!$1:$1048576,127,FALSE)</f>
        <v>19</v>
      </c>
      <c r="AF26">
        <f>VLOOKUP($A:$A,output_dataset1!$1:$1048576,128,FALSE)</f>
        <v>0</v>
      </c>
      <c r="AG26">
        <f>VLOOKUP($A:$A,output_dataset1!$1:$1048576,131,FALSE)</f>
        <v>-1</v>
      </c>
      <c r="AH26">
        <f>VLOOKUP($A:$A,output_dataset1!$1:$1048576,132,FALSE)</f>
        <v>0</v>
      </c>
      <c r="AI26">
        <f>VLOOKUP($A:$A,output_dataset1!$1:$1048576,135,FALSE)</f>
        <v>0</v>
      </c>
      <c r="AJ26">
        <f>VLOOKUP($A:$A,output_dataset1!$1:$1048576,136,FALSE)</f>
        <v>0</v>
      </c>
      <c r="AK26">
        <f>VLOOKUP($A:$A,output_dataset1!$1:$1048576,139,FALSE)</f>
        <v>21</v>
      </c>
      <c r="AL26">
        <f>VLOOKUP($A:$A,output_dataset1!$1:$1048576,140,FALSE)</f>
        <v>0</v>
      </c>
      <c r="AM26">
        <f>VLOOKUP($A:$A,output_dataset1!$1:$1048576,143,FALSE)</f>
        <v>32</v>
      </c>
      <c r="AN26">
        <f>VLOOKUP($A:$A,output_dataset1!$1:$1048576,144,FALSE)</f>
        <v>0</v>
      </c>
      <c r="AO26">
        <f>VLOOKUP($A:$A,output_dataset1!$1:$1048576,147,FALSE)</f>
        <v>7</v>
      </c>
      <c r="AP26">
        <f>VLOOKUP($A:$A,output_dataset1!$1:$1048576,148,FALSE)</f>
        <v>0</v>
      </c>
      <c r="AQ26">
        <f>VLOOKUP($A:$A,output_dataset1!$1:$1048576,151,FALSE)</f>
        <v>0.12926636599999999</v>
      </c>
      <c r="AR26">
        <f>VLOOKUP($A:$A,output_dataset1!$1:$1048576,152,FALSE)</f>
        <v>0.28198230899999999</v>
      </c>
      <c r="AS26">
        <f>VLOOKUP($A:$A,output_dataset1!$1:$1048576,153,FALSE)</f>
        <v>7.4432292999999997E-2</v>
      </c>
      <c r="AT26">
        <f>VLOOKUP($A:$A,output_dataset1!$1:$1048576,154,FALSE)</f>
        <v>0.48108763500000001</v>
      </c>
      <c r="AU26">
        <f>VLOOKUP($A:$A,output_dataset1!$1:$1048576,155,FALSE)</f>
        <v>0.434228842</v>
      </c>
      <c r="AV26">
        <f>VLOOKUP($A:$A,output_dataset1!$1:$1048576,156,FALSE)</f>
        <v>0.12926636599999999</v>
      </c>
      <c r="AW26">
        <f>VLOOKUP($A:$A,output_dataset1!$1:$1048576,157,FALSE)</f>
        <v>-3</v>
      </c>
      <c r="AX26">
        <f>VLOOKUP($A:$A,output_dataset1!$1:$1048576,158,FALSE)</f>
        <v>0</v>
      </c>
      <c r="AY26">
        <f>VLOOKUP($A:$A,output_dataset1!$1:$1048576,159,FALSE)</f>
        <v>0</v>
      </c>
      <c r="AZ26">
        <f>VLOOKUP($A:$A,output_dataset1!$1:$1048576,162,FALSE)</f>
        <v>-1</v>
      </c>
      <c r="BA26">
        <f>VLOOKUP($A:$A,output_dataset1!$1:$1048576,163,FALSE)</f>
        <v>-36</v>
      </c>
      <c r="BB26">
        <f>VLOOKUP($A:$A,output_dataset1!$1:$1048576,164,FALSE)</f>
        <v>1.25</v>
      </c>
      <c r="BC26">
        <f>VLOOKUP($A:$A,output_dataset1!$1:$1048576,168,FALSE)</f>
        <v>1.25</v>
      </c>
      <c r="BD26">
        <f>VLOOKUP($A:$A,output_dataset1!$1:$1048576,172,FALSE)</f>
        <v>1.25</v>
      </c>
      <c r="BE26">
        <f>VLOOKUP($A:$A,output_dataset1!$1:$1048576,176,FALSE)</f>
        <v>-0.52</v>
      </c>
      <c r="BF26">
        <f>VLOOKUP($A:$A,output_dataset1!$1:$1048576,177,FALSE)</f>
        <v>-5.6</v>
      </c>
      <c r="BG26">
        <f>VLOOKUP($A:$A,output_dataset1!$1:$1048576,181,FALSE)</f>
        <v>-5.6</v>
      </c>
      <c r="BH26">
        <f>VLOOKUP($A:$A,output_dataset1!$1:$1048576,185,FALSE)</f>
        <v>-5.6</v>
      </c>
    </row>
    <row r="27" spans="1:60" x14ac:dyDescent="0.3">
      <c r="A27" t="s">
        <v>34</v>
      </c>
      <c r="B27">
        <v>290777</v>
      </c>
      <c r="C27">
        <v>0.72</v>
      </c>
      <c r="D27">
        <v>4.5999999999999996</v>
      </c>
      <c r="E27">
        <v>867</v>
      </c>
      <c r="G27">
        <v>73.900000000000006</v>
      </c>
      <c r="H27">
        <v>10</v>
      </c>
      <c r="J27">
        <f>VLOOKUP(Data_Collection[[#This Row],[School Name]],output_dataset1!$1:$1048576,8,FALSE)</f>
        <v>9</v>
      </c>
      <c r="K27">
        <f>VLOOKUP($A:$A,output_dataset1!$1:$1048576,18,FALSE)</f>
        <v>38</v>
      </c>
      <c r="L27">
        <f>VLOOKUP($A:$A,output_dataset1!$1:$1048576,23,FALSE)</f>
        <v>100</v>
      </c>
      <c r="M27">
        <f>VLOOKUP($A:$A,output_dataset1!$1:$1048576,24,FALSE)</f>
        <v>100</v>
      </c>
      <c r="N27">
        <f>VLOOKUP($A:$A,output_dataset1!$1:$1048576,33,FALSE)</f>
        <v>31</v>
      </c>
      <c r="O27">
        <f>VLOOKUP($A:$A,output_dataset1!$1:$1048576,38,FALSE)</f>
        <v>9.51</v>
      </c>
      <c r="P27">
        <f>VLOOKUP($A:$A,output_dataset1!$1:$1048576,39,FALSE)</f>
        <v>9.1</v>
      </c>
      <c r="Q27">
        <f>VLOOKUP($A:$A,output_dataset1!$1:$1048576,43,FALSE)</f>
        <v>36</v>
      </c>
      <c r="R27">
        <f>VLOOKUP($A:$A,output_dataset1!$1:$1048576,53,FALSE)</f>
        <v>22</v>
      </c>
      <c r="S27">
        <f>VLOOKUP($A:$A,output_dataset1!$1:$1048576,63,FALSE)</f>
        <v>36.159999999999997</v>
      </c>
      <c r="T27">
        <f>VLOOKUP($A:$A,output_dataset1!$1:$1048576,64,FALSE)</f>
        <v>35.725999999999999</v>
      </c>
      <c r="U27">
        <f>VLOOKUP($A:$A,output_dataset1!$1:$1048576,68,FALSE)</f>
        <v>144178</v>
      </c>
      <c r="V27">
        <f>VLOOKUP($A:$A,output_dataset1!$1:$1048576,69,FALSE)</f>
        <v>132446</v>
      </c>
      <c r="W27">
        <f>VLOOKUP($A:$A,output_dataset1!$1:$1048576,73,FALSE)</f>
        <v>91</v>
      </c>
      <c r="X27">
        <f>VLOOKUP($A:$A,output_dataset1!$1:$1048576,74,FALSE)</f>
        <v>95</v>
      </c>
      <c r="Y27">
        <f>VLOOKUP($A:$A,output_dataset1!$1:$1048576,83,FALSE)</f>
        <v>6</v>
      </c>
      <c r="Z27">
        <f>VLOOKUP($A:$A,output_dataset1!$1:$1048576,88,FALSE)</f>
        <v>0</v>
      </c>
      <c r="AA27">
        <f>VLOOKUP($A:$A,output_dataset1!$1:$1048576,93,FALSE)</f>
        <v>82.075000000000003</v>
      </c>
      <c r="AB27" t="str">
        <f>VLOOKUP($A:$A,output_dataset1!$1:$1048576,99,FALSE)</f>
        <v>100</v>
      </c>
      <c r="AC27">
        <f>VLOOKUP($A:$A,output_dataset1!$1:$1048576,100,FALSE)</f>
        <v>21</v>
      </c>
      <c r="AD27">
        <f>VLOOKUP($A:$A,output_dataset1!$1:$1048576,115,FALSE)</f>
        <v>6</v>
      </c>
      <c r="AE27">
        <f>VLOOKUP($A:$A,output_dataset1!$1:$1048576,127,FALSE)</f>
        <v>-16</v>
      </c>
      <c r="AF27">
        <f>VLOOKUP($A:$A,output_dataset1!$1:$1048576,128,FALSE)</f>
        <v>11</v>
      </c>
      <c r="AG27">
        <f>VLOOKUP($A:$A,output_dataset1!$1:$1048576,131,FALSE)</f>
        <v>-8</v>
      </c>
      <c r="AH27">
        <f>VLOOKUP($A:$A,output_dataset1!$1:$1048576,132,FALSE)</f>
        <v>-6</v>
      </c>
      <c r="AI27">
        <f>VLOOKUP($A:$A,output_dataset1!$1:$1048576,135,FALSE)</f>
        <v>27</v>
      </c>
      <c r="AJ27">
        <f>VLOOKUP($A:$A,output_dataset1!$1:$1048576,136,FALSE)</f>
        <v>1</v>
      </c>
      <c r="AK27">
        <f>VLOOKUP($A:$A,output_dataset1!$1:$1048576,139,FALSE)</f>
        <v>-1</v>
      </c>
      <c r="AL27">
        <f>VLOOKUP($A:$A,output_dataset1!$1:$1048576,140,FALSE)</f>
        <v>9</v>
      </c>
      <c r="AM27">
        <f>VLOOKUP($A:$A,output_dataset1!$1:$1048576,143,FALSE)</f>
        <v>-11</v>
      </c>
      <c r="AN27">
        <f>VLOOKUP($A:$A,output_dataset1!$1:$1048576,144,FALSE)</f>
        <v>19</v>
      </c>
      <c r="AO27">
        <f>VLOOKUP($A:$A,output_dataset1!$1:$1048576,147,FALSE)</f>
        <v>-4</v>
      </c>
      <c r="AP27">
        <f>VLOOKUP($A:$A,output_dataset1!$1:$1048576,148,FALSE)</f>
        <v>7</v>
      </c>
      <c r="AQ27">
        <f>VLOOKUP($A:$A,output_dataset1!$1:$1048576,151,FALSE)</f>
        <v>3.6893545999999999E-2</v>
      </c>
      <c r="AR27">
        <f>VLOOKUP($A:$A,output_dataset1!$1:$1048576,152,FALSE)</f>
        <v>0.32397072500000001</v>
      </c>
      <c r="AS27">
        <f>VLOOKUP($A:$A,output_dataset1!$1:$1048576,153,FALSE)</f>
        <v>0.20372507500000001</v>
      </c>
      <c r="AT27">
        <f>VLOOKUP($A:$A,output_dataset1!$1:$1048576,154,FALSE)</f>
        <v>4.6083894E-2</v>
      </c>
      <c r="AU27">
        <f>VLOOKUP($A:$A,output_dataset1!$1:$1048576,155,FALSE)</f>
        <v>0.124381083</v>
      </c>
      <c r="AV27">
        <f>VLOOKUP($A:$A,output_dataset1!$1:$1048576,156,FALSE)</f>
        <v>3.6893545999999999E-2</v>
      </c>
      <c r="AW27">
        <f>VLOOKUP($A:$A,output_dataset1!$1:$1048576,157,FALSE)</f>
        <v>0</v>
      </c>
      <c r="AX27">
        <f>VLOOKUP($A:$A,output_dataset1!$1:$1048576,158,FALSE)</f>
        <v>3</v>
      </c>
      <c r="AY27">
        <f>VLOOKUP($A:$A,output_dataset1!$1:$1048576,159,FALSE)</f>
        <v>0</v>
      </c>
      <c r="AZ27">
        <f>VLOOKUP($A:$A,output_dataset1!$1:$1048576,162,FALSE)</f>
        <v>-0.33333333300000001</v>
      </c>
      <c r="BA27">
        <f>VLOOKUP($A:$A,output_dataset1!$1:$1048576,163,FALSE)</f>
        <v>1.3333333329999999</v>
      </c>
      <c r="BB27">
        <f>VLOOKUP($A:$A,output_dataset1!$1:$1048576,164,FALSE)</f>
        <v>0.45454545499999999</v>
      </c>
      <c r="BC27">
        <f>VLOOKUP($A:$A,output_dataset1!$1:$1048576,168,FALSE)</f>
        <v>0.45454545499999999</v>
      </c>
      <c r="BD27">
        <f>VLOOKUP($A:$A,output_dataset1!$1:$1048576,172,FALSE)</f>
        <v>0.45454545499999999</v>
      </c>
      <c r="BE27">
        <f>VLOOKUP($A:$A,output_dataset1!$1:$1048576,176,FALSE)</f>
        <v>-0.33</v>
      </c>
      <c r="BF27">
        <f>VLOOKUP($A:$A,output_dataset1!$1:$1048576,177,FALSE)</f>
        <v>1.636363636</v>
      </c>
      <c r="BG27">
        <f>VLOOKUP($A:$A,output_dataset1!$1:$1048576,181,FALSE)</f>
        <v>1.636363636</v>
      </c>
      <c r="BH27">
        <f>VLOOKUP($A:$A,output_dataset1!$1:$1048576,185,FALSE)</f>
        <v>1.636363636</v>
      </c>
    </row>
    <row r="28" spans="1:60" x14ac:dyDescent="0.3">
      <c r="A28" t="s">
        <v>35</v>
      </c>
      <c r="B28">
        <v>39724</v>
      </c>
      <c r="C28">
        <v>1.41</v>
      </c>
      <c r="D28">
        <v>4.7</v>
      </c>
      <c r="E28">
        <v>71</v>
      </c>
      <c r="F28">
        <v>92</v>
      </c>
      <c r="G28">
        <v>93.5</v>
      </c>
      <c r="H28">
        <v>10</v>
      </c>
      <c r="I28">
        <v>23.1</v>
      </c>
      <c r="J28">
        <f>VLOOKUP(Data_Collection[[#This Row],[School Name]],output_dataset1!$1:$1048576,8,FALSE)</f>
        <v>25</v>
      </c>
      <c r="K28">
        <f>VLOOKUP($A:$A,output_dataset1!$1:$1048576,18,FALSE)</f>
        <v>45</v>
      </c>
      <c r="L28">
        <f>VLOOKUP($A:$A,output_dataset1!$1:$1048576,23,FALSE)</f>
        <v>91</v>
      </c>
      <c r="M28">
        <f>VLOOKUP($A:$A,output_dataset1!$1:$1048576,24,FALSE)</f>
        <v>94</v>
      </c>
      <c r="N28">
        <f>VLOOKUP($A:$A,output_dataset1!$1:$1048576,33,FALSE)</f>
        <v>50</v>
      </c>
      <c r="O28">
        <f>VLOOKUP($A:$A,output_dataset1!$1:$1048576,38,FALSE)</f>
        <v>8.2200000000000006</v>
      </c>
      <c r="P28">
        <f>VLOOKUP($A:$A,output_dataset1!$1:$1048576,39,FALSE)</f>
        <v>8.94</v>
      </c>
      <c r="Q28">
        <f>VLOOKUP($A:$A,output_dataset1!$1:$1048576,43,FALSE)</f>
        <v>42</v>
      </c>
      <c r="R28">
        <f>VLOOKUP($A:$A,output_dataset1!$1:$1048576,53,FALSE)</f>
        <v>36</v>
      </c>
      <c r="S28">
        <f>VLOOKUP($A:$A,output_dataset1!$1:$1048576,63,FALSE)</f>
        <v>51.89</v>
      </c>
      <c r="T28">
        <f>VLOOKUP($A:$A,output_dataset1!$1:$1048576,64,FALSE)</f>
        <v>60.581000000000003</v>
      </c>
      <c r="U28">
        <f>VLOOKUP($A:$A,output_dataset1!$1:$1048576,68,FALSE)</f>
        <v>68247</v>
      </c>
      <c r="V28">
        <f>VLOOKUP($A:$A,output_dataset1!$1:$1048576,69,FALSE)</f>
        <v>70740</v>
      </c>
      <c r="W28">
        <f>VLOOKUP($A:$A,output_dataset1!$1:$1048576,73,FALSE)</f>
        <v>84</v>
      </c>
      <c r="X28">
        <f>VLOOKUP($A:$A,output_dataset1!$1:$1048576,74,FALSE)</f>
        <v>82</v>
      </c>
      <c r="Y28">
        <f>VLOOKUP($A:$A,output_dataset1!$1:$1048576,83,FALSE)</f>
        <v>42</v>
      </c>
      <c r="Z28">
        <f>VLOOKUP($A:$A,output_dataset1!$1:$1048576,88,FALSE)</f>
        <v>85</v>
      </c>
      <c r="AA28">
        <f>VLOOKUP($A:$A,output_dataset1!$1:$1048576,93,FALSE)</f>
        <v>86.998000000000005</v>
      </c>
      <c r="AB28" t="str">
        <f>VLOOKUP($A:$A,output_dataset1!$1:$1048576,99,FALSE)</f>
        <v>100</v>
      </c>
      <c r="AC28">
        <f>VLOOKUP($A:$A,output_dataset1!$1:$1048576,100,FALSE)</f>
        <v>15</v>
      </c>
      <c r="AD28">
        <f>VLOOKUP($A:$A,output_dataset1!$1:$1048576,115,FALSE)</f>
        <v>2</v>
      </c>
      <c r="AE28">
        <f>VLOOKUP($A:$A,output_dataset1!$1:$1048576,127,FALSE)</f>
        <v>9</v>
      </c>
      <c r="AF28">
        <f>VLOOKUP($A:$A,output_dataset1!$1:$1048576,128,FALSE)</f>
        <v>-4</v>
      </c>
      <c r="AG28">
        <f>VLOOKUP($A:$A,output_dataset1!$1:$1048576,131,FALSE)</f>
        <v>17</v>
      </c>
      <c r="AH28">
        <f>VLOOKUP($A:$A,output_dataset1!$1:$1048576,132,FALSE)</f>
        <v>20</v>
      </c>
      <c r="AI28">
        <f>VLOOKUP($A:$A,output_dataset1!$1:$1048576,135,FALSE)</f>
        <v>0</v>
      </c>
      <c r="AJ28">
        <f>VLOOKUP($A:$A,output_dataset1!$1:$1048576,136,FALSE)</f>
        <v>0</v>
      </c>
      <c r="AK28">
        <f>VLOOKUP($A:$A,output_dataset1!$1:$1048576,139,FALSE)</f>
        <v>-4</v>
      </c>
      <c r="AL28">
        <f>VLOOKUP($A:$A,output_dataset1!$1:$1048576,140,FALSE)</f>
        <v>4</v>
      </c>
      <c r="AM28">
        <f>VLOOKUP($A:$A,output_dataset1!$1:$1048576,143,FALSE)</f>
        <v>2</v>
      </c>
      <c r="AN28">
        <f>VLOOKUP($A:$A,output_dataset1!$1:$1048576,144,FALSE)</f>
        <v>-11</v>
      </c>
      <c r="AO28">
        <f>VLOOKUP($A:$A,output_dataset1!$1:$1048576,147,FALSE)</f>
        <v>2</v>
      </c>
      <c r="AP28">
        <f>VLOOKUP($A:$A,output_dataset1!$1:$1048576,148,FALSE)</f>
        <v>0</v>
      </c>
      <c r="AQ28">
        <f>VLOOKUP($A:$A,output_dataset1!$1:$1048576,151,FALSE)</f>
        <v>3.0878668000000001E-2</v>
      </c>
      <c r="AR28">
        <f>VLOOKUP($A:$A,output_dataset1!$1:$1048576,152,FALSE)</f>
        <v>0.30126998399999999</v>
      </c>
      <c r="AS28">
        <f>VLOOKUP($A:$A,output_dataset1!$1:$1048576,153,FALSE)</f>
        <v>9.9621211000000001E-2</v>
      </c>
      <c r="AT28">
        <f>VLOOKUP($A:$A,output_dataset1!$1:$1048576,154,FALSE)</f>
        <v>0.23447194499999999</v>
      </c>
      <c r="AU28">
        <f>VLOOKUP($A:$A,output_dataset1!$1:$1048576,155,FALSE)</f>
        <v>0.72954502200000004</v>
      </c>
      <c r="AV28">
        <f>VLOOKUP($A:$A,output_dataset1!$1:$1048576,156,FALSE)</f>
        <v>3.0878668000000001E-2</v>
      </c>
      <c r="AW28">
        <f>VLOOKUP($A:$A,output_dataset1!$1:$1048576,157,FALSE)</f>
        <v>0</v>
      </c>
      <c r="AX28">
        <f>VLOOKUP($A:$A,output_dataset1!$1:$1048576,158,FALSE)</f>
        <v>3.6666666669999999</v>
      </c>
      <c r="AY28">
        <f>VLOOKUP($A:$A,output_dataset1!$1:$1048576,159,FALSE)</f>
        <v>4.3333333329999997</v>
      </c>
      <c r="AZ28">
        <f>VLOOKUP($A:$A,output_dataset1!$1:$1048576,162,FALSE)</f>
        <v>1</v>
      </c>
      <c r="BA28">
        <f>VLOOKUP($A:$A,output_dataset1!$1:$1048576,163,FALSE)</f>
        <v>0</v>
      </c>
      <c r="BB28">
        <f>VLOOKUP($A:$A,output_dataset1!$1:$1048576,164,FALSE)</f>
        <v>2.111111111</v>
      </c>
      <c r="BC28">
        <f>VLOOKUP($A:$A,output_dataset1!$1:$1048576,168,FALSE)</f>
        <v>2.111111111</v>
      </c>
      <c r="BD28">
        <f>VLOOKUP($A:$A,output_dataset1!$1:$1048576,172,FALSE)</f>
        <v>2.111111111</v>
      </c>
      <c r="BE28">
        <f>VLOOKUP($A:$A,output_dataset1!$1:$1048576,176,FALSE)</f>
        <v>0.64</v>
      </c>
      <c r="BF28">
        <f>VLOOKUP($A:$A,output_dataset1!$1:$1048576,177,FALSE)</f>
        <v>-4.4545454549999999</v>
      </c>
      <c r="BG28">
        <f>VLOOKUP($A:$A,output_dataset1!$1:$1048576,181,FALSE)</f>
        <v>-4.4545454549999999</v>
      </c>
      <c r="BH28">
        <f>VLOOKUP($A:$A,output_dataset1!$1:$1048576,185,FALSE)</f>
        <v>-4.4545454549999999</v>
      </c>
    </row>
    <row r="29" spans="1:60" x14ac:dyDescent="0.3">
      <c r="A29" t="s">
        <v>36</v>
      </c>
      <c r="B29">
        <v>31185</v>
      </c>
      <c r="C29">
        <v>0.89</v>
      </c>
      <c r="D29">
        <v>4.5</v>
      </c>
      <c r="E29">
        <v>16</v>
      </c>
      <c r="F29">
        <v>87.3</v>
      </c>
      <c r="G29">
        <v>65.099999999999994</v>
      </c>
      <c r="H29">
        <v>10</v>
      </c>
      <c r="I29">
        <v>10.5</v>
      </c>
      <c r="J29">
        <f>VLOOKUP(Data_Collection[[#This Row],[School Name]],output_dataset1!$1:$1048576,8,FALSE)</f>
        <v>33</v>
      </c>
      <c r="K29">
        <f>VLOOKUP($A:$A,output_dataset1!$1:$1048576,18,FALSE)</f>
        <v>31</v>
      </c>
      <c r="L29">
        <f>VLOOKUP($A:$A,output_dataset1!$1:$1048576,23,FALSE)</f>
        <v>100</v>
      </c>
      <c r="M29">
        <f>VLOOKUP($A:$A,output_dataset1!$1:$1048576,24,FALSE)</f>
        <v>100</v>
      </c>
      <c r="N29">
        <f>VLOOKUP($A:$A,output_dataset1!$1:$1048576,33,FALSE)</f>
        <v>30</v>
      </c>
      <c r="O29">
        <f>VLOOKUP($A:$A,output_dataset1!$1:$1048576,38,FALSE)</f>
        <v>8.7799999999999994</v>
      </c>
      <c r="P29">
        <f>VLOOKUP($A:$A,output_dataset1!$1:$1048576,39,FALSE)</f>
        <v>8.57</v>
      </c>
      <c r="Q29">
        <f>VLOOKUP($A:$A,output_dataset1!$1:$1048576,43,FALSE)</f>
        <v>17</v>
      </c>
      <c r="R29">
        <f>VLOOKUP($A:$A,output_dataset1!$1:$1048576,53,FALSE)</f>
        <v>27</v>
      </c>
      <c r="S29">
        <f>VLOOKUP($A:$A,output_dataset1!$1:$1048576,63,FALSE)</f>
        <v>58.03</v>
      </c>
      <c r="T29">
        <f>VLOOKUP($A:$A,output_dataset1!$1:$1048576,64,FALSE)</f>
        <v>69.14</v>
      </c>
      <c r="U29">
        <f>VLOOKUP($A:$A,output_dataset1!$1:$1048576,68,FALSE)</f>
        <v>81110</v>
      </c>
      <c r="V29">
        <f>VLOOKUP($A:$A,output_dataset1!$1:$1048576,69,FALSE)</f>
        <v>80984</v>
      </c>
      <c r="W29">
        <f>VLOOKUP($A:$A,output_dataset1!$1:$1048576,73,FALSE)</f>
        <v>16</v>
      </c>
      <c r="X29">
        <f>VLOOKUP($A:$A,output_dataset1!$1:$1048576,74,FALSE)</f>
        <v>17</v>
      </c>
      <c r="Y29">
        <f>VLOOKUP($A:$A,output_dataset1!$1:$1048576,83,FALSE)</f>
        <v>84</v>
      </c>
      <c r="Z29">
        <f>VLOOKUP($A:$A,output_dataset1!$1:$1048576,88,FALSE)</f>
        <v>45</v>
      </c>
      <c r="AA29">
        <f>VLOOKUP($A:$A,output_dataset1!$1:$1048576,93,FALSE)</f>
        <v>83.542000000000002</v>
      </c>
      <c r="AB29" t="str">
        <f>VLOOKUP($A:$A,output_dataset1!$1:$1048576,99,FALSE)</f>
        <v>81</v>
      </c>
      <c r="AC29">
        <f>VLOOKUP($A:$A,output_dataset1!$1:$1048576,100,FALSE)</f>
        <v>29</v>
      </c>
      <c r="AD29">
        <f>VLOOKUP($A:$A,output_dataset1!$1:$1048576,115,FALSE)</f>
        <v>4</v>
      </c>
      <c r="AE29">
        <f>VLOOKUP($A:$A,output_dataset1!$1:$1048576,127,FALSE)</f>
        <v>-3</v>
      </c>
      <c r="AF29">
        <f>VLOOKUP($A:$A,output_dataset1!$1:$1048576,128,FALSE)</f>
        <v>4</v>
      </c>
      <c r="AG29">
        <f>VLOOKUP($A:$A,output_dataset1!$1:$1048576,131,FALSE)</f>
        <v>-6</v>
      </c>
      <c r="AH29">
        <f>VLOOKUP($A:$A,output_dataset1!$1:$1048576,132,FALSE)</f>
        <v>1</v>
      </c>
      <c r="AI29">
        <f>VLOOKUP($A:$A,output_dataset1!$1:$1048576,135,FALSE)</f>
        <v>2</v>
      </c>
      <c r="AJ29">
        <f>VLOOKUP($A:$A,output_dataset1!$1:$1048576,136,FALSE)</f>
        <v>-3</v>
      </c>
      <c r="AK29">
        <f>VLOOKUP($A:$A,output_dataset1!$1:$1048576,139,FALSE)</f>
        <v>-14</v>
      </c>
      <c r="AL29">
        <f>VLOOKUP($A:$A,output_dataset1!$1:$1048576,140,FALSE)</f>
        <v>13</v>
      </c>
      <c r="AM29">
        <f>VLOOKUP($A:$A,output_dataset1!$1:$1048576,143,FALSE)</f>
        <v>-73</v>
      </c>
      <c r="AN29">
        <f>VLOOKUP($A:$A,output_dataset1!$1:$1048576,144,FALSE)</f>
        <v>70</v>
      </c>
      <c r="AO29">
        <f>VLOOKUP($A:$A,output_dataset1!$1:$1048576,147,FALSE)</f>
        <v>-1</v>
      </c>
      <c r="AP29">
        <f>VLOOKUP($A:$A,output_dataset1!$1:$1048576,148,FALSE)</f>
        <v>6</v>
      </c>
      <c r="AQ29">
        <f>VLOOKUP($A:$A,output_dataset1!$1:$1048576,151,FALSE)</f>
        <v>0.27328786399999999</v>
      </c>
      <c r="AR29">
        <f>VLOOKUP($A:$A,output_dataset1!$1:$1048576,152,FALSE)</f>
        <v>7.0564949000000002E-2</v>
      </c>
      <c r="AS29">
        <f>VLOOKUP($A:$A,output_dataset1!$1:$1048576,153,FALSE)</f>
        <v>2.1427478E-2</v>
      </c>
      <c r="AT29">
        <f>VLOOKUP($A:$A,output_dataset1!$1:$1048576,154,FALSE)</f>
        <v>0.31492295199999998</v>
      </c>
      <c r="AU29">
        <f>VLOOKUP($A:$A,output_dataset1!$1:$1048576,155,FALSE)</f>
        <v>1.1639314519999999</v>
      </c>
      <c r="AV29">
        <f>VLOOKUP($A:$A,output_dataset1!$1:$1048576,156,FALSE)</f>
        <v>0.27328786399999999</v>
      </c>
      <c r="AW29">
        <f>VLOOKUP($A:$A,output_dataset1!$1:$1048576,157,FALSE)</f>
        <v>0</v>
      </c>
      <c r="AX29">
        <f>VLOOKUP($A:$A,output_dataset1!$1:$1048576,158,FALSE)</f>
        <v>3.3333333330000001</v>
      </c>
      <c r="AY29">
        <f>VLOOKUP($A:$A,output_dataset1!$1:$1048576,159,FALSE)</f>
        <v>4</v>
      </c>
      <c r="AZ29">
        <f>VLOOKUP($A:$A,output_dataset1!$1:$1048576,162,FALSE)</f>
        <v>-0.33333333300000001</v>
      </c>
      <c r="BA29">
        <f>VLOOKUP($A:$A,output_dataset1!$1:$1048576,163,FALSE)</f>
        <v>0</v>
      </c>
      <c r="BB29">
        <f>VLOOKUP($A:$A,output_dataset1!$1:$1048576,164,FALSE)</f>
        <v>-1.636363636</v>
      </c>
      <c r="BC29">
        <f>VLOOKUP($A:$A,output_dataset1!$1:$1048576,168,FALSE)</f>
        <v>-1.636363636</v>
      </c>
      <c r="BD29">
        <f>VLOOKUP($A:$A,output_dataset1!$1:$1048576,172,FALSE)</f>
        <v>-1.636363636</v>
      </c>
      <c r="BE29">
        <f>VLOOKUP($A:$A,output_dataset1!$1:$1048576,176,FALSE)</f>
        <v>-0.16500000000000001</v>
      </c>
      <c r="BF29">
        <f>VLOOKUP($A:$A,output_dataset1!$1:$1048576,177,FALSE)</f>
        <v>-0.18181818199999999</v>
      </c>
      <c r="BG29">
        <f>VLOOKUP($A:$A,output_dataset1!$1:$1048576,181,FALSE)</f>
        <v>-0.18181818199999999</v>
      </c>
      <c r="BH29">
        <f>VLOOKUP($A:$A,output_dataset1!$1:$1048576,185,FALSE)</f>
        <v>-0.18181818199999999</v>
      </c>
    </row>
    <row r="30" spans="1:60" x14ac:dyDescent="0.3">
      <c r="A30" t="s">
        <v>37</v>
      </c>
      <c r="B30">
        <v>102934</v>
      </c>
      <c r="C30">
        <v>5.08</v>
      </c>
      <c r="D30">
        <v>4.5</v>
      </c>
      <c r="E30">
        <v>245</v>
      </c>
      <c r="H30">
        <v>10</v>
      </c>
      <c r="J30">
        <f>VLOOKUP(Data_Collection[[#This Row],[School Name]],output_dataset1!$1:$1048576,8,FALSE)</f>
        <v>35</v>
      </c>
      <c r="K30">
        <f>VLOOKUP($A:$A,output_dataset1!$1:$1048576,18,FALSE)</f>
        <v>34</v>
      </c>
      <c r="L30">
        <f>VLOOKUP($A:$A,output_dataset1!$1:$1048576,23,FALSE)</f>
        <v>100</v>
      </c>
      <c r="M30">
        <f>VLOOKUP($A:$A,output_dataset1!$1:$1048576,24,FALSE)</f>
        <v>100</v>
      </c>
      <c r="N30">
        <f>VLOOKUP($A:$A,output_dataset1!$1:$1048576,33,FALSE)</f>
        <v>38</v>
      </c>
      <c r="O30">
        <f>VLOOKUP($A:$A,output_dataset1!$1:$1048576,38,FALSE)</f>
        <v>8.8699999999999992</v>
      </c>
      <c r="P30">
        <f>VLOOKUP($A:$A,output_dataset1!$1:$1048576,39,FALSE)</f>
        <v>9.3000000000000007</v>
      </c>
      <c r="Q30">
        <f>VLOOKUP($A:$A,output_dataset1!$1:$1048576,43,FALSE)</f>
        <v>30</v>
      </c>
      <c r="R30">
        <f>VLOOKUP($A:$A,output_dataset1!$1:$1048576,53,FALSE)</f>
        <v>21</v>
      </c>
      <c r="S30">
        <f>VLOOKUP($A:$A,output_dataset1!$1:$1048576,63,FALSE)</f>
        <v>35.409999999999997</v>
      </c>
      <c r="T30">
        <f>VLOOKUP($A:$A,output_dataset1!$1:$1048576,64,FALSE)</f>
        <v>41.49</v>
      </c>
      <c r="U30">
        <f>VLOOKUP($A:$A,output_dataset1!$1:$1048576,68,FALSE)</f>
        <v>101573</v>
      </c>
      <c r="V30">
        <f>VLOOKUP($A:$A,output_dataset1!$1:$1048576,69,FALSE)</f>
        <v>102689</v>
      </c>
      <c r="W30">
        <f>VLOOKUP($A:$A,output_dataset1!$1:$1048576,73,FALSE)</f>
        <v>54</v>
      </c>
      <c r="X30">
        <f>VLOOKUP($A:$A,output_dataset1!$1:$1048576,74,FALSE)</f>
        <v>49</v>
      </c>
      <c r="Y30">
        <f>VLOOKUP($A:$A,output_dataset1!$1:$1048576,83,FALSE)</f>
        <v>32</v>
      </c>
      <c r="Z30">
        <f>VLOOKUP($A:$A,output_dataset1!$1:$1048576,88,FALSE)</f>
        <v>55</v>
      </c>
      <c r="AA30">
        <f>VLOOKUP($A:$A,output_dataset1!$1:$1048576,93,FALSE)</f>
        <v>86.772999999999996</v>
      </c>
      <c r="AB30" t="str">
        <f>VLOOKUP($A:$A,output_dataset1!$1:$1048576,99,FALSE)</f>
        <v>9</v>
      </c>
      <c r="AC30">
        <f>VLOOKUP($A:$A,output_dataset1!$1:$1048576,100,FALSE)</f>
        <v>23</v>
      </c>
      <c r="AD30">
        <f>VLOOKUP($A:$A,output_dataset1!$1:$1048576,115,FALSE)</f>
        <v>4</v>
      </c>
      <c r="AE30">
        <f>VLOOKUP($A:$A,output_dataset1!$1:$1048576,127,FALSE)</f>
        <v>9</v>
      </c>
      <c r="AF30">
        <f>VLOOKUP($A:$A,output_dataset1!$1:$1048576,128,FALSE)</f>
        <v>-5</v>
      </c>
      <c r="AG30">
        <f>VLOOKUP($A:$A,output_dataset1!$1:$1048576,131,FALSE)</f>
        <v>8</v>
      </c>
      <c r="AH30">
        <f>VLOOKUP($A:$A,output_dataset1!$1:$1048576,132,FALSE)</f>
        <v>3</v>
      </c>
      <c r="AI30">
        <f>VLOOKUP($A:$A,output_dataset1!$1:$1048576,135,FALSE)</f>
        <v>0</v>
      </c>
      <c r="AJ30">
        <f>VLOOKUP($A:$A,output_dataset1!$1:$1048576,136,FALSE)</f>
        <v>0</v>
      </c>
      <c r="AK30">
        <f>VLOOKUP($A:$A,output_dataset1!$1:$1048576,139,FALSE)</f>
        <v>-5</v>
      </c>
      <c r="AL30">
        <f>VLOOKUP($A:$A,output_dataset1!$1:$1048576,140,FALSE)</f>
        <v>1</v>
      </c>
      <c r="AM30">
        <f>VLOOKUP($A:$A,output_dataset1!$1:$1048576,143,FALSE)</f>
        <v>-1</v>
      </c>
      <c r="AN30">
        <f>VLOOKUP($A:$A,output_dataset1!$1:$1048576,144,FALSE)</f>
        <v>29</v>
      </c>
      <c r="AO30">
        <f>VLOOKUP($A:$A,output_dataset1!$1:$1048576,147,FALSE)</f>
        <v>5</v>
      </c>
      <c r="AP30">
        <f>VLOOKUP($A:$A,output_dataset1!$1:$1048576,148,FALSE)</f>
        <v>6</v>
      </c>
      <c r="AQ30">
        <f>VLOOKUP($A:$A,output_dataset1!$1:$1048576,151,FALSE)</f>
        <v>9.2974221999999995E-2</v>
      </c>
      <c r="AR30">
        <f>VLOOKUP($A:$A,output_dataset1!$1:$1048576,152,FALSE)</f>
        <v>0.79940806499999995</v>
      </c>
      <c r="AS30">
        <f>VLOOKUP($A:$A,output_dataset1!$1:$1048576,153,FALSE)</f>
        <v>0.113483845</v>
      </c>
      <c r="AT30">
        <f>VLOOKUP($A:$A,output_dataset1!$1:$1048576,154,FALSE)</f>
        <v>0.194410626</v>
      </c>
      <c r="AU30">
        <f>VLOOKUP($A:$A,output_dataset1!$1:$1048576,155,FALSE)</f>
        <v>0.26176733099999999</v>
      </c>
      <c r="AV30">
        <f>VLOOKUP($A:$A,output_dataset1!$1:$1048576,156,FALSE)</f>
        <v>9.2974221999999995E-2</v>
      </c>
      <c r="AW30">
        <f>VLOOKUP($A:$A,output_dataset1!$1:$1048576,157,FALSE)</f>
        <v>0</v>
      </c>
      <c r="AX30">
        <f>VLOOKUP($A:$A,output_dataset1!$1:$1048576,158,FALSE)</f>
        <v>-1.6666666670000001</v>
      </c>
      <c r="AY30">
        <f>VLOOKUP($A:$A,output_dataset1!$1:$1048576,159,FALSE)</f>
        <v>-3.3333333330000001</v>
      </c>
      <c r="AZ30">
        <f>VLOOKUP($A:$A,output_dataset1!$1:$1048576,162,FALSE)</f>
        <v>-0.33333333300000001</v>
      </c>
      <c r="BA30">
        <f>VLOOKUP($A:$A,output_dataset1!$1:$1048576,163,FALSE)</f>
        <v>-5.3333333329999997</v>
      </c>
      <c r="BB30">
        <f>VLOOKUP($A:$A,output_dataset1!$1:$1048576,164,FALSE)</f>
        <v>-1.6666666670000001</v>
      </c>
      <c r="BC30">
        <f>VLOOKUP($A:$A,output_dataset1!$1:$1048576,168,FALSE)</f>
        <v>-1.6666666670000001</v>
      </c>
      <c r="BD30">
        <f>VLOOKUP($A:$A,output_dataset1!$1:$1048576,172,FALSE)</f>
        <v>-1.6666666670000001</v>
      </c>
      <c r="BE30">
        <f>VLOOKUP($A:$A,output_dataset1!$1:$1048576,176,FALSE)</f>
        <v>0.34499999999999997</v>
      </c>
      <c r="BF30">
        <f>VLOOKUP($A:$A,output_dataset1!$1:$1048576,177,FALSE)</f>
        <v>-2.2727272730000001</v>
      </c>
      <c r="BG30">
        <f>VLOOKUP($A:$A,output_dataset1!$1:$1048576,181,FALSE)</f>
        <v>-2.2727272730000001</v>
      </c>
      <c r="BH30">
        <f>VLOOKUP($A:$A,output_dataset1!$1:$1048576,185,FALSE)</f>
        <v>-2.2727272730000001</v>
      </c>
    </row>
    <row r="31" spans="1:60" x14ac:dyDescent="0.3">
      <c r="A31" t="s">
        <v>38</v>
      </c>
      <c r="B31">
        <v>80889</v>
      </c>
      <c r="C31">
        <v>2.39</v>
      </c>
      <c r="D31">
        <v>4.5999999999999996</v>
      </c>
      <c r="E31">
        <v>476</v>
      </c>
      <c r="G31">
        <v>24.2</v>
      </c>
      <c r="H31">
        <v>10</v>
      </c>
      <c r="J31">
        <f>VLOOKUP(Data_Collection[[#This Row],[School Name]],output_dataset1!$1:$1048576,8,FALSE)</f>
        <v>100</v>
      </c>
      <c r="K31">
        <f>VLOOKUP($A:$A,output_dataset1!$1:$1048576,18,FALSE)</f>
        <v>18</v>
      </c>
      <c r="L31">
        <f>VLOOKUP($A:$A,output_dataset1!$1:$1048576,23,FALSE)</f>
        <v>100</v>
      </c>
      <c r="M31">
        <f>VLOOKUP($A:$A,output_dataset1!$1:$1048576,24,FALSE)</f>
        <v>100</v>
      </c>
      <c r="N31">
        <f>VLOOKUP($A:$A,output_dataset1!$1:$1048576,33,FALSE)</f>
        <v>15</v>
      </c>
      <c r="O31">
        <f>VLOOKUP($A:$A,output_dataset1!$1:$1048576,38,FALSE)</f>
        <v>8.77</v>
      </c>
      <c r="P31">
        <f>VLOOKUP($A:$A,output_dataset1!$1:$1048576,39,FALSE)</f>
        <v>8.86</v>
      </c>
      <c r="Q31">
        <f>VLOOKUP($A:$A,output_dataset1!$1:$1048576,43,FALSE)</f>
        <v>58</v>
      </c>
      <c r="R31">
        <f>VLOOKUP($A:$A,output_dataset1!$1:$1048576,53,FALSE)</f>
        <v>35</v>
      </c>
      <c r="S31">
        <f>VLOOKUP($A:$A,output_dataset1!$1:$1048576,63,FALSE)</f>
        <v>55.78</v>
      </c>
      <c r="T31">
        <f>VLOOKUP($A:$A,output_dataset1!$1:$1048576,64,FALSE)</f>
        <v>62.539000000000001</v>
      </c>
      <c r="U31">
        <f>VLOOKUP($A:$A,output_dataset1!$1:$1048576,68,FALSE)</f>
        <v>80729</v>
      </c>
      <c r="V31">
        <f>VLOOKUP($A:$A,output_dataset1!$1:$1048576,69,FALSE)</f>
        <v>76082</v>
      </c>
      <c r="W31">
        <f>VLOOKUP($A:$A,output_dataset1!$1:$1048576,73,FALSE)</f>
        <v>36</v>
      </c>
      <c r="X31">
        <f>VLOOKUP($A:$A,output_dataset1!$1:$1048576,74,FALSE)</f>
        <v>40</v>
      </c>
      <c r="Y31">
        <f>VLOOKUP($A:$A,output_dataset1!$1:$1048576,83,FALSE)</f>
        <v>37</v>
      </c>
      <c r="Z31">
        <f>VLOOKUP($A:$A,output_dataset1!$1:$1048576,88,FALSE)</f>
        <v>87</v>
      </c>
      <c r="AA31">
        <f>VLOOKUP($A:$A,output_dataset1!$1:$1048576,93,FALSE)</f>
        <v>87.58</v>
      </c>
      <c r="AB31" t="str">
        <f>VLOOKUP($A:$A,output_dataset1!$1:$1048576,99,FALSE)</f>
        <v>71</v>
      </c>
      <c r="AC31">
        <f>VLOOKUP($A:$A,output_dataset1!$1:$1048576,100,FALSE)</f>
        <v>18</v>
      </c>
      <c r="AD31">
        <f>VLOOKUP($A:$A,output_dataset1!$1:$1048576,115,FALSE)</f>
        <v>3</v>
      </c>
      <c r="AE31">
        <f>VLOOKUP($A:$A,output_dataset1!$1:$1048576,127,FALSE)</f>
        <v>-8</v>
      </c>
      <c r="AF31">
        <f>VLOOKUP($A:$A,output_dataset1!$1:$1048576,128,FALSE)</f>
        <v>7</v>
      </c>
      <c r="AG31">
        <f>VLOOKUP($A:$A,output_dataset1!$1:$1048576,131,FALSE)</f>
        <v>5</v>
      </c>
      <c r="AH31">
        <f>VLOOKUP($A:$A,output_dataset1!$1:$1048576,132,FALSE)</f>
        <v>17</v>
      </c>
      <c r="AI31">
        <f>VLOOKUP($A:$A,output_dataset1!$1:$1048576,135,FALSE)</f>
        <v>-4</v>
      </c>
      <c r="AJ31">
        <f>VLOOKUP($A:$A,output_dataset1!$1:$1048576,136,FALSE)</f>
        <v>-1</v>
      </c>
      <c r="AK31">
        <f>VLOOKUP($A:$A,output_dataset1!$1:$1048576,139,FALSE)</f>
        <v>-6</v>
      </c>
      <c r="AL31">
        <f>VLOOKUP($A:$A,output_dataset1!$1:$1048576,140,FALSE)</f>
        <v>1</v>
      </c>
      <c r="AM31">
        <f>VLOOKUP($A:$A,output_dataset1!$1:$1048576,143,FALSE)</f>
        <v>-32</v>
      </c>
      <c r="AN31">
        <f>VLOOKUP($A:$A,output_dataset1!$1:$1048576,144,FALSE)</f>
        <v>13</v>
      </c>
      <c r="AO31">
        <f>VLOOKUP($A:$A,output_dataset1!$1:$1048576,147,FALSE)</f>
        <v>-4</v>
      </c>
      <c r="AP31">
        <f>VLOOKUP($A:$A,output_dataset1!$1:$1048576,148,FALSE)</f>
        <v>8</v>
      </c>
      <c r="AQ31">
        <f>VLOOKUP($A:$A,output_dataset1!$1:$1048576,151,FALSE)</f>
        <v>9.7795277E-2</v>
      </c>
      <c r="AR31">
        <f>VLOOKUP($A:$A,output_dataset1!$1:$1048576,152,FALSE)</f>
        <v>0.15269660900000001</v>
      </c>
      <c r="AS31">
        <f>VLOOKUP($A:$A,output_dataset1!$1:$1048576,153,FALSE)</f>
        <v>0.117756812</v>
      </c>
      <c r="AT31">
        <f>VLOOKUP($A:$A,output_dataset1!$1:$1048576,154,FALSE)</f>
        <v>0.406674588</v>
      </c>
      <c r="AU31">
        <f>VLOOKUP($A:$A,output_dataset1!$1:$1048576,155,FALSE)</f>
        <v>0.68787138699999995</v>
      </c>
      <c r="AV31">
        <f>VLOOKUP($A:$A,output_dataset1!$1:$1048576,156,FALSE)</f>
        <v>9.7795277E-2</v>
      </c>
      <c r="AW31">
        <f>VLOOKUP($A:$A,output_dataset1!$1:$1048576,157,FALSE)</f>
        <v>0</v>
      </c>
      <c r="AX31">
        <f>VLOOKUP($A:$A,output_dataset1!$1:$1048576,158,FALSE)</f>
        <v>-2.6666666669999999</v>
      </c>
      <c r="AY31">
        <f>VLOOKUP($A:$A,output_dataset1!$1:$1048576,159,FALSE)</f>
        <v>1.3333333329999999</v>
      </c>
      <c r="AZ31">
        <f>VLOOKUP($A:$A,output_dataset1!$1:$1048576,162,FALSE)</f>
        <v>-1.6666666670000001</v>
      </c>
      <c r="BA31">
        <f>VLOOKUP($A:$A,output_dataset1!$1:$1048576,163,FALSE)</f>
        <v>-1.6666666670000001</v>
      </c>
      <c r="BB31">
        <f>VLOOKUP($A:$A,output_dataset1!$1:$1048576,164,FALSE)</f>
        <v>0.63636363600000001</v>
      </c>
      <c r="BC31">
        <f>VLOOKUP($A:$A,output_dataset1!$1:$1048576,168,FALSE)</f>
        <v>0.63636363600000001</v>
      </c>
      <c r="BD31">
        <f>VLOOKUP($A:$A,output_dataset1!$1:$1048576,172,FALSE)</f>
        <v>0.63636363600000001</v>
      </c>
      <c r="BE31">
        <f>VLOOKUP($A:$A,output_dataset1!$1:$1048576,176,FALSE)</f>
        <v>0.06</v>
      </c>
      <c r="BF31">
        <f>VLOOKUP($A:$A,output_dataset1!$1:$1048576,177,FALSE)</f>
        <v>0.45454545499999999</v>
      </c>
      <c r="BG31">
        <f>VLOOKUP($A:$A,output_dataset1!$1:$1048576,181,FALSE)</f>
        <v>0.45454545499999999</v>
      </c>
      <c r="BH31">
        <f>VLOOKUP($A:$A,output_dataset1!$1:$1048576,185,FALSE)</f>
        <v>0.45454545499999999</v>
      </c>
    </row>
    <row r="32" spans="1:60" x14ac:dyDescent="0.3">
      <c r="A32" t="s">
        <v>39</v>
      </c>
      <c r="B32">
        <v>47436</v>
      </c>
      <c r="C32">
        <v>3.63</v>
      </c>
      <c r="D32">
        <v>4.5999999999999996</v>
      </c>
      <c r="E32">
        <v>108</v>
      </c>
      <c r="G32">
        <v>6.5</v>
      </c>
      <c r="H32">
        <v>10</v>
      </c>
      <c r="J32">
        <f>VLOOKUP(Data_Collection[[#This Row],[School Name]],output_dataset1!$1:$1048576,8,FALSE)</f>
        <v>90</v>
      </c>
      <c r="K32">
        <f>VLOOKUP($A:$A,output_dataset1!$1:$1048576,18,FALSE)</f>
        <v>39</v>
      </c>
      <c r="L32">
        <f>VLOOKUP($A:$A,output_dataset1!$1:$1048576,23,FALSE)</f>
        <v>100</v>
      </c>
      <c r="M32">
        <f>VLOOKUP($A:$A,output_dataset1!$1:$1048576,24,FALSE)</f>
        <v>100</v>
      </c>
      <c r="N32">
        <f>VLOOKUP($A:$A,output_dataset1!$1:$1048576,33,FALSE)</f>
        <v>28</v>
      </c>
      <c r="O32">
        <f>VLOOKUP($A:$A,output_dataset1!$1:$1048576,38,FALSE)</f>
        <v>8.74</v>
      </c>
      <c r="P32">
        <f>VLOOKUP($A:$A,output_dataset1!$1:$1048576,39,FALSE)</f>
        <v>8.3000000000000007</v>
      </c>
      <c r="Q32">
        <f>VLOOKUP($A:$A,output_dataset1!$1:$1048576,43,FALSE)</f>
        <v>50</v>
      </c>
      <c r="R32">
        <f>VLOOKUP($A:$A,output_dataset1!$1:$1048576,53,FALSE)</f>
        <v>47</v>
      </c>
      <c r="S32">
        <f>VLOOKUP($A:$A,output_dataset1!$1:$1048576,63,FALSE)</f>
        <v>64.39</v>
      </c>
      <c r="T32">
        <f>VLOOKUP($A:$A,output_dataset1!$1:$1048576,64,FALSE)</f>
        <v>55.999000000000002</v>
      </c>
      <c r="U32">
        <f>VLOOKUP($A:$A,output_dataset1!$1:$1048576,68,FALSE)</f>
        <v>70859</v>
      </c>
      <c r="V32">
        <f>VLOOKUP($A:$A,output_dataset1!$1:$1048576,69,FALSE)</f>
        <v>64671</v>
      </c>
      <c r="W32">
        <f>VLOOKUP($A:$A,output_dataset1!$1:$1048576,73,FALSE)</f>
        <v>48</v>
      </c>
      <c r="X32">
        <f>VLOOKUP($A:$A,output_dataset1!$1:$1048576,74,FALSE)</f>
        <v>48</v>
      </c>
      <c r="Y32">
        <f>VLOOKUP($A:$A,output_dataset1!$1:$1048576,83,FALSE)</f>
        <v>38</v>
      </c>
      <c r="Z32">
        <f>VLOOKUP($A:$A,output_dataset1!$1:$1048576,88,FALSE)</f>
        <v>92</v>
      </c>
      <c r="AA32">
        <f>VLOOKUP($A:$A,output_dataset1!$1:$1048576,93,FALSE)</f>
        <v>81.117000000000004</v>
      </c>
      <c r="AB32" t="str">
        <f>VLOOKUP($A:$A,output_dataset1!$1:$1048576,99,FALSE)</f>
        <v>85</v>
      </c>
      <c r="AC32">
        <f>VLOOKUP($A:$A,output_dataset1!$1:$1048576,100,FALSE)</f>
        <v>19</v>
      </c>
      <c r="AD32">
        <f>VLOOKUP($A:$A,output_dataset1!$1:$1048576,115,FALSE)</f>
        <v>4</v>
      </c>
      <c r="AE32">
        <f>VLOOKUP($A:$A,output_dataset1!$1:$1048576,127,FALSE)</f>
        <v>-17</v>
      </c>
      <c r="AF32">
        <f>VLOOKUP($A:$A,output_dataset1!$1:$1048576,128,FALSE)</f>
        <v>1</v>
      </c>
      <c r="AG32">
        <f>VLOOKUP($A:$A,output_dataset1!$1:$1048576,131,FALSE)</f>
        <v>-1</v>
      </c>
      <c r="AH32">
        <f>VLOOKUP($A:$A,output_dataset1!$1:$1048576,132,FALSE)</f>
        <v>9</v>
      </c>
      <c r="AI32">
        <f>VLOOKUP($A:$A,output_dataset1!$1:$1048576,135,FALSE)</f>
        <v>0</v>
      </c>
      <c r="AJ32">
        <f>VLOOKUP($A:$A,output_dataset1!$1:$1048576,136,FALSE)</f>
        <v>-3</v>
      </c>
      <c r="AK32">
        <f>VLOOKUP($A:$A,output_dataset1!$1:$1048576,139,FALSE)</f>
        <v>-7</v>
      </c>
      <c r="AL32">
        <f>VLOOKUP($A:$A,output_dataset1!$1:$1048576,140,FALSE)</f>
        <v>3</v>
      </c>
      <c r="AM32">
        <f>VLOOKUP($A:$A,output_dataset1!$1:$1048576,143,FALSE)</f>
        <v>41</v>
      </c>
      <c r="AN32">
        <f>VLOOKUP($A:$A,output_dataset1!$1:$1048576,144,FALSE)</f>
        <v>-11</v>
      </c>
      <c r="AO32">
        <f>VLOOKUP($A:$A,output_dataset1!$1:$1048576,147,FALSE)</f>
        <v>0</v>
      </c>
      <c r="AP32">
        <f>VLOOKUP($A:$A,output_dataset1!$1:$1048576,148,FALSE)</f>
        <v>1</v>
      </c>
      <c r="AQ32">
        <f>VLOOKUP($A:$A,output_dataset1!$1:$1048576,151,FALSE)</f>
        <v>7.3184817999999999E-2</v>
      </c>
      <c r="AR32">
        <f>VLOOKUP($A:$A,output_dataset1!$1:$1048576,152,FALSE)</f>
        <v>0.13667171</v>
      </c>
      <c r="AS32">
        <f>VLOOKUP($A:$A,output_dataset1!$1:$1048576,153,FALSE)</f>
        <v>6.2948176999999994E-2</v>
      </c>
      <c r="AT32">
        <f>VLOOKUP($A:$A,output_dataset1!$1:$1048576,154,FALSE)</f>
        <v>0.108840812</v>
      </c>
      <c r="AU32">
        <f>VLOOKUP($A:$A,output_dataset1!$1:$1048576,155,FALSE)</f>
        <v>0.88126954999999996</v>
      </c>
      <c r="AV32">
        <f>VLOOKUP($A:$A,output_dataset1!$1:$1048576,156,FALSE)</f>
        <v>7.3184817999999999E-2</v>
      </c>
      <c r="AW32">
        <f>VLOOKUP($A:$A,output_dataset1!$1:$1048576,157,FALSE)</f>
        <v>0</v>
      </c>
      <c r="AX32">
        <f>VLOOKUP($A:$A,output_dataset1!$1:$1048576,158,FALSE)</f>
        <v>-20</v>
      </c>
      <c r="AY32">
        <f>VLOOKUP($A:$A,output_dataset1!$1:$1048576,159,FALSE)</f>
        <v>-8.3333333330000006</v>
      </c>
      <c r="AZ32">
        <f>VLOOKUP($A:$A,output_dataset1!$1:$1048576,162,FALSE)</f>
        <v>0.66666666699999999</v>
      </c>
      <c r="BA32">
        <f>VLOOKUP($A:$A,output_dataset1!$1:$1048576,163,FALSE)</f>
        <v>-5.6666666670000003</v>
      </c>
      <c r="BB32">
        <f>VLOOKUP($A:$A,output_dataset1!$1:$1048576,164,FALSE)</f>
        <v>-2.2727272730000001</v>
      </c>
      <c r="BC32">
        <f>VLOOKUP($A:$A,output_dataset1!$1:$1048576,168,FALSE)</f>
        <v>-2.2727272730000001</v>
      </c>
      <c r="BD32">
        <f>VLOOKUP($A:$A,output_dataset1!$1:$1048576,172,FALSE)</f>
        <v>-2.2727272730000001</v>
      </c>
      <c r="BE32">
        <f>VLOOKUP($A:$A,output_dataset1!$1:$1048576,176,FALSE)</f>
        <v>7.0000000000000007E-2</v>
      </c>
      <c r="BF32">
        <f>VLOOKUP($A:$A,output_dataset1!$1:$1048576,177,FALSE)</f>
        <v>-5.6363636359999996</v>
      </c>
      <c r="BG32">
        <f>VLOOKUP($A:$A,output_dataset1!$1:$1048576,181,FALSE)</f>
        <v>-5.6363636359999996</v>
      </c>
      <c r="BH32">
        <f>VLOOKUP($A:$A,output_dataset1!$1:$1048576,185,FALSE)</f>
        <v>-5.6363636359999996</v>
      </c>
    </row>
    <row r="33" spans="1:60" x14ac:dyDescent="0.3">
      <c r="A33" t="s">
        <v>40</v>
      </c>
      <c r="B33">
        <v>70309</v>
      </c>
      <c r="C33">
        <v>2.71</v>
      </c>
      <c r="D33">
        <v>4.5999999999999996</v>
      </c>
      <c r="E33">
        <v>99</v>
      </c>
      <c r="H33">
        <v>10</v>
      </c>
      <c r="J33">
        <f>VLOOKUP(Data_Collection[[#This Row],[School Name]],output_dataset1!$1:$1048576,8,FALSE)</f>
        <v>80</v>
      </c>
      <c r="K33">
        <f>VLOOKUP($A:$A,output_dataset1!$1:$1048576,18,FALSE)</f>
        <v>31</v>
      </c>
      <c r="L33">
        <f>VLOOKUP($A:$A,output_dataset1!$1:$1048576,23,FALSE)</f>
        <v>100</v>
      </c>
      <c r="M33">
        <f>VLOOKUP($A:$A,output_dataset1!$1:$1048576,24,FALSE)</f>
        <v>100</v>
      </c>
      <c r="N33">
        <f>VLOOKUP($A:$A,output_dataset1!$1:$1048576,33,FALSE)</f>
        <v>26</v>
      </c>
      <c r="O33">
        <f>VLOOKUP($A:$A,output_dataset1!$1:$1048576,38,FALSE)</f>
        <v>8.8000000000000007</v>
      </c>
      <c r="P33">
        <f>VLOOKUP($A:$A,output_dataset1!$1:$1048576,39,FALSE)</f>
        <v>8.4600000000000009</v>
      </c>
      <c r="Q33">
        <f>VLOOKUP($A:$A,output_dataset1!$1:$1048576,43,FALSE)</f>
        <v>40</v>
      </c>
      <c r="R33">
        <f>VLOOKUP($A:$A,output_dataset1!$1:$1048576,53,FALSE)</f>
        <v>47</v>
      </c>
      <c r="S33">
        <f>VLOOKUP($A:$A,output_dataset1!$1:$1048576,63,FALSE)</f>
        <v>45.13</v>
      </c>
      <c r="T33">
        <f>VLOOKUP($A:$A,output_dataset1!$1:$1048576,64,FALSE)</f>
        <v>50.683999999999997</v>
      </c>
      <c r="U33">
        <f>VLOOKUP($A:$A,output_dataset1!$1:$1048576,68,FALSE)</f>
        <v>70996</v>
      </c>
      <c r="V33">
        <f>VLOOKUP($A:$A,output_dataset1!$1:$1048576,69,FALSE)</f>
        <v>68093</v>
      </c>
      <c r="W33">
        <f>VLOOKUP($A:$A,output_dataset1!$1:$1048576,73,FALSE)</f>
        <v>51</v>
      </c>
      <c r="X33">
        <f>VLOOKUP($A:$A,output_dataset1!$1:$1048576,74,FALSE)</f>
        <v>47</v>
      </c>
      <c r="Y33">
        <f>VLOOKUP($A:$A,output_dataset1!$1:$1048576,83,FALSE)</f>
        <v>89</v>
      </c>
      <c r="Z33">
        <f>VLOOKUP($A:$A,output_dataset1!$1:$1048576,88,FALSE)</f>
        <v>36</v>
      </c>
      <c r="AA33">
        <f>VLOOKUP($A:$A,output_dataset1!$1:$1048576,93,FALSE)</f>
        <v>86.986999999999995</v>
      </c>
      <c r="AB33" t="str">
        <f>VLOOKUP($A:$A,output_dataset1!$1:$1048576,99,FALSE)</f>
        <v>100</v>
      </c>
      <c r="AC33">
        <f>VLOOKUP($A:$A,output_dataset1!$1:$1048576,100,FALSE)</f>
        <v>24</v>
      </c>
      <c r="AD33">
        <f>VLOOKUP($A:$A,output_dataset1!$1:$1048576,115,FALSE)</f>
        <v>4</v>
      </c>
      <c r="AE33">
        <f>VLOOKUP($A:$A,output_dataset1!$1:$1048576,127,FALSE)</f>
        <v>-8</v>
      </c>
      <c r="AF33">
        <f>VLOOKUP($A:$A,output_dataset1!$1:$1048576,128,FALSE)</f>
        <v>2</v>
      </c>
      <c r="AG33">
        <f>VLOOKUP($A:$A,output_dataset1!$1:$1048576,131,FALSE)</f>
        <v>-11</v>
      </c>
      <c r="AH33">
        <f>VLOOKUP($A:$A,output_dataset1!$1:$1048576,132,FALSE)</f>
        <v>21</v>
      </c>
      <c r="AI33">
        <f>VLOOKUP($A:$A,output_dataset1!$1:$1048576,135,FALSE)</f>
        <v>-5</v>
      </c>
      <c r="AJ33">
        <f>VLOOKUP($A:$A,output_dataset1!$1:$1048576,136,FALSE)</f>
        <v>-5</v>
      </c>
      <c r="AK33">
        <f>VLOOKUP($A:$A,output_dataset1!$1:$1048576,139,FALSE)</f>
        <v>13</v>
      </c>
      <c r="AL33">
        <f>VLOOKUP($A:$A,output_dataset1!$1:$1048576,140,FALSE)</f>
        <v>1</v>
      </c>
      <c r="AM33">
        <f>VLOOKUP($A:$A,output_dataset1!$1:$1048576,143,FALSE)</f>
        <v>81</v>
      </c>
      <c r="AN33">
        <f>VLOOKUP($A:$A,output_dataset1!$1:$1048576,144,FALSE)</f>
        <v>-69</v>
      </c>
      <c r="AO33">
        <f>VLOOKUP($A:$A,output_dataset1!$1:$1048576,147,FALSE)</f>
        <v>4</v>
      </c>
      <c r="AP33">
        <f>VLOOKUP($A:$A,output_dataset1!$1:$1048576,148,FALSE)</f>
        <v>-1</v>
      </c>
      <c r="AQ33">
        <f>VLOOKUP($A:$A,output_dataset1!$1:$1048576,151,FALSE)</f>
        <v>7.1521919000000003E-2</v>
      </c>
      <c r="AR33">
        <f>VLOOKUP($A:$A,output_dataset1!$1:$1048576,152,FALSE)</f>
        <v>0.20538445499999999</v>
      </c>
      <c r="AS33">
        <f>VLOOKUP($A:$A,output_dataset1!$1:$1048576,153,FALSE)</f>
        <v>0.61456250700000004</v>
      </c>
      <c r="AT33">
        <f>VLOOKUP($A:$A,output_dataset1!$1:$1048576,154,FALSE)</f>
        <v>0.222805846</v>
      </c>
      <c r="AU33">
        <f>VLOOKUP($A:$A,output_dataset1!$1:$1048576,155,FALSE)</f>
        <v>0.66182771600000001</v>
      </c>
      <c r="AV33">
        <f>VLOOKUP($A:$A,output_dataset1!$1:$1048576,156,FALSE)</f>
        <v>7.1521919000000003E-2</v>
      </c>
      <c r="AW33">
        <f>VLOOKUP($A:$A,output_dataset1!$1:$1048576,157,FALSE)</f>
        <v>0</v>
      </c>
      <c r="AX33">
        <f>VLOOKUP($A:$A,output_dataset1!$1:$1048576,158,FALSE)</f>
        <v>-3.3333333330000001</v>
      </c>
      <c r="AY33">
        <f>VLOOKUP($A:$A,output_dataset1!$1:$1048576,159,FALSE)</f>
        <v>-10</v>
      </c>
      <c r="AZ33">
        <f>VLOOKUP($A:$A,output_dataset1!$1:$1048576,162,FALSE)</f>
        <v>-1</v>
      </c>
      <c r="BA33">
        <f>VLOOKUP($A:$A,output_dataset1!$1:$1048576,163,FALSE)</f>
        <v>-3.6666666669999999</v>
      </c>
      <c r="BB33">
        <f>VLOOKUP($A:$A,output_dataset1!$1:$1048576,164,FALSE)</f>
        <v>-3.636363636</v>
      </c>
      <c r="BC33">
        <f>VLOOKUP($A:$A,output_dataset1!$1:$1048576,168,FALSE)</f>
        <v>-3.636363636</v>
      </c>
      <c r="BD33">
        <f>VLOOKUP($A:$A,output_dataset1!$1:$1048576,172,FALSE)</f>
        <v>-3.636363636</v>
      </c>
      <c r="BE33">
        <f>VLOOKUP($A:$A,output_dataset1!$1:$1048576,176,FALSE)</f>
        <v>0.125</v>
      </c>
      <c r="BF33">
        <f>VLOOKUP($A:$A,output_dataset1!$1:$1048576,177,FALSE)</f>
        <v>3.0909090909999999</v>
      </c>
      <c r="BG33">
        <f>VLOOKUP($A:$A,output_dataset1!$1:$1048576,181,FALSE)</f>
        <v>3.0909090909999999</v>
      </c>
      <c r="BH33">
        <f>VLOOKUP($A:$A,output_dataset1!$1:$1048576,185,FALSE)</f>
        <v>3.0909090909999999</v>
      </c>
    </row>
    <row r="34" spans="1:60" x14ac:dyDescent="0.3">
      <c r="A34" t="s">
        <v>41</v>
      </c>
      <c r="B34">
        <v>90355</v>
      </c>
      <c r="C34">
        <v>1.89</v>
      </c>
      <c r="D34">
        <v>4.5</v>
      </c>
      <c r="E34">
        <v>126</v>
      </c>
      <c r="F34">
        <v>78.599999999999994</v>
      </c>
      <c r="H34">
        <v>10</v>
      </c>
      <c r="I34">
        <v>19.5</v>
      </c>
      <c r="J34">
        <f>VLOOKUP(Data_Collection[[#This Row],[School Name]],output_dataset1!$1:$1048576,8,FALSE)</f>
        <v>57</v>
      </c>
      <c r="K34">
        <f>VLOOKUP($A:$A,output_dataset1!$1:$1048576,18,FALSE)</f>
        <v>41</v>
      </c>
      <c r="L34">
        <f>VLOOKUP($A:$A,output_dataset1!$1:$1048576,23,FALSE)</f>
        <v>94</v>
      </c>
      <c r="M34">
        <f>VLOOKUP($A:$A,output_dataset1!$1:$1048576,24,FALSE)</f>
        <v>95</v>
      </c>
      <c r="N34">
        <f>VLOOKUP($A:$A,output_dataset1!$1:$1048576,33,FALSE)</f>
        <v>50</v>
      </c>
      <c r="O34">
        <f>VLOOKUP($A:$A,output_dataset1!$1:$1048576,38,FALSE)</f>
        <v>9.1199999999999992</v>
      </c>
      <c r="P34">
        <f>VLOOKUP($A:$A,output_dataset1!$1:$1048576,39,FALSE)</f>
        <v>8.7200000000000006</v>
      </c>
      <c r="Q34">
        <f>VLOOKUP($A:$A,output_dataset1!$1:$1048576,43,FALSE)</f>
        <v>50</v>
      </c>
      <c r="R34">
        <f>VLOOKUP($A:$A,output_dataset1!$1:$1048576,53,FALSE)</f>
        <v>33</v>
      </c>
      <c r="S34">
        <f>VLOOKUP($A:$A,output_dataset1!$1:$1048576,63,FALSE)</f>
        <v>46.76</v>
      </c>
      <c r="T34">
        <f>VLOOKUP($A:$A,output_dataset1!$1:$1048576,64,FALSE)</f>
        <v>62.505000000000003</v>
      </c>
      <c r="U34">
        <f>VLOOKUP($A:$A,output_dataset1!$1:$1048576,68,FALSE)</f>
        <v>64132</v>
      </c>
      <c r="V34">
        <f>VLOOKUP($A:$A,output_dataset1!$1:$1048576,69,FALSE)</f>
        <v>73035</v>
      </c>
      <c r="W34">
        <f>VLOOKUP($A:$A,output_dataset1!$1:$1048576,73,FALSE)</f>
        <v>95</v>
      </c>
      <c r="X34">
        <f>VLOOKUP($A:$A,output_dataset1!$1:$1048576,74,FALSE)</f>
        <v>87</v>
      </c>
      <c r="Y34">
        <f>VLOOKUP($A:$A,output_dataset1!$1:$1048576,83,FALSE)</f>
        <v>74</v>
      </c>
      <c r="Z34">
        <f>VLOOKUP($A:$A,output_dataset1!$1:$1048576,88,FALSE)</f>
        <v>90</v>
      </c>
      <c r="AA34">
        <f>VLOOKUP($A:$A,output_dataset1!$1:$1048576,93,FALSE)</f>
        <v>84.412999999999997</v>
      </c>
      <c r="AB34" t="str">
        <f>VLOOKUP($A:$A,output_dataset1!$1:$1048576,99,FALSE)</f>
        <v>0</v>
      </c>
      <c r="AC34">
        <f>VLOOKUP($A:$A,output_dataset1!$1:$1048576,100,FALSE)</f>
        <v>12</v>
      </c>
      <c r="AD34">
        <f>VLOOKUP($A:$A,output_dataset1!$1:$1048576,115,FALSE)</f>
        <v>3</v>
      </c>
      <c r="AE34">
        <f>VLOOKUP($A:$A,output_dataset1!$1:$1048576,127,FALSE)</f>
        <v>19</v>
      </c>
      <c r="AF34">
        <f>VLOOKUP($A:$A,output_dataset1!$1:$1048576,128,FALSE)</f>
        <v>-12</v>
      </c>
      <c r="AG34">
        <f>VLOOKUP($A:$A,output_dataset1!$1:$1048576,131,FALSE)</f>
        <v>-44</v>
      </c>
      <c r="AH34">
        <f>VLOOKUP($A:$A,output_dataset1!$1:$1048576,132,FALSE)</f>
        <v>-3</v>
      </c>
      <c r="AI34">
        <f>VLOOKUP($A:$A,output_dataset1!$1:$1048576,135,FALSE)</f>
        <v>0</v>
      </c>
      <c r="AJ34">
        <f>VLOOKUP($A:$A,output_dataset1!$1:$1048576,136,FALSE)</f>
        <v>0</v>
      </c>
      <c r="AK34">
        <f>VLOOKUP($A:$A,output_dataset1!$1:$1048576,139,FALSE)</f>
        <v>9</v>
      </c>
      <c r="AL34">
        <f>VLOOKUP($A:$A,output_dataset1!$1:$1048576,140,FALSE)</f>
        <v>4</v>
      </c>
      <c r="AM34">
        <f>VLOOKUP($A:$A,output_dataset1!$1:$1048576,143,FALSE)</f>
        <v>-80</v>
      </c>
      <c r="AN34">
        <f>VLOOKUP($A:$A,output_dataset1!$1:$1048576,144,FALSE)</f>
        <v>86</v>
      </c>
      <c r="AO34">
        <f>VLOOKUP($A:$A,output_dataset1!$1:$1048576,147,FALSE)</f>
        <v>8</v>
      </c>
      <c r="AP34">
        <f>VLOOKUP($A:$A,output_dataset1!$1:$1048576,148,FALSE)</f>
        <v>6</v>
      </c>
      <c r="AQ34">
        <f>VLOOKUP($A:$A,output_dataset1!$1:$1048576,151,FALSE)</f>
        <v>0.137564562</v>
      </c>
      <c r="AR34">
        <f>VLOOKUP($A:$A,output_dataset1!$1:$1048576,152,FALSE)</f>
        <v>0.32957979599999998</v>
      </c>
      <c r="AS34">
        <f>VLOOKUP($A:$A,output_dataset1!$1:$1048576,153,FALSE)</f>
        <v>0.11499092499999999</v>
      </c>
      <c r="AT34">
        <f>VLOOKUP($A:$A,output_dataset1!$1:$1048576,154,FALSE)</f>
        <v>0.39245503799999998</v>
      </c>
      <c r="AU34">
        <f>VLOOKUP($A:$A,output_dataset1!$1:$1048576,155,FALSE)</f>
        <v>1.3652604150000001</v>
      </c>
      <c r="AV34">
        <f>VLOOKUP($A:$A,output_dataset1!$1:$1048576,156,FALSE)</f>
        <v>0.137564562</v>
      </c>
      <c r="AW34">
        <f>VLOOKUP($A:$A,output_dataset1!$1:$1048576,157,FALSE)</f>
        <v>0</v>
      </c>
      <c r="AX34">
        <f>VLOOKUP($A:$A,output_dataset1!$1:$1048576,158,FALSE)</f>
        <v>0</v>
      </c>
      <c r="AY34">
        <f>VLOOKUP($A:$A,output_dataset1!$1:$1048576,159,FALSE)</f>
        <v>0</v>
      </c>
      <c r="AZ34">
        <f>VLOOKUP($A:$A,output_dataset1!$1:$1048576,162,FALSE)</f>
        <v>0</v>
      </c>
      <c r="BA34">
        <f>VLOOKUP($A:$A,output_dataset1!$1:$1048576,163,FALSE)</f>
        <v>2</v>
      </c>
      <c r="BB34">
        <f>VLOOKUP($A:$A,output_dataset1!$1:$1048576,164,FALSE)</f>
        <v>3.2222222220000001</v>
      </c>
      <c r="BC34">
        <f>VLOOKUP($A:$A,output_dataset1!$1:$1048576,168,FALSE)</f>
        <v>3.2222222220000001</v>
      </c>
      <c r="BD34">
        <f>VLOOKUP($A:$A,output_dataset1!$1:$1048576,172,FALSE)</f>
        <v>3.2222222220000001</v>
      </c>
      <c r="BE34">
        <f>VLOOKUP($A:$A,output_dataset1!$1:$1048576,176,FALSE)</f>
        <v>-0.20499999999999999</v>
      </c>
      <c r="BF34">
        <f>VLOOKUP($A:$A,output_dataset1!$1:$1048576,177,FALSE)</f>
        <v>-3</v>
      </c>
      <c r="BG34">
        <f>VLOOKUP($A:$A,output_dataset1!$1:$1048576,181,FALSE)</f>
        <v>-3</v>
      </c>
      <c r="BH34">
        <f>VLOOKUP($A:$A,output_dataset1!$1:$1048576,185,FALSE)</f>
        <v>-3</v>
      </c>
    </row>
    <row r="35" spans="1:60" x14ac:dyDescent="0.3">
      <c r="A35" t="s">
        <v>42</v>
      </c>
      <c r="B35">
        <v>16573</v>
      </c>
      <c r="C35">
        <v>1.2</v>
      </c>
      <c r="D35">
        <v>4.4000000000000004</v>
      </c>
      <c r="E35">
        <v>47</v>
      </c>
      <c r="H35">
        <v>10</v>
      </c>
      <c r="J35">
        <f>VLOOKUP(Data_Collection[[#This Row],[School Name]],output_dataset1!$1:$1048576,8,FALSE)</f>
        <v>0</v>
      </c>
      <c r="K35">
        <f>VLOOKUP($A:$A,output_dataset1!$1:$1048576,18,FALSE)</f>
        <v>23</v>
      </c>
      <c r="L35">
        <f>VLOOKUP($A:$A,output_dataset1!$1:$1048576,23,FALSE)</f>
        <v>100</v>
      </c>
      <c r="M35">
        <f>VLOOKUP($A:$A,output_dataset1!$1:$1048576,24,FALSE)</f>
        <v>100</v>
      </c>
      <c r="N35">
        <f>VLOOKUP($A:$A,output_dataset1!$1:$1048576,33,FALSE)</f>
        <v>19</v>
      </c>
      <c r="O35">
        <f>VLOOKUP($A:$A,output_dataset1!$1:$1048576,38,FALSE)</f>
        <v>8.3699999999999992</v>
      </c>
      <c r="P35">
        <f>VLOOKUP($A:$A,output_dataset1!$1:$1048576,39,FALSE)</f>
        <v>9.48</v>
      </c>
      <c r="Q35">
        <f>VLOOKUP($A:$A,output_dataset1!$1:$1048576,43,FALSE)</f>
        <v>10</v>
      </c>
      <c r="R35">
        <f>VLOOKUP($A:$A,output_dataset1!$1:$1048576,53,FALSE)</f>
        <v>24</v>
      </c>
      <c r="S35">
        <f>VLOOKUP($A:$A,output_dataset1!$1:$1048576,63,FALSE)</f>
        <v>54.77</v>
      </c>
      <c r="T35">
        <f>VLOOKUP($A:$A,output_dataset1!$1:$1048576,64,FALSE)</f>
        <v>46.304000000000002</v>
      </c>
      <c r="U35">
        <f>VLOOKUP($A:$A,output_dataset1!$1:$1048576,68,FALSE)</f>
        <v>126767</v>
      </c>
      <c r="V35">
        <f>VLOOKUP($A:$A,output_dataset1!$1:$1048576,69,FALSE)</f>
        <v>117891</v>
      </c>
      <c r="W35">
        <f>VLOOKUP($A:$A,output_dataset1!$1:$1048576,73,FALSE)</f>
        <v>43</v>
      </c>
      <c r="X35">
        <f>VLOOKUP($A:$A,output_dataset1!$1:$1048576,74,FALSE)</f>
        <v>43</v>
      </c>
      <c r="Y35">
        <f>VLOOKUP($A:$A,output_dataset1!$1:$1048576,83,FALSE)</f>
        <v>19</v>
      </c>
      <c r="Z35">
        <f>VLOOKUP($A:$A,output_dataset1!$1:$1048576,88,FALSE)</f>
        <v>50</v>
      </c>
      <c r="AA35">
        <f>VLOOKUP($A:$A,output_dataset1!$1:$1048576,93,FALSE)</f>
        <v>87.03</v>
      </c>
      <c r="AB35" t="str">
        <f>VLOOKUP($A:$A,output_dataset1!$1:$1048576,99,FALSE)</f>
        <v>100</v>
      </c>
      <c r="AC35">
        <f>VLOOKUP($A:$A,output_dataset1!$1:$1048576,100,FALSE)</f>
        <v>24</v>
      </c>
      <c r="AD35">
        <f>VLOOKUP($A:$A,output_dataset1!$1:$1048576,115,FALSE)</f>
        <v>6</v>
      </c>
      <c r="AE35">
        <f>VLOOKUP($A:$A,output_dataset1!$1:$1048576,127,FALSE)</f>
        <v>-8</v>
      </c>
      <c r="AF35">
        <f>VLOOKUP($A:$A,output_dataset1!$1:$1048576,128,FALSE)</f>
        <v>4</v>
      </c>
      <c r="AG35">
        <f>VLOOKUP($A:$A,output_dataset1!$1:$1048576,131,FALSE)</f>
        <v>2</v>
      </c>
      <c r="AH35">
        <f>VLOOKUP($A:$A,output_dataset1!$1:$1048576,132,FALSE)</f>
        <v>2</v>
      </c>
      <c r="AI35">
        <f>VLOOKUP($A:$A,output_dataset1!$1:$1048576,135,FALSE)</f>
        <v>7</v>
      </c>
      <c r="AJ35">
        <f>VLOOKUP($A:$A,output_dataset1!$1:$1048576,136,FALSE)</f>
        <v>1</v>
      </c>
      <c r="AK35">
        <f>VLOOKUP($A:$A,output_dataset1!$1:$1048576,139,FALSE)</f>
        <v>-12</v>
      </c>
      <c r="AL35">
        <f>VLOOKUP($A:$A,output_dataset1!$1:$1048576,140,FALSE)</f>
        <v>9</v>
      </c>
      <c r="AM35">
        <f>VLOOKUP($A:$A,output_dataset1!$1:$1048576,143,FALSE)</f>
        <v>65</v>
      </c>
      <c r="AN35">
        <f>VLOOKUP($A:$A,output_dataset1!$1:$1048576,144,FALSE)</f>
        <v>-27</v>
      </c>
      <c r="AO35">
        <f>VLOOKUP($A:$A,output_dataset1!$1:$1048576,147,FALSE)</f>
        <v>0</v>
      </c>
      <c r="AP35">
        <f>VLOOKUP($A:$A,output_dataset1!$1:$1048576,148,FALSE)</f>
        <v>5</v>
      </c>
      <c r="AQ35">
        <f>VLOOKUP($A:$A,output_dataset1!$1:$1048576,151,FALSE)</f>
        <v>5.7360871000000001E-2</v>
      </c>
      <c r="AR35">
        <f>VLOOKUP($A:$A,output_dataset1!$1:$1048576,152,FALSE)</f>
        <v>0.26877039800000002</v>
      </c>
      <c r="AS35">
        <f>VLOOKUP($A:$A,output_dataset1!$1:$1048576,153,FALSE)</f>
        <v>0.107154942</v>
      </c>
      <c r="AT35">
        <f>VLOOKUP($A:$A,output_dataset1!$1:$1048576,154,FALSE)</f>
        <v>6.9894257000000001E-2</v>
      </c>
      <c r="AU35">
        <f>VLOOKUP($A:$A,output_dataset1!$1:$1048576,155,FALSE)</f>
        <v>0.42938316999999998</v>
      </c>
      <c r="AV35">
        <f>VLOOKUP($A:$A,output_dataset1!$1:$1048576,156,FALSE)</f>
        <v>5.7360871000000001E-2</v>
      </c>
      <c r="AW35">
        <f>VLOOKUP($A:$A,output_dataset1!$1:$1048576,157,FALSE)</f>
        <v>0</v>
      </c>
      <c r="AX35">
        <f>VLOOKUP($A:$A,output_dataset1!$1:$1048576,158,FALSE)</f>
        <v>13</v>
      </c>
      <c r="AY35">
        <f>VLOOKUP($A:$A,output_dataset1!$1:$1048576,159,FALSE)</f>
        <v>9.6666666669999994</v>
      </c>
      <c r="AZ35">
        <f>VLOOKUP($A:$A,output_dataset1!$1:$1048576,162,FALSE)</f>
        <v>-1.3333333329999999</v>
      </c>
      <c r="BA35">
        <f>VLOOKUP($A:$A,output_dataset1!$1:$1048576,163,FALSE)</f>
        <v>-2.6666666669999999</v>
      </c>
      <c r="BB35">
        <f>VLOOKUP($A:$A,output_dataset1!$1:$1048576,164,FALSE)</f>
        <v>0</v>
      </c>
      <c r="BC35">
        <f>VLOOKUP($A:$A,output_dataset1!$1:$1048576,168,FALSE)</f>
        <v>0</v>
      </c>
      <c r="BD35">
        <f>VLOOKUP($A:$A,output_dataset1!$1:$1048576,172,FALSE)</f>
        <v>0</v>
      </c>
      <c r="BE35">
        <f>VLOOKUP($A:$A,output_dataset1!$1:$1048576,176,FALSE)</f>
        <v>0.56499999999999995</v>
      </c>
      <c r="BF35">
        <f>VLOOKUP($A:$A,output_dataset1!$1:$1048576,177,FALSE)</f>
        <v>-1</v>
      </c>
      <c r="BG35">
        <f>VLOOKUP($A:$A,output_dataset1!$1:$1048576,181,FALSE)</f>
        <v>-1</v>
      </c>
      <c r="BH35">
        <f>VLOOKUP($A:$A,output_dataset1!$1:$1048576,185,FALSE)</f>
        <v>-1</v>
      </c>
    </row>
    <row r="36" spans="1:60" x14ac:dyDescent="0.3">
      <c r="A36" t="s">
        <v>43</v>
      </c>
      <c r="B36">
        <v>70540</v>
      </c>
      <c r="C36">
        <v>0.78</v>
      </c>
      <c r="D36">
        <v>4.7</v>
      </c>
      <c r="E36">
        <v>288</v>
      </c>
      <c r="H36">
        <v>10</v>
      </c>
      <c r="J36">
        <f>VLOOKUP(Data_Collection[[#This Row],[School Name]],output_dataset1!$1:$1048576,8,FALSE)</f>
        <v>42</v>
      </c>
      <c r="K36">
        <f>VLOOKUP($A:$A,output_dataset1!$1:$1048576,18,FALSE)</f>
        <v>34</v>
      </c>
      <c r="L36">
        <f>VLOOKUP($A:$A,output_dataset1!$1:$1048576,23,FALSE)</f>
        <v>89</v>
      </c>
      <c r="M36">
        <f>VLOOKUP($A:$A,output_dataset1!$1:$1048576,24,FALSE)</f>
        <v>90</v>
      </c>
      <c r="N36">
        <f>VLOOKUP($A:$A,output_dataset1!$1:$1048576,33,FALSE)</f>
        <v>33</v>
      </c>
      <c r="O36">
        <f>VLOOKUP($A:$A,output_dataset1!$1:$1048576,38,FALSE)</f>
        <v>9.2200000000000006</v>
      </c>
      <c r="P36">
        <f>VLOOKUP($A:$A,output_dataset1!$1:$1048576,39,FALSE)</f>
        <v>9.42</v>
      </c>
      <c r="Q36">
        <f>VLOOKUP($A:$A,output_dataset1!$1:$1048576,43,FALSE)</f>
        <v>33</v>
      </c>
      <c r="R36">
        <f>VLOOKUP($A:$A,output_dataset1!$1:$1048576,53,FALSE)</f>
        <v>33</v>
      </c>
      <c r="S36">
        <f>VLOOKUP($A:$A,output_dataset1!$1:$1048576,63,FALSE)</f>
        <v>61.14</v>
      </c>
      <c r="T36">
        <f>VLOOKUP($A:$A,output_dataset1!$1:$1048576,64,FALSE)</f>
        <v>64.698999999999998</v>
      </c>
      <c r="U36">
        <f>VLOOKUP($A:$A,output_dataset1!$1:$1048576,68,FALSE)</f>
        <v>77611</v>
      </c>
      <c r="V36">
        <f>VLOOKUP($A:$A,output_dataset1!$1:$1048576,69,FALSE)</f>
        <v>75956</v>
      </c>
      <c r="W36">
        <f>VLOOKUP($A:$A,output_dataset1!$1:$1048576,73,FALSE)</f>
        <v>66</v>
      </c>
      <c r="X36">
        <f>VLOOKUP($A:$A,output_dataset1!$1:$1048576,74,FALSE)</f>
        <v>63</v>
      </c>
      <c r="Y36">
        <f>VLOOKUP($A:$A,output_dataset1!$1:$1048576,83,FALSE)</f>
        <v>56</v>
      </c>
      <c r="Z36">
        <f>VLOOKUP($A:$A,output_dataset1!$1:$1048576,88,FALSE)</f>
        <v>90</v>
      </c>
      <c r="AA36">
        <f>VLOOKUP($A:$A,output_dataset1!$1:$1048576,93,FALSE)</f>
        <v>86.274000000000001</v>
      </c>
      <c r="AB36" t="str">
        <f>VLOOKUP($A:$A,output_dataset1!$1:$1048576,99,FALSE)</f>
        <v>100</v>
      </c>
      <c r="AC36">
        <f>VLOOKUP($A:$A,output_dataset1!$1:$1048576,100,FALSE)</f>
        <v>12</v>
      </c>
      <c r="AD36">
        <f>VLOOKUP($A:$A,output_dataset1!$1:$1048576,115,FALSE)</f>
        <v>3</v>
      </c>
      <c r="AE36">
        <f>VLOOKUP($A:$A,output_dataset1!$1:$1048576,127,FALSE)</f>
        <v>-4</v>
      </c>
      <c r="AF36">
        <f>VLOOKUP($A:$A,output_dataset1!$1:$1048576,128,FALSE)</f>
        <v>5</v>
      </c>
      <c r="AG36">
        <f>VLOOKUP($A:$A,output_dataset1!$1:$1048576,131,FALSE)</f>
        <v>-19</v>
      </c>
      <c r="AH36">
        <f>VLOOKUP($A:$A,output_dataset1!$1:$1048576,132,FALSE)</f>
        <v>30</v>
      </c>
      <c r="AI36">
        <f>VLOOKUP($A:$A,output_dataset1!$1:$1048576,135,FALSE)</f>
        <v>0</v>
      </c>
      <c r="AJ36">
        <f>VLOOKUP($A:$A,output_dataset1!$1:$1048576,136,FALSE)</f>
        <v>7</v>
      </c>
      <c r="AK36">
        <f>VLOOKUP($A:$A,output_dataset1!$1:$1048576,139,FALSE)</f>
        <v>-11</v>
      </c>
      <c r="AL36">
        <f>VLOOKUP($A:$A,output_dataset1!$1:$1048576,140,FALSE)</f>
        <v>8</v>
      </c>
      <c r="AM36">
        <f>VLOOKUP($A:$A,output_dataset1!$1:$1048576,143,FALSE)</f>
        <v>-3</v>
      </c>
      <c r="AN36">
        <f>VLOOKUP($A:$A,output_dataset1!$1:$1048576,144,FALSE)</f>
        <v>7</v>
      </c>
      <c r="AO36">
        <f>VLOOKUP($A:$A,output_dataset1!$1:$1048576,147,FALSE)</f>
        <v>3</v>
      </c>
      <c r="AP36">
        <f>VLOOKUP($A:$A,output_dataset1!$1:$1048576,148,FALSE)</f>
        <v>1</v>
      </c>
      <c r="AQ36">
        <f>VLOOKUP($A:$A,output_dataset1!$1:$1048576,151,FALSE)</f>
        <v>6.1701554999999998E-2</v>
      </c>
      <c r="AR36">
        <f>VLOOKUP($A:$A,output_dataset1!$1:$1048576,152,FALSE)</f>
        <v>0.40737035100000002</v>
      </c>
      <c r="AS36">
        <f>VLOOKUP($A:$A,output_dataset1!$1:$1048576,153,FALSE)</f>
        <v>6.5366532000000005E-2</v>
      </c>
      <c r="AT36">
        <f>VLOOKUP($A:$A,output_dataset1!$1:$1048576,154,FALSE)</f>
        <v>0.196081223</v>
      </c>
      <c r="AU36">
        <f>VLOOKUP($A:$A,output_dataset1!$1:$1048576,155,FALSE)</f>
        <v>0.30429031000000001</v>
      </c>
      <c r="AV36">
        <f>VLOOKUP($A:$A,output_dataset1!$1:$1048576,156,FALSE)</f>
        <v>6.1701554999999998E-2</v>
      </c>
      <c r="AW36">
        <f>VLOOKUP($A:$A,output_dataset1!$1:$1048576,157,FALSE)</f>
        <v>-0.33333333300000001</v>
      </c>
      <c r="AX36">
        <f>VLOOKUP($A:$A,output_dataset1!$1:$1048576,158,FALSE)</f>
        <v>-2.3333333330000001</v>
      </c>
      <c r="AY36">
        <f>VLOOKUP($A:$A,output_dataset1!$1:$1048576,159,FALSE)</f>
        <v>-1</v>
      </c>
      <c r="AZ36">
        <f>VLOOKUP($A:$A,output_dataset1!$1:$1048576,162,FALSE)</f>
        <v>0.66666666699999999</v>
      </c>
      <c r="BA36">
        <f>VLOOKUP($A:$A,output_dataset1!$1:$1048576,163,FALSE)</f>
        <v>1.3333333329999999</v>
      </c>
      <c r="BB36">
        <f>VLOOKUP($A:$A,output_dataset1!$1:$1048576,164,FALSE)</f>
        <v>-0.81818181800000001</v>
      </c>
      <c r="BC36">
        <f>VLOOKUP($A:$A,output_dataset1!$1:$1048576,168,FALSE)</f>
        <v>-0.81818181800000001</v>
      </c>
      <c r="BD36">
        <f>VLOOKUP($A:$A,output_dataset1!$1:$1048576,172,FALSE)</f>
        <v>-0.81818181800000001</v>
      </c>
      <c r="BE36">
        <f>VLOOKUP($A:$A,output_dataset1!$1:$1048576,176,FALSE)</f>
        <v>-0.03</v>
      </c>
      <c r="BF36">
        <f>VLOOKUP($A:$A,output_dataset1!$1:$1048576,177,FALSE)</f>
        <v>-5</v>
      </c>
      <c r="BG36">
        <f>VLOOKUP($A:$A,output_dataset1!$1:$1048576,181,FALSE)</f>
        <v>-5</v>
      </c>
      <c r="BH36">
        <f>VLOOKUP($A:$A,output_dataset1!$1:$1048576,185,FALSE)</f>
        <v>-5</v>
      </c>
    </row>
    <row r="37" spans="1:60" x14ac:dyDescent="0.3">
      <c r="A37" t="s">
        <v>44</v>
      </c>
      <c r="B37">
        <v>421</v>
      </c>
      <c r="C37">
        <v>5</v>
      </c>
      <c r="D37">
        <v>5</v>
      </c>
      <c r="E37">
        <v>2</v>
      </c>
      <c r="F37">
        <v>69.5</v>
      </c>
      <c r="G37">
        <v>91.8</v>
      </c>
      <c r="H37">
        <v>10</v>
      </c>
      <c r="I37">
        <v>11.3</v>
      </c>
      <c r="J37">
        <f>VLOOKUP(Data_Collection[[#This Row],[School Name]],output_dataset1!$1:$1048576,8,FALSE)</f>
        <v>29</v>
      </c>
      <c r="K37">
        <f>VLOOKUP($A:$A,output_dataset1!$1:$1048576,18,FALSE)</f>
        <v>29</v>
      </c>
      <c r="L37">
        <f>VLOOKUP($A:$A,output_dataset1!$1:$1048576,23,FALSE)</f>
        <v>94</v>
      </c>
      <c r="M37">
        <f>VLOOKUP($A:$A,output_dataset1!$1:$1048576,24,FALSE)</f>
        <v>92</v>
      </c>
      <c r="N37">
        <f>VLOOKUP($A:$A,output_dataset1!$1:$1048576,33,FALSE)</f>
        <v>21</v>
      </c>
      <c r="O37">
        <f>VLOOKUP($A:$A,output_dataset1!$1:$1048576,38,FALSE)</f>
        <v>9.42</v>
      </c>
      <c r="P37">
        <f>VLOOKUP($A:$A,output_dataset1!$1:$1048576,39,FALSE)</f>
        <v>9.6300000000000008</v>
      </c>
      <c r="Q37">
        <f>VLOOKUP($A:$A,output_dataset1!$1:$1048576,43,FALSE)</f>
        <v>29</v>
      </c>
      <c r="R37">
        <f>VLOOKUP($A:$A,output_dataset1!$1:$1048576,53,FALSE)</f>
        <v>38</v>
      </c>
      <c r="S37">
        <f>VLOOKUP($A:$A,output_dataset1!$1:$1048576,63,FALSE)</f>
        <v>78.53</v>
      </c>
      <c r="T37">
        <f>VLOOKUP($A:$A,output_dataset1!$1:$1048576,64,FALSE)</f>
        <v>85.703000000000003</v>
      </c>
      <c r="U37">
        <f>VLOOKUP($A:$A,output_dataset1!$1:$1048576,68,FALSE)</f>
        <v>112896</v>
      </c>
      <c r="V37">
        <f>VLOOKUP($A:$A,output_dataset1!$1:$1048576,69,FALSE)</f>
        <v>88512</v>
      </c>
      <c r="W37">
        <f>VLOOKUP($A:$A,output_dataset1!$1:$1048576,73,FALSE)</f>
        <v>6</v>
      </c>
      <c r="X37">
        <f>VLOOKUP($A:$A,output_dataset1!$1:$1048576,74,FALSE)</f>
        <v>11</v>
      </c>
      <c r="Y37">
        <f>VLOOKUP($A:$A,output_dataset1!$1:$1048576,83,FALSE)</f>
        <v>2</v>
      </c>
      <c r="Z37">
        <f>VLOOKUP($A:$A,output_dataset1!$1:$1048576,88,FALSE)</f>
        <v>31</v>
      </c>
      <c r="AA37">
        <f>VLOOKUP($A:$A,output_dataset1!$1:$1048576,93,FALSE)</f>
        <v>84.286000000000001</v>
      </c>
      <c r="AB37" t="str">
        <f>VLOOKUP($A:$A,output_dataset1!$1:$1048576,99,FALSE)</f>
        <v>100</v>
      </c>
      <c r="AC37">
        <f>VLOOKUP($A:$A,output_dataset1!$1:$1048576,100,FALSE)</f>
        <v>31</v>
      </c>
      <c r="AD37">
        <f>VLOOKUP($A:$A,output_dataset1!$1:$1048576,115,FALSE)</f>
        <v>4</v>
      </c>
      <c r="AE37">
        <f>VLOOKUP($A:$A,output_dataset1!$1:$1048576,127,FALSE)</f>
        <v>-14</v>
      </c>
      <c r="AF37">
        <f>VLOOKUP($A:$A,output_dataset1!$1:$1048576,128,FALSE)</f>
        <v>4</v>
      </c>
      <c r="AG37">
        <f>VLOOKUP($A:$A,output_dataset1!$1:$1048576,131,FALSE)</f>
        <v>0</v>
      </c>
      <c r="AH37">
        <f>VLOOKUP($A:$A,output_dataset1!$1:$1048576,132,FALSE)</f>
        <v>-3</v>
      </c>
      <c r="AI37">
        <f>VLOOKUP($A:$A,output_dataset1!$1:$1048576,135,FALSE)</f>
        <v>41</v>
      </c>
      <c r="AJ37">
        <f>VLOOKUP($A:$A,output_dataset1!$1:$1048576,136,FALSE)</f>
        <v>0</v>
      </c>
      <c r="AK37">
        <f>VLOOKUP($A:$A,output_dataset1!$1:$1048576,139,FALSE)</f>
        <v>2</v>
      </c>
      <c r="AL37">
        <f>VLOOKUP($A:$A,output_dataset1!$1:$1048576,140,FALSE)</f>
        <v>7</v>
      </c>
      <c r="AM37">
        <f>VLOOKUP($A:$A,output_dataset1!$1:$1048576,143,FALSE)</f>
        <v>19</v>
      </c>
      <c r="AN37">
        <f>VLOOKUP($A:$A,output_dataset1!$1:$1048576,144,FALSE)</f>
        <v>-4</v>
      </c>
      <c r="AO37">
        <f>VLOOKUP($A:$A,output_dataset1!$1:$1048576,147,FALSE)</f>
        <v>-5</v>
      </c>
      <c r="AP37">
        <f>VLOOKUP($A:$A,output_dataset1!$1:$1048576,148,FALSE)</f>
        <v>1</v>
      </c>
      <c r="AQ37">
        <f>VLOOKUP($A:$A,output_dataset1!$1:$1048576,151,FALSE)</f>
        <v>0.36799003600000002</v>
      </c>
      <c r="AR37">
        <f>VLOOKUP($A:$A,output_dataset1!$1:$1048576,152,FALSE)</f>
        <v>0.489897949</v>
      </c>
      <c r="AS37">
        <f>VLOOKUP($A:$A,output_dataset1!$1:$1048576,153,FALSE)</f>
        <v>0.482976183</v>
      </c>
      <c r="AT37">
        <f>VLOOKUP($A:$A,output_dataset1!$1:$1048576,154,FALSE)</f>
        <v>4.0983950999999998E-2</v>
      </c>
      <c r="AU37">
        <f>VLOOKUP($A:$A,output_dataset1!$1:$1048576,155,FALSE)</f>
        <v>0.44486852300000002</v>
      </c>
      <c r="AV37">
        <f>VLOOKUP($A:$A,output_dataset1!$1:$1048576,156,FALSE)</f>
        <v>0.36799003600000002</v>
      </c>
      <c r="AW37">
        <f>VLOOKUP($A:$A,output_dataset1!$1:$1048576,157,FALSE)</f>
        <v>-0.66666666699999999</v>
      </c>
      <c r="AX37">
        <f>VLOOKUP($A:$A,output_dataset1!$1:$1048576,158,FALSE)</f>
        <v>0.66666666699999999</v>
      </c>
      <c r="AY37">
        <f>VLOOKUP($A:$A,output_dataset1!$1:$1048576,159,FALSE)</f>
        <v>0.66666666699999999</v>
      </c>
      <c r="AZ37">
        <f>VLOOKUP($A:$A,output_dataset1!$1:$1048576,162,FALSE)</f>
        <v>1.3333333329999999</v>
      </c>
      <c r="BA37">
        <f>VLOOKUP($A:$A,output_dataset1!$1:$1048576,163,FALSE)</f>
        <v>-3.3333333330000001</v>
      </c>
      <c r="BB37">
        <f>VLOOKUP($A:$A,output_dataset1!$1:$1048576,164,FALSE)</f>
        <v>-4.1818181819999998</v>
      </c>
      <c r="BC37">
        <f>VLOOKUP($A:$A,output_dataset1!$1:$1048576,168,FALSE)</f>
        <v>-4.1818181819999998</v>
      </c>
      <c r="BD37">
        <f>VLOOKUP($A:$A,output_dataset1!$1:$1048576,172,FALSE)</f>
        <v>-4.1818181819999998</v>
      </c>
      <c r="BE37">
        <f>VLOOKUP($A:$A,output_dataset1!$1:$1048576,176,FALSE)</f>
        <v>0.01</v>
      </c>
      <c r="BF37">
        <f>VLOOKUP($A:$A,output_dataset1!$1:$1048576,177,FALSE)</f>
        <v>0</v>
      </c>
      <c r="BG37">
        <f>VLOOKUP($A:$A,output_dataset1!$1:$1048576,181,FALSE)</f>
        <v>0</v>
      </c>
      <c r="BH37">
        <f>VLOOKUP($A:$A,output_dataset1!$1:$1048576,185,FALSE)</f>
        <v>0</v>
      </c>
    </row>
    <row r="38" spans="1:60" x14ac:dyDescent="0.3">
      <c r="A38" t="s">
        <v>45</v>
      </c>
      <c r="B38">
        <v>30475</v>
      </c>
      <c r="C38">
        <v>3.36</v>
      </c>
      <c r="D38">
        <v>4.3</v>
      </c>
      <c r="E38">
        <v>46</v>
      </c>
      <c r="G38">
        <v>62.7</v>
      </c>
      <c r="H38">
        <v>10</v>
      </c>
      <c r="I38">
        <v>19.600000000000001</v>
      </c>
      <c r="J38" t="e">
        <f>VLOOKUP(Data_Collection[[#This Row],[School Name]],output_dataset1!$1:$1048576,8,FALSE)</f>
        <v>#N/A</v>
      </c>
      <c r="K38" t="e">
        <f>VLOOKUP($A:$A,output_dataset1!$1:$1048576,18,FALSE)</f>
        <v>#N/A</v>
      </c>
      <c r="L38" t="e">
        <f>VLOOKUP($A:$A,output_dataset1!$1:$1048576,23,FALSE)</f>
        <v>#N/A</v>
      </c>
      <c r="M38" t="e">
        <f>VLOOKUP($A:$A,output_dataset1!$1:$1048576,24,FALSE)</f>
        <v>#N/A</v>
      </c>
      <c r="N38" t="e">
        <f>VLOOKUP($A:$A,output_dataset1!$1:$1048576,33,FALSE)</f>
        <v>#N/A</v>
      </c>
      <c r="O38" t="e">
        <f>VLOOKUP($A:$A,output_dataset1!$1:$1048576,38,FALSE)</f>
        <v>#N/A</v>
      </c>
      <c r="P38" t="e">
        <f>VLOOKUP($A:$A,output_dataset1!$1:$1048576,39,FALSE)</f>
        <v>#N/A</v>
      </c>
      <c r="Q38" t="e">
        <f>VLOOKUP($A:$A,output_dataset1!$1:$1048576,43,FALSE)</f>
        <v>#N/A</v>
      </c>
      <c r="R38" t="e">
        <f>VLOOKUP($A:$A,output_dataset1!$1:$1048576,53,FALSE)</f>
        <v>#N/A</v>
      </c>
      <c r="S38" t="e">
        <f>VLOOKUP($A:$A,output_dataset1!$1:$1048576,63,FALSE)</f>
        <v>#N/A</v>
      </c>
      <c r="T38" t="e">
        <f>VLOOKUP($A:$A,output_dataset1!$1:$1048576,64,FALSE)</f>
        <v>#N/A</v>
      </c>
      <c r="U38" t="e">
        <f>VLOOKUP($A:$A,output_dataset1!$1:$1048576,68,FALSE)</f>
        <v>#N/A</v>
      </c>
      <c r="V38" t="e">
        <f>VLOOKUP($A:$A,output_dataset1!$1:$1048576,69,FALSE)</f>
        <v>#N/A</v>
      </c>
      <c r="W38" t="e">
        <f>VLOOKUP($A:$A,output_dataset1!$1:$1048576,73,FALSE)</f>
        <v>#N/A</v>
      </c>
      <c r="X38" t="e">
        <f>VLOOKUP($A:$A,output_dataset1!$1:$1048576,74,FALSE)</f>
        <v>#N/A</v>
      </c>
      <c r="Y38" t="e">
        <f>VLOOKUP($A:$A,output_dataset1!$1:$1048576,83,FALSE)</f>
        <v>#N/A</v>
      </c>
      <c r="Z38" t="e">
        <f>VLOOKUP($A:$A,output_dataset1!$1:$1048576,88,FALSE)</f>
        <v>#N/A</v>
      </c>
      <c r="AA38" t="e">
        <f>VLOOKUP($A:$A,output_dataset1!$1:$1048576,93,FALSE)</f>
        <v>#N/A</v>
      </c>
      <c r="AB38" t="e">
        <f>VLOOKUP($A:$A,output_dataset1!$1:$1048576,99,FALSE)</f>
        <v>#N/A</v>
      </c>
      <c r="AC38" t="e">
        <f>VLOOKUP($A:$A,output_dataset1!$1:$1048576,100,FALSE)</f>
        <v>#N/A</v>
      </c>
      <c r="AD38" t="e">
        <f>VLOOKUP($A:$A,output_dataset1!$1:$1048576,115,FALSE)</f>
        <v>#N/A</v>
      </c>
      <c r="AE38" t="e">
        <f>VLOOKUP($A:$A,output_dataset1!$1:$1048576,127,FALSE)</f>
        <v>#N/A</v>
      </c>
      <c r="AF38" t="e">
        <f>VLOOKUP($A:$A,output_dataset1!$1:$1048576,128,FALSE)</f>
        <v>#N/A</v>
      </c>
      <c r="AG38" t="e">
        <f>VLOOKUP($A:$A,output_dataset1!$1:$1048576,131,FALSE)</f>
        <v>#N/A</v>
      </c>
      <c r="AH38" t="e">
        <f>VLOOKUP($A:$A,output_dataset1!$1:$1048576,132,FALSE)</f>
        <v>#N/A</v>
      </c>
      <c r="AI38" t="e">
        <f>VLOOKUP($A:$A,output_dataset1!$1:$1048576,135,FALSE)</f>
        <v>#N/A</v>
      </c>
      <c r="AJ38" t="e">
        <f>VLOOKUP($A:$A,output_dataset1!$1:$1048576,136,FALSE)</f>
        <v>#N/A</v>
      </c>
      <c r="AK38" t="e">
        <f>VLOOKUP($A:$A,output_dataset1!$1:$1048576,139,FALSE)</f>
        <v>#N/A</v>
      </c>
      <c r="AL38" t="e">
        <f>VLOOKUP($A:$A,output_dataset1!$1:$1048576,140,FALSE)</f>
        <v>#N/A</v>
      </c>
      <c r="AM38" t="e">
        <f>VLOOKUP($A:$A,output_dataset1!$1:$1048576,143,FALSE)</f>
        <v>#N/A</v>
      </c>
      <c r="AN38" t="e">
        <f>VLOOKUP($A:$A,output_dataset1!$1:$1048576,144,FALSE)</f>
        <v>#N/A</v>
      </c>
      <c r="AO38" t="e">
        <f>VLOOKUP($A:$A,output_dataset1!$1:$1048576,147,FALSE)</f>
        <v>#N/A</v>
      </c>
      <c r="AP38" t="e">
        <f>VLOOKUP($A:$A,output_dataset1!$1:$1048576,148,FALSE)</f>
        <v>#N/A</v>
      </c>
      <c r="AQ38" t="e">
        <f>VLOOKUP($A:$A,output_dataset1!$1:$1048576,151,FALSE)</f>
        <v>#N/A</v>
      </c>
      <c r="AR38" t="e">
        <f>VLOOKUP($A:$A,output_dataset1!$1:$1048576,152,FALSE)</f>
        <v>#N/A</v>
      </c>
      <c r="AS38" t="e">
        <f>VLOOKUP($A:$A,output_dataset1!$1:$1048576,153,FALSE)</f>
        <v>#N/A</v>
      </c>
      <c r="AT38" t="e">
        <f>VLOOKUP($A:$A,output_dataset1!$1:$1048576,154,FALSE)</f>
        <v>#N/A</v>
      </c>
      <c r="AU38" t="e">
        <f>VLOOKUP($A:$A,output_dataset1!$1:$1048576,155,FALSE)</f>
        <v>#N/A</v>
      </c>
      <c r="AV38" t="e">
        <f>VLOOKUP($A:$A,output_dataset1!$1:$1048576,156,FALSE)</f>
        <v>#N/A</v>
      </c>
      <c r="AW38" t="e">
        <f>VLOOKUP($A:$A,output_dataset1!$1:$1048576,157,FALSE)</f>
        <v>#N/A</v>
      </c>
      <c r="AX38" t="e">
        <f>VLOOKUP($A:$A,output_dataset1!$1:$1048576,158,FALSE)</f>
        <v>#N/A</v>
      </c>
      <c r="AY38" t="e">
        <f>VLOOKUP($A:$A,output_dataset1!$1:$1048576,159,FALSE)</f>
        <v>#N/A</v>
      </c>
      <c r="AZ38" t="e">
        <f>VLOOKUP($A:$A,output_dataset1!$1:$1048576,162,FALSE)</f>
        <v>#N/A</v>
      </c>
      <c r="BA38" t="e">
        <f>VLOOKUP($A:$A,output_dataset1!$1:$1048576,163,FALSE)</f>
        <v>#N/A</v>
      </c>
      <c r="BB38" t="e">
        <f>VLOOKUP($A:$A,output_dataset1!$1:$1048576,164,FALSE)</f>
        <v>#N/A</v>
      </c>
      <c r="BC38" t="e">
        <f>VLOOKUP($A:$A,output_dataset1!$1:$1048576,168,FALSE)</f>
        <v>#N/A</v>
      </c>
      <c r="BD38" t="e">
        <f>VLOOKUP($A:$A,output_dataset1!$1:$1048576,172,FALSE)</f>
        <v>#N/A</v>
      </c>
      <c r="BE38" t="e">
        <f>VLOOKUP($A:$A,output_dataset1!$1:$1048576,176,FALSE)</f>
        <v>#N/A</v>
      </c>
      <c r="BF38" t="e">
        <f>VLOOKUP($A:$A,output_dataset1!$1:$1048576,177,FALSE)</f>
        <v>#N/A</v>
      </c>
      <c r="BG38" t="e">
        <f>VLOOKUP($A:$A,output_dataset1!$1:$1048576,181,FALSE)</f>
        <v>#N/A</v>
      </c>
      <c r="BH38" t="e">
        <f>VLOOKUP($A:$A,output_dataset1!$1:$1048576,185,FALSE)</f>
        <v>#N/A</v>
      </c>
    </row>
    <row r="39" spans="1:60" x14ac:dyDescent="0.3">
      <c r="A39" t="s">
        <v>46</v>
      </c>
      <c r="B39">
        <v>242880</v>
      </c>
      <c r="C39">
        <v>0.42</v>
      </c>
      <c r="D39">
        <v>4.2</v>
      </c>
      <c r="E39">
        <v>198</v>
      </c>
      <c r="G39">
        <v>77.400000000000006</v>
      </c>
      <c r="H39">
        <v>10</v>
      </c>
      <c r="I39">
        <v>27.5</v>
      </c>
      <c r="J39">
        <f>VLOOKUP(Data_Collection[[#This Row],[School Name]],output_dataset1!$1:$1048576,8,FALSE)</f>
        <v>9</v>
      </c>
      <c r="K39">
        <f>VLOOKUP($A:$A,output_dataset1!$1:$1048576,18,FALSE)</f>
        <v>46</v>
      </c>
      <c r="L39">
        <f>VLOOKUP($A:$A,output_dataset1!$1:$1048576,23,FALSE)</f>
        <v>96</v>
      </c>
      <c r="M39">
        <f>VLOOKUP($A:$A,output_dataset1!$1:$1048576,24,FALSE)</f>
        <v>99</v>
      </c>
      <c r="N39">
        <f>VLOOKUP($A:$A,output_dataset1!$1:$1048576,33,FALSE)</f>
        <v>43</v>
      </c>
      <c r="O39">
        <f>VLOOKUP($A:$A,output_dataset1!$1:$1048576,38,FALSE)</f>
        <v>8.7899999999999991</v>
      </c>
      <c r="P39">
        <f>VLOOKUP($A:$A,output_dataset1!$1:$1048576,39,FALSE)</f>
        <v>8.69</v>
      </c>
      <c r="Q39">
        <f>VLOOKUP($A:$A,output_dataset1!$1:$1048576,43,FALSE)</f>
        <v>55</v>
      </c>
      <c r="R39">
        <f>VLOOKUP($A:$A,output_dataset1!$1:$1048576,53,FALSE)</f>
        <v>34</v>
      </c>
      <c r="S39">
        <f>VLOOKUP($A:$A,output_dataset1!$1:$1048576,63,FALSE)</f>
        <v>43.17</v>
      </c>
      <c r="T39">
        <f>VLOOKUP($A:$A,output_dataset1!$1:$1048576,64,FALSE)</f>
        <v>48.704000000000001</v>
      </c>
      <c r="U39">
        <f>VLOOKUP($A:$A,output_dataset1!$1:$1048576,68,FALSE)</f>
        <v>78831</v>
      </c>
      <c r="V39">
        <f>VLOOKUP($A:$A,output_dataset1!$1:$1048576,69,FALSE)</f>
        <v>76213</v>
      </c>
      <c r="W39">
        <f>VLOOKUP($A:$A,output_dataset1!$1:$1048576,73,FALSE)</f>
        <v>19</v>
      </c>
      <c r="X39">
        <f>VLOOKUP($A:$A,output_dataset1!$1:$1048576,74,FALSE)</f>
        <v>20</v>
      </c>
      <c r="Y39">
        <f>VLOOKUP($A:$A,output_dataset1!$1:$1048576,83,FALSE)</f>
        <v>48</v>
      </c>
      <c r="Z39">
        <f>VLOOKUP($A:$A,output_dataset1!$1:$1048576,88,FALSE)</f>
        <v>41</v>
      </c>
      <c r="AA39">
        <f>VLOOKUP($A:$A,output_dataset1!$1:$1048576,93,FALSE)</f>
        <v>86.906000000000006</v>
      </c>
      <c r="AB39" t="str">
        <f>VLOOKUP($A:$A,output_dataset1!$1:$1048576,99,FALSE)</f>
        <v>5</v>
      </c>
      <c r="AC39">
        <f>VLOOKUP($A:$A,output_dataset1!$1:$1048576,100,FALSE)</f>
        <v>23.5</v>
      </c>
      <c r="AD39">
        <f>VLOOKUP($A:$A,output_dataset1!$1:$1048576,115,FALSE)</f>
        <v>4</v>
      </c>
      <c r="AE39">
        <f>VLOOKUP($A:$A,output_dataset1!$1:$1048576,127,FALSE)</f>
        <v>-2</v>
      </c>
      <c r="AF39">
        <f>VLOOKUP($A:$A,output_dataset1!$1:$1048576,128,FALSE)</f>
        <v>-5</v>
      </c>
      <c r="AG39">
        <f>VLOOKUP($A:$A,output_dataset1!$1:$1048576,131,FALSE)</f>
        <v>-6</v>
      </c>
      <c r="AH39">
        <f>VLOOKUP($A:$A,output_dataset1!$1:$1048576,132,FALSE)</f>
        <v>3</v>
      </c>
      <c r="AI39">
        <f>VLOOKUP($A:$A,output_dataset1!$1:$1048576,135,FALSE)</f>
        <v>5</v>
      </c>
      <c r="AJ39">
        <f>VLOOKUP($A:$A,output_dataset1!$1:$1048576,136,FALSE)</f>
        <v>-4</v>
      </c>
      <c r="AK39">
        <f>VLOOKUP($A:$A,output_dataset1!$1:$1048576,139,FALSE)</f>
        <v>-2</v>
      </c>
      <c r="AL39">
        <f>VLOOKUP($A:$A,output_dataset1!$1:$1048576,140,FALSE)</f>
        <v>5</v>
      </c>
      <c r="AM39">
        <f>VLOOKUP($A:$A,output_dataset1!$1:$1048576,143,FALSE)</f>
        <v>25</v>
      </c>
      <c r="AN39">
        <f>VLOOKUP($A:$A,output_dataset1!$1:$1048576,144,FALSE)</f>
        <v>-30</v>
      </c>
      <c r="AO39">
        <f>VLOOKUP($A:$A,output_dataset1!$1:$1048576,147,FALSE)</f>
        <v>-1</v>
      </c>
      <c r="AP39">
        <f>VLOOKUP($A:$A,output_dataset1!$1:$1048576,148,FALSE)</f>
        <v>5</v>
      </c>
      <c r="AQ39">
        <f>VLOOKUP($A:$A,output_dataset1!$1:$1048576,151,FALSE)</f>
        <v>0.128674386</v>
      </c>
      <c r="AR39">
        <f>VLOOKUP($A:$A,output_dataset1!$1:$1048576,152,FALSE)</f>
        <v>3.9528471000000003E-2</v>
      </c>
      <c r="AS39">
        <f>VLOOKUP($A:$A,output_dataset1!$1:$1048576,153,FALSE)</f>
        <v>3.3765618999999997E-2</v>
      </c>
      <c r="AT39">
        <f>VLOOKUP($A:$A,output_dataset1!$1:$1048576,154,FALSE)</f>
        <v>5.6096674999999999E-2</v>
      </c>
      <c r="AU39">
        <f>VLOOKUP($A:$A,output_dataset1!$1:$1048576,155,FALSE)</f>
        <v>0.372781217</v>
      </c>
      <c r="AV39">
        <f>VLOOKUP($A:$A,output_dataset1!$1:$1048576,156,FALSE)</f>
        <v>0.128674386</v>
      </c>
      <c r="AW39">
        <f>VLOOKUP($A:$A,output_dataset1!$1:$1048576,157,FALSE)</f>
        <v>0</v>
      </c>
      <c r="AX39">
        <f>VLOOKUP($A:$A,output_dataset1!$1:$1048576,158,FALSE)</f>
        <v>0</v>
      </c>
      <c r="AY39">
        <f>VLOOKUP($A:$A,output_dataset1!$1:$1048576,159,FALSE)</f>
        <v>-9.3333333330000006</v>
      </c>
      <c r="AZ39">
        <f>VLOOKUP($A:$A,output_dataset1!$1:$1048576,162,FALSE)</f>
        <v>-1.3333333329999999</v>
      </c>
      <c r="BA39">
        <f>VLOOKUP($A:$A,output_dataset1!$1:$1048576,163,FALSE)</f>
        <v>4.3333333329999997</v>
      </c>
      <c r="BB39">
        <f>VLOOKUP($A:$A,output_dataset1!$1:$1048576,164,FALSE)</f>
        <v>-1.4545454550000001</v>
      </c>
      <c r="BC39">
        <f>VLOOKUP($A:$A,output_dataset1!$1:$1048576,168,FALSE)</f>
        <v>-1.4545454550000001</v>
      </c>
      <c r="BD39">
        <f>VLOOKUP($A:$A,output_dataset1!$1:$1048576,172,FALSE)</f>
        <v>-1.4545454550000001</v>
      </c>
      <c r="BE39">
        <f>VLOOKUP($A:$A,output_dataset1!$1:$1048576,176,FALSE)</f>
        <v>-0.04</v>
      </c>
      <c r="BF39">
        <f>VLOOKUP($A:$A,output_dataset1!$1:$1048576,177,FALSE)</f>
        <v>-2.9090909090000001</v>
      </c>
      <c r="BG39">
        <f>VLOOKUP($A:$A,output_dataset1!$1:$1048576,181,FALSE)</f>
        <v>-2.9090909090000001</v>
      </c>
      <c r="BH39">
        <f>VLOOKUP($A:$A,output_dataset1!$1:$1048576,185,FALSE)</f>
        <v>-2.9090909090000001</v>
      </c>
    </row>
    <row r="40" spans="1:60" x14ac:dyDescent="0.3">
      <c r="A40" t="s">
        <v>47</v>
      </c>
      <c r="B40">
        <v>71616</v>
      </c>
      <c r="C40">
        <v>1.06</v>
      </c>
      <c r="D40">
        <v>4.3</v>
      </c>
      <c r="E40">
        <v>151</v>
      </c>
      <c r="H40">
        <v>10</v>
      </c>
      <c r="I40">
        <v>50.6</v>
      </c>
      <c r="J40">
        <f>VLOOKUP(Data_Collection[[#This Row],[School Name]],output_dataset1!$1:$1048576,8,FALSE)</f>
        <v>88</v>
      </c>
      <c r="K40">
        <f>VLOOKUP($A:$A,output_dataset1!$1:$1048576,18,FALSE)</f>
        <v>49</v>
      </c>
      <c r="L40">
        <f>VLOOKUP($A:$A,output_dataset1!$1:$1048576,23,FALSE)</f>
        <v>97</v>
      </c>
      <c r="M40">
        <f>VLOOKUP($A:$A,output_dataset1!$1:$1048576,24,FALSE)</f>
        <v>94</v>
      </c>
      <c r="N40">
        <f>VLOOKUP($A:$A,output_dataset1!$1:$1048576,33,FALSE)</f>
        <v>47</v>
      </c>
      <c r="O40">
        <f>VLOOKUP($A:$A,output_dataset1!$1:$1048576,38,FALSE)</f>
        <v>8.09</v>
      </c>
      <c r="P40">
        <f>VLOOKUP($A:$A,output_dataset1!$1:$1048576,39,FALSE)</f>
        <v>8.92</v>
      </c>
      <c r="Q40">
        <f>VLOOKUP($A:$A,output_dataset1!$1:$1048576,43,FALSE)</f>
        <v>50</v>
      </c>
      <c r="R40">
        <f>VLOOKUP($A:$A,output_dataset1!$1:$1048576,53,FALSE)</f>
        <v>46</v>
      </c>
      <c r="S40">
        <f>VLOOKUP($A:$A,output_dataset1!$1:$1048576,63,FALSE)</f>
        <v>44.38</v>
      </c>
      <c r="T40">
        <f>VLOOKUP($A:$A,output_dataset1!$1:$1048576,64,FALSE)</f>
        <v>51.243000000000002</v>
      </c>
      <c r="U40">
        <f>VLOOKUP($A:$A,output_dataset1!$1:$1048576,68,FALSE)</f>
        <v>75930</v>
      </c>
      <c r="V40">
        <f>VLOOKUP($A:$A,output_dataset1!$1:$1048576,69,FALSE)</f>
        <v>76461</v>
      </c>
      <c r="W40">
        <f>VLOOKUP($A:$A,output_dataset1!$1:$1048576,73,FALSE)</f>
        <v>45</v>
      </c>
      <c r="X40">
        <f>VLOOKUP($A:$A,output_dataset1!$1:$1048576,74,FALSE)</f>
        <v>42</v>
      </c>
      <c r="Y40">
        <f>VLOOKUP($A:$A,output_dataset1!$1:$1048576,83,FALSE)</f>
        <v>58</v>
      </c>
      <c r="Z40">
        <f>VLOOKUP($A:$A,output_dataset1!$1:$1048576,88,FALSE)</f>
        <v>70</v>
      </c>
      <c r="AA40">
        <f>VLOOKUP($A:$A,output_dataset1!$1:$1048576,93,FALSE)</f>
        <v>83.512</v>
      </c>
      <c r="AB40" t="str">
        <f>VLOOKUP($A:$A,output_dataset1!$1:$1048576,99,FALSE)</f>
        <v>100</v>
      </c>
      <c r="AC40">
        <f>VLOOKUP($A:$A,output_dataset1!$1:$1048576,100,FALSE)</f>
        <v>16.3</v>
      </c>
      <c r="AD40">
        <f>VLOOKUP($A:$A,output_dataset1!$1:$1048576,115,FALSE)</f>
        <v>4</v>
      </c>
      <c r="AE40">
        <f>VLOOKUP($A:$A,output_dataset1!$1:$1048576,127,FALSE)</f>
        <v>3</v>
      </c>
      <c r="AF40">
        <f>VLOOKUP($A:$A,output_dataset1!$1:$1048576,128,FALSE)</f>
        <v>-11</v>
      </c>
      <c r="AG40">
        <f>VLOOKUP($A:$A,output_dataset1!$1:$1048576,131,FALSE)</f>
        <v>36</v>
      </c>
      <c r="AH40">
        <f>VLOOKUP($A:$A,output_dataset1!$1:$1048576,132,FALSE)</f>
        <v>-5</v>
      </c>
      <c r="AI40">
        <f>VLOOKUP($A:$A,output_dataset1!$1:$1048576,135,FALSE)</f>
        <v>0</v>
      </c>
      <c r="AJ40">
        <f>VLOOKUP($A:$A,output_dataset1!$1:$1048576,136,FALSE)</f>
        <v>0</v>
      </c>
      <c r="AK40">
        <f>VLOOKUP($A:$A,output_dataset1!$1:$1048576,139,FALSE)</f>
        <v>1</v>
      </c>
      <c r="AL40">
        <f>VLOOKUP($A:$A,output_dataset1!$1:$1048576,140,FALSE)</f>
        <v>-29</v>
      </c>
      <c r="AM40">
        <f>VLOOKUP($A:$A,output_dataset1!$1:$1048576,143,FALSE)</f>
        <v>0</v>
      </c>
      <c r="AN40">
        <f>VLOOKUP($A:$A,output_dataset1!$1:$1048576,144,FALSE)</f>
        <v>0</v>
      </c>
      <c r="AO40">
        <f>VLOOKUP($A:$A,output_dataset1!$1:$1048576,147,FALSE)</f>
        <v>3</v>
      </c>
      <c r="AP40">
        <f>VLOOKUP($A:$A,output_dataset1!$1:$1048576,148,FALSE)</f>
        <v>5</v>
      </c>
      <c r="AQ40">
        <f>VLOOKUP($A:$A,output_dataset1!$1:$1048576,151,FALSE)</f>
        <v>0.12488311000000001</v>
      </c>
      <c r="AR40">
        <f>VLOOKUP($A:$A,output_dataset1!$1:$1048576,152,FALSE)</f>
        <v>0.65353457299999995</v>
      </c>
      <c r="AS40">
        <f>VLOOKUP($A:$A,output_dataset1!$1:$1048576,153,FALSE)</f>
        <v>0.285278957</v>
      </c>
      <c r="AT40">
        <f>VLOOKUP($A:$A,output_dataset1!$1:$1048576,154,FALSE)</f>
        <v>0.25368848300000002</v>
      </c>
      <c r="AU40">
        <f>VLOOKUP($A:$A,output_dataset1!$1:$1048576,155,FALSE)</f>
        <v>5.0704539E-2</v>
      </c>
      <c r="AV40">
        <f>VLOOKUP($A:$A,output_dataset1!$1:$1048576,156,FALSE)</f>
        <v>0.12488311000000001</v>
      </c>
      <c r="AW40">
        <f>VLOOKUP($A:$A,output_dataset1!$1:$1048576,157,FALSE)</f>
        <v>-3</v>
      </c>
      <c r="AX40">
        <f>VLOOKUP($A:$A,output_dataset1!$1:$1048576,158,FALSE)</f>
        <v>-29.333333329999999</v>
      </c>
      <c r="AY40">
        <f>VLOOKUP($A:$A,output_dataset1!$1:$1048576,159,FALSE)</f>
        <v>-2.3333333330000001</v>
      </c>
      <c r="AZ40">
        <f>VLOOKUP($A:$A,output_dataset1!$1:$1048576,162,FALSE)</f>
        <v>-2</v>
      </c>
      <c r="BA40">
        <f>VLOOKUP($A:$A,output_dataset1!$1:$1048576,163,FALSE)</f>
        <v>-17</v>
      </c>
      <c r="BB40">
        <f>VLOOKUP($A:$A,output_dataset1!$1:$1048576,164,FALSE)</f>
        <v>-1.888888889</v>
      </c>
      <c r="BC40">
        <f>VLOOKUP($A:$A,output_dataset1!$1:$1048576,168,FALSE)</f>
        <v>-1.888888889</v>
      </c>
      <c r="BD40">
        <f>VLOOKUP($A:$A,output_dataset1!$1:$1048576,172,FALSE)</f>
        <v>-1.888888889</v>
      </c>
      <c r="BE40">
        <f>VLOOKUP($A:$A,output_dataset1!$1:$1048576,176,FALSE)</f>
        <v>0.315</v>
      </c>
      <c r="BF40">
        <f>VLOOKUP($A:$A,output_dataset1!$1:$1048576,177,FALSE)</f>
        <v>-6.3636363640000004</v>
      </c>
      <c r="BG40">
        <f>VLOOKUP($A:$A,output_dataset1!$1:$1048576,181,FALSE)</f>
        <v>-6.3636363640000004</v>
      </c>
      <c r="BH40">
        <f>VLOOKUP($A:$A,output_dataset1!$1:$1048576,185,FALSE)</f>
        <v>-6.3636363640000004</v>
      </c>
    </row>
    <row r="41" spans="1:60" x14ac:dyDescent="0.3">
      <c r="A41" t="s">
        <v>48</v>
      </c>
      <c r="B41">
        <v>122781</v>
      </c>
      <c r="C41">
        <v>1.57</v>
      </c>
      <c r="D41">
        <v>3.9</v>
      </c>
      <c r="E41">
        <v>171</v>
      </c>
      <c r="F41">
        <v>80</v>
      </c>
      <c r="G41">
        <v>22</v>
      </c>
      <c r="H41">
        <v>15</v>
      </c>
      <c r="I41">
        <v>15</v>
      </c>
      <c r="J41">
        <f>VLOOKUP(Data_Collection[[#This Row],[School Name]],output_dataset1!$1:$1048576,8,FALSE)</f>
        <v>13</v>
      </c>
      <c r="K41">
        <f>VLOOKUP($A:$A,output_dataset1!$1:$1048576,18,FALSE)</f>
        <v>20</v>
      </c>
      <c r="L41">
        <f>VLOOKUP($A:$A,output_dataset1!$1:$1048576,23,FALSE)</f>
        <v>99</v>
      </c>
      <c r="M41">
        <f>VLOOKUP($A:$A,output_dataset1!$1:$1048576,24,FALSE)</f>
        <v>99</v>
      </c>
      <c r="N41">
        <f>VLOOKUP($A:$A,output_dataset1!$1:$1048576,33,FALSE)</f>
        <v>9</v>
      </c>
      <c r="O41">
        <f>VLOOKUP($A:$A,output_dataset1!$1:$1048576,38,FALSE)</f>
        <v>9.08</v>
      </c>
      <c r="P41">
        <f>VLOOKUP($A:$A,output_dataset1!$1:$1048576,39,FALSE)</f>
        <v>8.91</v>
      </c>
      <c r="Q41">
        <f>VLOOKUP($A:$A,output_dataset1!$1:$1048576,43,FALSE)</f>
        <v>50</v>
      </c>
      <c r="R41">
        <f>VLOOKUP($A:$A,output_dataset1!$1:$1048576,53,FALSE)</f>
        <v>41</v>
      </c>
      <c r="S41">
        <f>VLOOKUP($A:$A,output_dataset1!$1:$1048576,63,FALSE)</f>
        <v>58.01</v>
      </c>
      <c r="T41">
        <f>VLOOKUP($A:$A,output_dataset1!$1:$1048576,64,FALSE)</f>
        <v>57.710999999999999</v>
      </c>
      <c r="U41">
        <f>VLOOKUP($A:$A,output_dataset1!$1:$1048576,68,FALSE)</f>
        <v>96487</v>
      </c>
      <c r="V41">
        <f>VLOOKUP($A:$A,output_dataset1!$1:$1048576,69,FALSE)</f>
        <v>86754</v>
      </c>
      <c r="W41">
        <f>VLOOKUP($A:$A,output_dataset1!$1:$1048576,73,FALSE)</f>
        <v>60</v>
      </c>
      <c r="X41">
        <f>VLOOKUP($A:$A,output_dataset1!$1:$1048576,74,FALSE)</f>
        <v>74</v>
      </c>
      <c r="Y41">
        <f>VLOOKUP($A:$A,output_dataset1!$1:$1048576,83,FALSE)</f>
        <v>62</v>
      </c>
      <c r="Z41">
        <f>VLOOKUP($A:$A,output_dataset1!$1:$1048576,88,FALSE)</f>
        <v>44</v>
      </c>
      <c r="AA41">
        <f>VLOOKUP($A:$A,output_dataset1!$1:$1048576,93,FALSE)</f>
        <v>89.68</v>
      </c>
      <c r="AB41" t="str">
        <f>VLOOKUP($A:$A,output_dataset1!$1:$1048576,99,FALSE)</f>
        <v>100</v>
      </c>
      <c r="AC41">
        <f>VLOOKUP($A:$A,output_dataset1!$1:$1048576,100,FALSE)</f>
        <v>18</v>
      </c>
      <c r="AD41">
        <f>VLOOKUP($A:$A,output_dataset1!$1:$1048576,115,FALSE)</f>
        <v>4</v>
      </c>
      <c r="AE41">
        <f>VLOOKUP($A:$A,output_dataset1!$1:$1048576,127,FALSE)</f>
        <v>-12</v>
      </c>
      <c r="AF41">
        <f>VLOOKUP($A:$A,output_dataset1!$1:$1048576,128,FALSE)</f>
        <v>-8</v>
      </c>
      <c r="AG41">
        <f>VLOOKUP($A:$A,output_dataset1!$1:$1048576,131,FALSE)</f>
        <v>-38</v>
      </c>
      <c r="AH41">
        <f>VLOOKUP($A:$A,output_dataset1!$1:$1048576,132,FALSE)</f>
        <v>13</v>
      </c>
      <c r="AI41">
        <f>VLOOKUP($A:$A,output_dataset1!$1:$1048576,135,FALSE)</f>
        <v>-10</v>
      </c>
      <c r="AJ41">
        <f>VLOOKUP($A:$A,output_dataset1!$1:$1048576,136,FALSE)</f>
        <v>-2</v>
      </c>
      <c r="AK41">
        <f>VLOOKUP($A:$A,output_dataset1!$1:$1048576,139,FALSE)</f>
        <v>-1</v>
      </c>
      <c r="AL41">
        <f>VLOOKUP($A:$A,output_dataset1!$1:$1048576,140,FALSE)</f>
        <v>7</v>
      </c>
      <c r="AM41">
        <f>VLOOKUP($A:$A,output_dataset1!$1:$1048576,143,FALSE)</f>
        <v>-1</v>
      </c>
      <c r="AN41">
        <f>VLOOKUP($A:$A,output_dataset1!$1:$1048576,144,FALSE)</f>
        <v>-6</v>
      </c>
      <c r="AO41">
        <f>VLOOKUP($A:$A,output_dataset1!$1:$1048576,147,FALSE)</f>
        <v>-14</v>
      </c>
      <c r="AP41">
        <f>VLOOKUP($A:$A,output_dataset1!$1:$1048576,148,FALSE)</f>
        <v>-2</v>
      </c>
      <c r="AQ41">
        <f>VLOOKUP($A:$A,output_dataset1!$1:$1048576,151,FALSE)</f>
        <v>0.15880712499999999</v>
      </c>
      <c r="AR41">
        <f>VLOOKUP($A:$A,output_dataset1!$1:$1048576,152,FALSE)</f>
        <v>0.37320219900000001</v>
      </c>
      <c r="AS41">
        <f>VLOOKUP($A:$A,output_dataset1!$1:$1048576,153,FALSE)</f>
        <v>0.305882353</v>
      </c>
      <c r="AT41">
        <f>VLOOKUP($A:$A,output_dataset1!$1:$1048576,154,FALSE)</f>
        <v>0.11353134500000001</v>
      </c>
      <c r="AU41">
        <f>VLOOKUP($A:$A,output_dataset1!$1:$1048576,155,FALSE)</f>
        <v>5.2692696999999997E-2</v>
      </c>
      <c r="AV41">
        <f>VLOOKUP($A:$A,output_dataset1!$1:$1048576,156,FALSE)</f>
        <v>0.15880712499999999</v>
      </c>
      <c r="AW41">
        <f>VLOOKUP($A:$A,output_dataset1!$1:$1048576,157,FALSE)</f>
        <v>-0.33333333300000001</v>
      </c>
      <c r="AX41">
        <f>VLOOKUP($A:$A,output_dataset1!$1:$1048576,158,FALSE)</f>
        <v>24</v>
      </c>
      <c r="AY41">
        <f>VLOOKUP($A:$A,output_dataset1!$1:$1048576,159,FALSE)</f>
        <v>-4</v>
      </c>
      <c r="AZ41">
        <f>VLOOKUP($A:$A,output_dataset1!$1:$1048576,162,FALSE)</f>
        <v>-3.3333333330000001</v>
      </c>
      <c r="BA41">
        <f>VLOOKUP($A:$A,output_dataset1!$1:$1048576,163,FALSE)</f>
        <v>-1.6666666670000001</v>
      </c>
      <c r="BB41">
        <f>VLOOKUP($A:$A,output_dataset1!$1:$1048576,164,FALSE)</f>
        <v>-1.0909090910000001</v>
      </c>
      <c r="BC41">
        <f>VLOOKUP($A:$A,output_dataset1!$1:$1048576,168,FALSE)</f>
        <v>-1.0909090910000001</v>
      </c>
      <c r="BD41">
        <f>VLOOKUP($A:$A,output_dataset1!$1:$1048576,172,FALSE)</f>
        <v>-1.0909090910000001</v>
      </c>
      <c r="BE41">
        <f>VLOOKUP($A:$A,output_dataset1!$1:$1048576,176,FALSE)</f>
        <v>-0.04</v>
      </c>
      <c r="BF41">
        <f>VLOOKUP($A:$A,output_dataset1!$1:$1048576,177,FALSE)</f>
        <v>3.7272727269999999</v>
      </c>
      <c r="BG41">
        <f>VLOOKUP($A:$A,output_dataset1!$1:$1048576,181,FALSE)</f>
        <v>3.7272727269999999</v>
      </c>
      <c r="BH41">
        <f>VLOOKUP($A:$A,output_dataset1!$1:$1048576,185,FALSE)</f>
        <v>3.7272727269999999</v>
      </c>
    </row>
    <row r="42" spans="1:60" x14ac:dyDescent="0.3">
      <c r="A42" t="s">
        <v>49</v>
      </c>
      <c r="B42">
        <v>80831</v>
      </c>
      <c r="C42">
        <v>1.1299999999999999</v>
      </c>
      <c r="F42">
        <v>90</v>
      </c>
      <c r="G42">
        <v>21</v>
      </c>
      <c r="H42">
        <v>16</v>
      </c>
      <c r="I42">
        <v>14</v>
      </c>
      <c r="J42">
        <f>VLOOKUP(Data_Collection[[#This Row],[School Name]],output_dataset1!$1:$1048576,8,FALSE)</f>
        <v>40</v>
      </c>
      <c r="K42">
        <f>VLOOKUP($A:$A,output_dataset1!$1:$1048576,18,FALSE)</f>
        <v>36</v>
      </c>
      <c r="L42">
        <f>VLOOKUP($A:$A,output_dataset1!$1:$1048576,23,FALSE)</f>
        <v>100</v>
      </c>
      <c r="M42">
        <f>VLOOKUP($A:$A,output_dataset1!$1:$1048576,24,FALSE)</f>
        <v>100</v>
      </c>
      <c r="N42">
        <f>VLOOKUP($A:$A,output_dataset1!$1:$1048576,33,FALSE)</f>
        <v>40</v>
      </c>
      <c r="O42">
        <f>VLOOKUP($A:$A,output_dataset1!$1:$1048576,38,FALSE)</f>
        <v>9.35</v>
      </c>
      <c r="P42">
        <f>VLOOKUP($A:$A,output_dataset1!$1:$1048576,39,FALSE)</f>
        <v>9.1999999999999993</v>
      </c>
      <c r="Q42">
        <f>VLOOKUP($A:$A,output_dataset1!$1:$1048576,43,FALSE)</f>
        <v>20</v>
      </c>
      <c r="R42">
        <f>VLOOKUP($A:$A,output_dataset1!$1:$1048576,53,FALSE)</f>
        <v>26</v>
      </c>
      <c r="S42">
        <f>VLOOKUP($A:$A,output_dataset1!$1:$1048576,63,FALSE)</f>
        <v>56.12</v>
      </c>
      <c r="T42">
        <f>VLOOKUP($A:$A,output_dataset1!$1:$1048576,64,FALSE)</f>
        <v>76.442999999999998</v>
      </c>
      <c r="U42">
        <f>VLOOKUP($A:$A,output_dataset1!$1:$1048576,68,FALSE)</f>
        <v>72087</v>
      </c>
      <c r="V42">
        <f>VLOOKUP($A:$A,output_dataset1!$1:$1048576,69,FALSE)</f>
        <v>76056</v>
      </c>
      <c r="W42">
        <f>VLOOKUP($A:$A,output_dataset1!$1:$1048576,73,FALSE)</f>
        <v>35</v>
      </c>
      <c r="X42">
        <f>VLOOKUP($A:$A,output_dataset1!$1:$1048576,74,FALSE)</f>
        <v>34</v>
      </c>
      <c r="Y42">
        <f>VLOOKUP($A:$A,output_dataset1!$1:$1048576,83,FALSE)</f>
        <v>37</v>
      </c>
      <c r="Z42">
        <f>VLOOKUP($A:$A,output_dataset1!$1:$1048576,88,FALSE)</f>
        <v>42</v>
      </c>
      <c r="AA42">
        <f>VLOOKUP($A:$A,output_dataset1!$1:$1048576,93,FALSE)</f>
        <v>83.762</v>
      </c>
      <c r="AB42" t="str">
        <f>VLOOKUP($A:$A,output_dataset1!$1:$1048576,99,FALSE)</f>
        <v>100</v>
      </c>
      <c r="AC42">
        <f>VLOOKUP($A:$A,output_dataset1!$1:$1048576,100,FALSE)</f>
        <v>10</v>
      </c>
      <c r="AD42">
        <f>VLOOKUP($A:$A,output_dataset1!$1:$1048576,115,FALSE)</f>
        <v>2</v>
      </c>
      <c r="AE42">
        <f>VLOOKUP($A:$A,output_dataset1!$1:$1048576,127,FALSE)</f>
        <v>8</v>
      </c>
      <c r="AF42">
        <f>VLOOKUP($A:$A,output_dataset1!$1:$1048576,128,FALSE)</f>
        <v>-3</v>
      </c>
      <c r="AG42">
        <f>VLOOKUP($A:$A,output_dataset1!$1:$1048576,131,FALSE)</f>
        <v>-5</v>
      </c>
      <c r="AH42">
        <f>VLOOKUP($A:$A,output_dataset1!$1:$1048576,132,FALSE)</f>
        <v>-3</v>
      </c>
      <c r="AI42">
        <f>VLOOKUP($A:$A,output_dataset1!$1:$1048576,135,FALSE)</f>
        <v>0</v>
      </c>
      <c r="AJ42">
        <f>VLOOKUP($A:$A,output_dataset1!$1:$1048576,136,FALSE)</f>
        <v>0</v>
      </c>
      <c r="AK42">
        <f>VLOOKUP($A:$A,output_dataset1!$1:$1048576,139,FALSE)</f>
        <v>-13</v>
      </c>
      <c r="AL42">
        <f>VLOOKUP($A:$A,output_dataset1!$1:$1048576,140,FALSE)</f>
        <v>-5</v>
      </c>
      <c r="AM42">
        <f>VLOOKUP($A:$A,output_dataset1!$1:$1048576,143,FALSE)</f>
        <v>-15</v>
      </c>
      <c r="AN42">
        <f>VLOOKUP($A:$A,output_dataset1!$1:$1048576,144,FALSE)</f>
        <v>-2</v>
      </c>
      <c r="AO42">
        <f>VLOOKUP($A:$A,output_dataset1!$1:$1048576,147,FALSE)</f>
        <v>1</v>
      </c>
      <c r="AP42">
        <f>VLOOKUP($A:$A,output_dataset1!$1:$1048576,148,FALSE)</f>
        <v>4</v>
      </c>
      <c r="AQ42">
        <f>VLOOKUP($A:$A,output_dataset1!$1:$1048576,151,FALSE)</f>
        <v>6.7705520000000005E-2</v>
      </c>
      <c r="AR42">
        <f>VLOOKUP($A:$A,output_dataset1!$1:$1048576,152,FALSE)</f>
        <v>0.23887968100000001</v>
      </c>
      <c r="AS42">
        <f>VLOOKUP($A:$A,output_dataset1!$1:$1048576,153,FALSE)</f>
        <v>1.4303743550000001</v>
      </c>
      <c r="AT42">
        <f>VLOOKUP($A:$A,output_dataset1!$1:$1048576,154,FALSE)</f>
        <v>0.220739823</v>
      </c>
      <c r="AU42">
        <f>VLOOKUP($A:$A,output_dataset1!$1:$1048576,155,FALSE)</f>
        <v>0.28732019800000003</v>
      </c>
      <c r="AV42">
        <f>VLOOKUP($A:$A,output_dataset1!$1:$1048576,156,FALSE)</f>
        <v>6.7705520000000005E-2</v>
      </c>
      <c r="AW42">
        <f>VLOOKUP($A:$A,output_dataset1!$1:$1048576,157,FALSE)</f>
        <v>-1</v>
      </c>
      <c r="AX42">
        <f>VLOOKUP($A:$A,output_dataset1!$1:$1048576,158,FALSE)</f>
        <v>-0.33333333300000001</v>
      </c>
      <c r="AY42">
        <f>VLOOKUP($A:$A,output_dataset1!$1:$1048576,159,FALSE)</f>
        <v>-4.6666666670000003</v>
      </c>
      <c r="AZ42">
        <f>VLOOKUP($A:$A,output_dataset1!$1:$1048576,162,FALSE)</f>
        <v>0</v>
      </c>
      <c r="BA42">
        <f>VLOOKUP($A:$A,output_dataset1!$1:$1048576,163,FALSE)</f>
        <v>-6.6666666670000003</v>
      </c>
      <c r="BB42">
        <f>VLOOKUP($A:$A,output_dataset1!$1:$1048576,164,FALSE)</f>
        <v>-2.4444444440000002</v>
      </c>
      <c r="BC42">
        <f>VLOOKUP($A:$A,output_dataset1!$1:$1048576,168,FALSE)</f>
        <v>-2.4444444440000002</v>
      </c>
      <c r="BD42">
        <f>VLOOKUP($A:$A,output_dataset1!$1:$1048576,172,FALSE)</f>
        <v>-2.4444444440000002</v>
      </c>
      <c r="BE42">
        <f>VLOOKUP($A:$A,output_dataset1!$1:$1048576,176,FALSE)</f>
        <v>-0.52</v>
      </c>
      <c r="BF42">
        <f>VLOOKUP($A:$A,output_dataset1!$1:$1048576,177,FALSE)</f>
        <v>-0.27272727299999999</v>
      </c>
      <c r="BG42">
        <f>VLOOKUP($A:$A,output_dataset1!$1:$1048576,181,FALSE)</f>
        <v>-0.27272727299999999</v>
      </c>
      <c r="BH42">
        <f>VLOOKUP($A:$A,output_dataset1!$1:$1048576,185,FALSE)</f>
        <v>-0.27272727299999999</v>
      </c>
    </row>
    <row r="43" spans="1:60" x14ac:dyDescent="0.3">
      <c r="A43" t="s">
        <v>50</v>
      </c>
      <c r="B43">
        <v>122655</v>
      </c>
      <c r="C43">
        <v>4.5</v>
      </c>
      <c r="D43">
        <v>4.3</v>
      </c>
      <c r="E43">
        <v>174</v>
      </c>
      <c r="F43">
        <v>80</v>
      </c>
      <c r="G43">
        <v>22</v>
      </c>
      <c r="H43">
        <v>15</v>
      </c>
      <c r="I43">
        <v>15</v>
      </c>
      <c r="J43">
        <f>VLOOKUP(Data_Collection[[#This Row],[School Name]],output_dataset1!$1:$1048576,8,FALSE)</f>
        <v>63</v>
      </c>
      <c r="K43">
        <f>VLOOKUP($A:$A,output_dataset1!$1:$1048576,18,FALSE)</f>
        <v>30</v>
      </c>
      <c r="L43">
        <f>VLOOKUP($A:$A,output_dataset1!$1:$1048576,23,FALSE)</f>
        <v>100</v>
      </c>
      <c r="M43">
        <f>VLOOKUP($A:$A,output_dataset1!$1:$1048576,24,FALSE)</f>
        <v>100</v>
      </c>
      <c r="N43">
        <f>VLOOKUP($A:$A,output_dataset1!$1:$1048576,33,FALSE)</f>
        <v>32</v>
      </c>
      <c r="O43">
        <f>VLOOKUP($A:$A,output_dataset1!$1:$1048576,38,FALSE)</f>
        <v>8.5500000000000007</v>
      </c>
      <c r="P43">
        <f>VLOOKUP($A:$A,output_dataset1!$1:$1048576,39,FALSE)</f>
        <v>8.48</v>
      </c>
      <c r="Q43">
        <f>VLOOKUP($A:$A,output_dataset1!$1:$1048576,43,FALSE)</f>
        <v>50</v>
      </c>
      <c r="R43">
        <f>VLOOKUP($A:$A,output_dataset1!$1:$1048576,53,FALSE)</f>
        <v>45</v>
      </c>
      <c r="S43">
        <f>VLOOKUP($A:$A,output_dataset1!$1:$1048576,63,FALSE)</f>
        <v>41.69</v>
      </c>
      <c r="T43">
        <f>VLOOKUP($A:$A,output_dataset1!$1:$1048576,64,FALSE)</f>
        <v>48.125</v>
      </c>
      <c r="U43">
        <f>VLOOKUP($A:$A,output_dataset1!$1:$1048576,68,FALSE)</f>
        <v>73424</v>
      </c>
      <c r="V43">
        <f>VLOOKUP($A:$A,output_dataset1!$1:$1048576,69,FALSE)</f>
        <v>71865</v>
      </c>
      <c r="W43">
        <f>VLOOKUP($A:$A,output_dataset1!$1:$1048576,73,FALSE)</f>
        <v>75</v>
      </c>
      <c r="X43">
        <f>VLOOKUP($A:$A,output_dataset1!$1:$1048576,74,FALSE)</f>
        <v>72</v>
      </c>
      <c r="Y43">
        <f>VLOOKUP($A:$A,output_dataset1!$1:$1048576,83,FALSE)</f>
        <v>78</v>
      </c>
      <c r="Z43">
        <f>VLOOKUP($A:$A,output_dataset1!$1:$1048576,88,FALSE)</f>
        <v>38</v>
      </c>
      <c r="AA43">
        <f>VLOOKUP($A:$A,output_dataset1!$1:$1048576,93,FALSE)</f>
        <v>87.274000000000001</v>
      </c>
      <c r="AB43" t="str">
        <f>VLOOKUP($A:$A,output_dataset1!$1:$1048576,99,FALSE)</f>
        <v>100</v>
      </c>
      <c r="AC43">
        <f>VLOOKUP($A:$A,output_dataset1!$1:$1048576,100,FALSE)</f>
        <v>21</v>
      </c>
      <c r="AD43">
        <f>VLOOKUP($A:$A,output_dataset1!$1:$1048576,115,FALSE)</f>
        <v>6</v>
      </c>
      <c r="AE43">
        <f>VLOOKUP($A:$A,output_dataset1!$1:$1048576,127,FALSE)</f>
        <v>2</v>
      </c>
      <c r="AF43">
        <f>VLOOKUP($A:$A,output_dataset1!$1:$1048576,128,FALSE)</f>
        <v>2</v>
      </c>
      <c r="AG43">
        <f>VLOOKUP($A:$A,output_dataset1!$1:$1048576,131,FALSE)</f>
        <v>-16</v>
      </c>
      <c r="AH43">
        <f>VLOOKUP($A:$A,output_dataset1!$1:$1048576,132,FALSE)</f>
        <v>13</v>
      </c>
      <c r="AI43">
        <f>VLOOKUP($A:$A,output_dataset1!$1:$1048576,135,FALSE)</f>
        <v>0</v>
      </c>
      <c r="AJ43">
        <f>VLOOKUP($A:$A,output_dataset1!$1:$1048576,136,FALSE)</f>
        <v>0</v>
      </c>
      <c r="AK43">
        <f>VLOOKUP($A:$A,output_dataset1!$1:$1048576,139,FALSE)</f>
        <v>1</v>
      </c>
      <c r="AL43">
        <f>VLOOKUP($A:$A,output_dataset1!$1:$1048576,140,FALSE)</f>
        <v>7</v>
      </c>
      <c r="AM43">
        <f>VLOOKUP($A:$A,output_dataset1!$1:$1048576,143,FALSE)</f>
        <v>53</v>
      </c>
      <c r="AN43">
        <f>VLOOKUP($A:$A,output_dataset1!$1:$1048576,144,FALSE)</f>
        <v>-28</v>
      </c>
      <c r="AO43">
        <f>VLOOKUP($A:$A,output_dataset1!$1:$1048576,147,FALSE)</f>
        <v>3</v>
      </c>
      <c r="AP43">
        <f>VLOOKUP($A:$A,output_dataset1!$1:$1048576,148,FALSE)</f>
        <v>9</v>
      </c>
      <c r="AQ43">
        <f>VLOOKUP($A:$A,output_dataset1!$1:$1048576,151,FALSE)</f>
        <v>7.9703976999999995E-2</v>
      </c>
      <c r="AR43">
        <f>VLOOKUP($A:$A,output_dataset1!$1:$1048576,152,FALSE)</f>
        <v>0.130121769</v>
      </c>
      <c r="AS43">
        <f>VLOOKUP($A:$A,output_dataset1!$1:$1048576,153,FALSE)</f>
        <v>0.175339105</v>
      </c>
      <c r="AT43">
        <f>VLOOKUP($A:$A,output_dataset1!$1:$1048576,154,FALSE)</f>
        <v>0.146392879</v>
      </c>
      <c r="AU43">
        <f>VLOOKUP($A:$A,output_dataset1!$1:$1048576,155,FALSE)</f>
        <v>0.41738946500000002</v>
      </c>
      <c r="AV43">
        <f>VLOOKUP($A:$A,output_dataset1!$1:$1048576,156,FALSE)</f>
        <v>7.9703976999999995E-2</v>
      </c>
      <c r="AW43">
        <f>VLOOKUP($A:$A,output_dataset1!$1:$1048576,157,FALSE)</f>
        <v>-0.33333333300000001</v>
      </c>
      <c r="AX43">
        <f>VLOOKUP($A:$A,output_dataset1!$1:$1048576,158,FALSE)</f>
        <v>4</v>
      </c>
      <c r="AY43">
        <f>VLOOKUP($A:$A,output_dataset1!$1:$1048576,159,FALSE)</f>
        <v>0</v>
      </c>
      <c r="AZ43">
        <f>VLOOKUP($A:$A,output_dataset1!$1:$1048576,162,FALSE)</f>
        <v>-3</v>
      </c>
      <c r="BA43">
        <f>VLOOKUP($A:$A,output_dataset1!$1:$1048576,163,FALSE)</f>
        <v>-1.6666666670000001</v>
      </c>
      <c r="BB43">
        <f>VLOOKUP($A:$A,output_dataset1!$1:$1048576,164,FALSE)</f>
        <v>-0.18181818199999999</v>
      </c>
      <c r="BC43">
        <f>VLOOKUP($A:$A,output_dataset1!$1:$1048576,168,FALSE)</f>
        <v>-0.18181818199999999</v>
      </c>
      <c r="BD43">
        <f>VLOOKUP($A:$A,output_dataset1!$1:$1048576,172,FALSE)</f>
        <v>-0.18181818199999999</v>
      </c>
      <c r="BE43">
        <f>VLOOKUP($A:$A,output_dataset1!$1:$1048576,176,FALSE)</f>
        <v>9.5000000000000001E-2</v>
      </c>
      <c r="BF43">
        <f>VLOOKUP($A:$A,output_dataset1!$1:$1048576,177,FALSE)</f>
        <v>3.363636364</v>
      </c>
      <c r="BG43">
        <f>VLOOKUP($A:$A,output_dataset1!$1:$1048576,181,FALSE)</f>
        <v>3.363636364</v>
      </c>
      <c r="BH43">
        <f>VLOOKUP($A:$A,output_dataset1!$1:$1048576,185,FALSE)</f>
        <v>3.363636364</v>
      </c>
    </row>
    <row r="44" spans="1:60" x14ac:dyDescent="0.3">
      <c r="A44" t="s">
        <v>51</v>
      </c>
      <c r="B44">
        <v>87142</v>
      </c>
      <c r="C44">
        <v>3.2</v>
      </c>
      <c r="D44">
        <v>4.3</v>
      </c>
      <c r="E44">
        <v>152</v>
      </c>
      <c r="F44">
        <v>75</v>
      </c>
      <c r="G44">
        <v>48.8</v>
      </c>
      <c r="H44">
        <v>14</v>
      </c>
      <c r="I44">
        <v>16</v>
      </c>
      <c r="J44">
        <f>VLOOKUP(Data_Collection[[#This Row],[School Name]],output_dataset1!$1:$1048576,8,FALSE)</f>
        <v>60</v>
      </c>
      <c r="K44">
        <f>VLOOKUP($A:$A,output_dataset1!$1:$1048576,18,FALSE)</f>
        <v>42</v>
      </c>
      <c r="L44">
        <f>VLOOKUP($A:$A,output_dataset1!$1:$1048576,23,FALSE)</f>
        <v>91</v>
      </c>
      <c r="M44">
        <f>VLOOKUP($A:$A,output_dataset1!$1:$1048576,24,FALSE)</f>
        <v>92</v>
      </c>
      <c r="N44">
        <f>VLOOKUP($A:$A,output_dataset1!$1:$1048576,33,FALSE)</f>
        <v>37</v>
      </c>
      <c r="O44">
        <f>VLOOKUP($A:$A,output_dataset1!$1:$1048576,38,FALSE)</f>
        <v>7.88</v>
      </c>
      <c r="P44">
        <f>VLOOKUP($A:$A,output_dataset1!$1:$1048576,39,FALSE)</f>
        <v>8.1999999999999993</v>
      </c>
      <c r="Q44">
        <f>VLOOKUP($A:$A,output_dataset1!$1:$1048576,43,FALSE)</f>
        <v>50</v>
      </c>
      <c r="R44">
        <f>VLOOKUP($A:$A,output_dataset1!$1:$1048576,53,FALSE)</f>
        <v>50</v>
      </c>
      <c r="S44">
        <f>VLOOKUP($A:$A,output_dataset1!$1:$1048576,63,FALSE)</f>
        <v>61.53</v>
      </c>
      <c r="T44">
        <f>VLOOKUP($A:$A,output_dataset1!$1:$1048576,64,FALSE)</f>
        <v>61.609000000000002</v>
      </c>
      <c r="U44">
        <f>VLOOKUP($A:$A,output_dataset1!$1:$1048576,68,FALSE)</f>
        <v>70648</v>
      </c>
      <c r="V44">
        <f>VLOOKUP($A:$A,output_dataset1!$1:$1048576,69,FALSE)</f>
        <v>66998</v>
      </c>
      <c r="W44">
        <f>VLOOKUP($A:$A,output_dataset1!$1:$1048576,73,FALSE)</f>
        <v>55</v>
      </c>
      <c r="X44">
        <f>VLOOKUP($A:$A,output_dataset1!$1:$1048576,74,FALSE)</f>
        <v>59</v>
      </c>
      <c r="Y44">
        <f>VLOOKUP($A:$A,output_dataset1!$1:$1048576,83,FALSE)</f>
        <v>56</v>
      </c>
      <c r="Z44">
        <f>VLOOKUP($A:$A,output_dataset1!$1:$1048576,88,FALSE)</f>
        <v>80</v>
      </c>
      <c r="AA44">
        <f>VLOOKUP($A:$A,output_dataset1!$1:$1048576,93,FALSE)</f>
        <v>83.369</v>
      </c>
      <c r="AB44" t="str">
        <f>VLOOKUP($A:$A,output_dataset1!$1:$1048576,99,FALSE)</f>
        <v>81</v>
      </c>
      <c r="AC44">
        <f>VLOOKUP($A:$A,output_dataset1!$1:$1048576,100,FALSE)</f>
        <v>20</v>
      </c>
      <c r="AD44">
        <f>VLOOKUP($A:$A,output_dataset1!$1:$1048576,115,FALSE)</f>
        <v>6</v>
      </c>
      <c r="AE44">
        <f>VLOOKUP($A:$A,output_dataset1!$1:$1048576,127,FALSE)</f>
        <v>-5</v>
      </c>
      <c r="AF44">
        <f>VLOOKUP($A:$A,output_dataset1!$1:$1048576,128,FALSE)</f>
        <v>-4</v>
      </c>
      <c r="AG44">
        <f>VLOOKUP($A:$A,output_dataset1!$1:$1048576,131,FALSE)</f>
        <v>2</v>
      </c>
      <c r="AH44">
        <f>VLOOKUP($A:$A,output_dataset1!$1:$1048576,132,FALSE)</f>
        <v>5</v>
      </c>
      <c r="AI44">
        <f>VLOOKUP($A:$A,output_dataset1!$1:$1048576,135,FALSE)</f>
        <v>-4</v>
      </c>
      <c r="AJ44">
        <f>VLOOKUP($A:$A,output_dataset1!$1:$1048576,136,FALSE)</f>
        <v>3</v>
      </c>
      <c r="AK44">
        <f>VLOOKUP($A:$A,output_dataset1!$1:$1048576,139,FALSE)</f>
        <v>-4</v>
      </c>
      <c r="AL44">
        <f>VLOOKUP($A:$A,output_dataset1!$1:$1048576,140,FALSE)</f>
        <v>4</v>
      </c>
      <c r="AM44">
        <f>VLOOKUP($A:$A,output_dataset1!$1:$1048576,143,FALSE)</f>
        <v>-62</v>
      </c>
      <c r="AN44">
        <f>VLOOKUP($A:$A,output_dataset1!$1:$1048576,144,FALSE)</f>
        <v>61</v>
      </c>
      <c r="AO44">
        <f>VLOOKUP($A:$A,output_dataset1!$1:$1048576,147,FALSE)</f>
        <v>-4</v>
      </c>
      <c r="AP44">
        <f>VLOOKUP($A:$A,output_dataset1!$1:$1048576,148,FALSE)</f>
        <v>-2</v>
      </c>
      <c r="AQ44">
        <f>VLOOKUP($A:$A,output_dataset1!$1:$1048576,151,FALSE)</f>
        <v>4.3019000000000002E-2</v>
      </c>
      <c r="AR44">
        <f>VLOOKUP($A:$A,output_dataset1!$1:$1048576,152,FALSE)</f>
        <v>3.3612177E-2</v>
      </c>
      <c r="AS44">
        <f>VLOOKUP($A:$A,output_dataset1!$1:$1048576,153,FALSE)</f>
        <v>4.1399585000000003E-2</v>
      </c>
      <c r="AT44">
        <f>VLOOKUP($A:$A,output_dataset1!$1:$1048576,154,FALSE)</f>
        <v>0.28965358699999999</v>
      </c>
      <c r="AU44">
        <f>VLOOKUP($A:$A,output_dataset1!$1:$1048576,155,FALSE)</f>
        <v>1.1430996980000001</v>
      </c>
      <c r="AV44">
        <f>VLOOKUP($A:$A,output_dataset1!$1:$1048576,156,FALSE)</f>
        <v>4.3019000000000002E-2</v>
      </c>
      <c r="AW44">
        <f>VLOOKUP($A:$A,output_dataset1!$1:$1048576,157,FALSE)</f>
        <v>-0.66666666699999999</v>
      </c>
      <c r="AX44">
        <f>VLOOKUP($A:$A,output_dataset1!$1:$1048576,158,FALSE)</f>
        <v>4.3333333329999997</v>
      </c>
      <c r="AY44">
        <f>VLOOKUP($A:$A,output_dataset1!$1:$1048576,159,FALSE)</f>
        <v>1</v>
      </c>
      <c r="AZ44">
        <f>VLOOKUP($A:$A,output_dataset1!$1:$1048576,162,FALSE)</f>
        <v>-3</v>
      </c>
      <c r="BA44">
        <f>VLOOKUP($A:$A,output_dataset1!$1:$1048576,163,FALSE)</f>
        <v>1.3333333329999999</v>
      </c>
      <c r="BB44">
        <f>VLOOKUP($A:$A,output_dataset1!$1:$1048576,164,FALSE)</f>
        <v>0</v>
      </c>
      <c r="BC44">
        <f>VLOOKUP($A:$A,output_dataset1!$1:$1048576,168,FALSE)</f>
        <v>0</v>
      </c>
      <c r="BD44">
        <f>VLOOKUP($A:$A,output_dataset1!$1:$1048576,172,FALSE)</f>
        <v>0</v>
      </c>
      <c r="BE44">
        <f>VLOOKUP($A:$A,output_dataset1!$1:$1048576,176,FALSE)</f>
        <v>0.22</v>
      </c>
      <c r="BF44">
        <f>VLOOKUP($A:$A,output_dataset1!$1:$1048576,177,FALSE)</f>
        <v>-0.63636363600000001</v>
      </c>
      <c r="BG44">
        <f>VLOOKUP($A:$A,output_dataset1!$1:$1048576,181,FALSE)</f>
        <v>-0.63636363600000001</v>
      </c>
      <c r="BH44">
        <f>VLOOKUP($A:$A,output_dataset1!$1:$1048576,185,FALSE)</f>
        <v>-0.63636363600000001</v>
      </c>
    </row>
    <row r="45" spans="1:60" x14ac:dyDescent="0.3">
      <c r="A45" t="s">
        <v>52</v>
      </c>
      <c r="B45">
        <v>16452</v>
      </c>
      <c r="C45">
        <v>1.97</v>
      </c>
      <c r="D45">
        <v>4.4000000000000004</v>
      </c>
      <c r="E45">
        <v>128</v>
      </c>
      <c r="F45">
        <v>75</v>
      </c>
      <c r="G45">
        <v>18</v>
      </c>
      <c r="H45">
        <v>14</v>
      </c>
      <c r="I45">
        <v>16</v>
      </c>
      <c r="J45">
        <f>VLOOKUP(Data_Collection[[#This Row],[School Name]],output_dataset1!$1:$1048576,8,FALSE)</f>
        <v>10</v>
      </c>
      <c r="K45">
        <f>VLOOKUP($A:$A,output_dataset1!$1:$1048576,18,FALSE)</f>
        <v>31</v>
      </c>
      <c r="L45">
        <f>VLOOKUP($A:$A,output_dataset1!$1:$1048576,23,FALSE)</f>
        <v>90</v>
      </c>
      <c r="M45">
        <f>VLOOKUP($A:$A,output_dataset1!$1:$1048576,24,FALSE)</f>
        <v>95</v>
      </c>
      <c r="N45">
        <f>VLOOKUP($A:$A,output_dataset1!$1:$1048576,33,FALSE)</f>
        <v>35</v>
      </c>
      <c r="O45">
        <f>VLOOKUP($A:$A,output_dataset1!$1:$1048576,38,FALSE)</f>
        <v>8.65</v>
      </c>
      <c r="P45">
        <f>VLOOKUP($A:$A,output_dataset1!$1:$1048576,39,FALSE)</f>
        <v>9.1</v>
      </c>
      <c r="Q45">
        <f>VLOOKUP($A:$A,output_dataset1!$1:$1048576,43,FALSE)</f>
        <v>23</v>
      </c>
      <c r="R45">
        <f>VLOOKUP($A:$A,output_dataset1!$1:$1048576,53,FALSE)</f>
        <v>35</v>
      </c>
      <c r="S45">
        <f>VLOOKUP($A:$A,output_dataset1!$1:$1048576,63,FALSE)</f>
        <v>60.46</v>
      </c>
      <c r="T45">
        <f>VLOOKUP($A:$A,output_dataset1!$1:$1048576,64,FALSE)</f>
        <v>69.418000000000006</v>
      </c>
      <c r="U45">
        <f>VLOOKUP($A:$A,output_dataset1!$1:$1048576,68,FALSE)</f>
        <v>75141</v>
      </c>
      <c r="V45">
        <f>VLOOKUP($A:$A,output_dataset1!$1:$1048576,69,FALSE)</f>
        <v>62262</v>
      </c>
      <c r="W45">
        <f>VLOOKUP($A:$A,output_dataset1!$1:$1048576,73,FALSE)</f>
        <v>85</v>
      </c>
      <c r="X45">
        <f>VLOOKUP($A:$A,output_dataset1!$1:$1048576,74,FALSE)</f>
        <v>96</v>
      </c>
      <c r="Y45">
        <f>VLOOKUP($A:$A,output_dataset1!$1:$1048576,83,FALSE)</f>
        <v>8</v>
      </c>
      <c r="Z45">
        <f>VLOOKUP($A:$A,output_dataset1!$1:$1048576,88,FALSE)</f>
        <v>83</v>
      </c>
      <c r="AA45">
        <f>VLOOKUP($A:$A,output_dataset1!$1:$1048576,93,FALSE)</f>
        <v>83.884</v>
      </c>
      <c r="AB45" t="str">
        <f>VLOOKUP($A:$A,output_dataset1!$1:$1048576,99,FALSE)</f>
        <v>100</v>
      </c>
      <c r="AC45">
        <f>VLOOKUP($A:$A,output_dataset1!$1:$1048576,100,FALSE)</f>
        <v>12</v>
      </c>
      <c r="AD45">
        <f>VLOOKUP($A:$A,output_dataset1!$1:$1048576,115,FALSE)</f>
        <v>3</v>
      </c>
      <c r="AE45">
        <f>VLOOKUP($A:$A,output_dataset1!$1:$1048576,127,FALSE)</f>
        <v>-4</v>
      </c>
      <c r="AF45">
        <f>VLOOKUP($A:$A,output_dataset1!$1:$1048576,128,FALSE)</f>
        <v>20</v>
      </c>
      <c r="AG45">
        <f>VLOOKUP($A:$A,output_dataset1!$1:$1048576,131,FALSE)</f>
        <v>17</v>
      </c>
      <c r="AH45">
        <f>VLOOKUP($A:$A,output_dataset1!$1:$1048576,132,FALSE)</f>
        <v>-4</v>
      </c>
      <c r="AI45">
        <f>VLOOKUP($A:$A,output_dataset1!$1:$1048576,135,FALSE)</f>
        <v>0</v>
      </c>
      <c r="AJ45">
        <f>VLOOKUP($A:$A,output_dataset1!$1:$1048576,136,FALSE)</f>
        <v>0</v>
      </c>
      <c r="AK45">
        <f>VLOOKUP($A:$A,output_dataset1!$1:$1048576,139,FALSE)</f>
        <v>36</v>
      </c>
      <c r="AL45">
        <f>VLOOKUP($A:$A,output_dataset1!$1:$1048576,140,FALSE)</f>
        <v>-14</v>
      </c>
      <c r="AM45">
        <f>VLOOKUP($A:$A,output_dataset1!$1:$1048576,143,FALSE)</f>
        <v>-51</v>
      </c>
      <c r="AN45">
        <f>VLOOKUP($A:$A,output_dataset1!$1:$1048576,144,FALSE)</f>
        <v>85</v>
      </c>
      <c r="AO45">
        <f>VLOOKUP($A:$A,output_dataset1!$1:$1048576,147,FALSE)</f>
        <v>-11</v>
      </c>
      <c r="AP45">
        <f>VLOOKUP($A:$A,output_dataset1!$1:$1048576,148,FALSE)</f>
        <v>6</v>
      </c>
      <c r="AQ45">
        <f>VLOOKUP($A:$A,output_dataset1!$1:$1048576,151,FALSE)</f>
        <v>7.1178086000000002E-2</v>
      </c>
      <c r="AR45">
        <f>VLOOKUP($A:$A,output_dataset1!$1:$1048576,152,FALSE)</f>
        <v>0.287898339</v>
      </c>
      <c r="AS45">
        <f>VLOOKUP($A:$A,output_dataset1!$1:$1048576,153,FALSE)</f>
        <v>0</v>
      </c>
      <c r="AT45">
        <f>VLOOKUP($A:$A,output_dataset1!$1:$1048576,154,FALSE)</f>
        <v>0.43640292600000002</v>
      </c>
      <c r="AU45">
        <f>VLOOKUP($A:$A,output_dataset1!$1:$1048576,155,FALSE)</f>
        <v>1.23054945</v>
      </c>
      <c r="AV45">
        <f>VLOOKUP($A:$A,output_dataset1!$1:$1048576,156,FALSE)</f>
        <v>7.1178086000000002E-2</v>
      </c>
      <c r="AW45">
        <f>VLOOKUP($A:$A,output_dataset1!$1:$1048576,157,FALSE)</f>
        <v>1.6666666670000001</v>
      </c>
      <c r="AX45">
        <f>VLOOKUP($A:$A,output_dataset1!$1:$1048576,158,FALSE)</f>
        <v>0.33333333300000001</v>
      </c>
      <c r="AY45">
        <f>VLOOKUP($A:$A,output_dataset1!$1:$1048576,159,FALSE)</f>
        <v>5.6666666670000003</v>
      </c>
      <c r="AZ45">
        <f>VLOOKUP($A:$A,output_dataset1!$1:$1048576,162,FALSE)</f>
        <v>1.6666666670000001</v>
      </c>
      <c r="BA45">
        <f>VLOOKUP($A:$A,output_dataset1!$1:$1048576,163,FALSE)</f>
        <v>1.3333333329999999</v>
      </c>
      <c r="BB45">
        <f>VLOOKUP($A:$A,output_dataset1!$1:$1048576,164,FALSE)</f>
        <v>0.88888888899999996</v>
      </c>
      <c r="BC45">
        <f>VLOOKUP($A:$A,output_dataset1!$1:$1048576,168,FALSE)</f>
        <v>0.88888888899999996</v>
      </c>
      <c r="BD45">
        <f>VLOOKUP($A:$A,output_dataset1!$1:$1048576,172,FALSE)</f>
        <v>0.88888888899999996</v>
      </c>
      <c r="BE45">
        <f>VLOOKUP($A:$A,output_dataset1!$1:$1048576,176,FALSE)</f>
        <v>0.215</v>
      </c>
      <c r="BF45">
        <f>VLOOKUP($A:$A,output_dataset1!$1:$1048576,177,FALSE)</f>
        <v>-6.5454545450000001</v>
      </c>
      <c r="BG45">
        <f>VLOOKUP($A:$A,output_dataset1!$1:$1048576,181,FALSE)</f>
        <v>-6.5454545450000001</v>
      </c>
      <c r="BH45">
        <f>VLOOKUP($A:$A,output_dataset1!$1:$1048576,185,FALSE)</f>
        <v>-6.5454545450000001</v>
      </c>
    </row>
    <row r="46" spans="1:60" x14ac:dyDescent="0.3">
      <c r="A46" t="s">
        <v>53</v>
      </c>
      <c r="B46">
        <v>24632</v>
      </c>
      <c r="C46">
        <v>2.29</v>
      </c>
      <c r="D46">
        <v>4.5</v>
      </c>
      <c r="E46">
        <v>55</v>
      </c>
      <c r="F46">
        <v>92.5</v>
      </c>
      <c r="G46">
        <v>49.2</v>
      </c>
      <c r="H46">
        <v>13</v>
      </c>
      <c r="I46">
        <v>31.8</v>
      </c>
      <c r="J46">
        <f>VLOOKUP(Data_Collection[[#This Row],[School Name]],output_dataset1!$1:$1048576,8,FALSE)</f>
        <v>73</v>
      </c>
      <c r="K46">
        <f>VLOOKUP($A:$A,output_dataset1!$1:$1048576,18,FALSE)</f>
        <v>55</v>
      </c>
      <c r="L46">
        <f>VLOOKUP($A:$A,output_dataset1!$1:$1048576,23,FALSE)</f>
        <v>95</v>
      </c>
      <c r="M46">
        <f>VLOOKUP($A:$A,output_dataset1!$1:$1048576,24,FALSE)</f>
        <v>94</v>
      </c>
      <c r="N46">
        <f>VLOOKUP($A:$A,output_dataset1!$1:$1048576,33,FALSE)</f>
        <v>66</v>
      </c>
      <c r="O46">
        <f>VLOOKUP($A:$A,output_dataset1!$1:$1048576,38,FALSE)</f>
        <v>8.4700000000000006</v>
      </c>
      <c r="P46">
        <f>VLOOKUP($A:$A,output_dataset1!$1:$1048576,39,FALSE)</f>
        <v>8.3699999999999992</v>
      </c>
      <c r="Q46">
        <f>VLOOKUP($A:$A,output_dataset1!$1:$1048576,43,FALSE)</f>
        <v>27</v>
      </c>
      <c r="R46">
        <f>VLOOKUP($A:$A,output_dataset1!$1:$1048576,53,FALSE)</f>
        <v>36</v>
      </c>
      <c r="S46">
        <f>VLOOKUP($A:$A,output_dataset1!$1:$1048576,63,FALSE)</f>
        <v>41.48</v>
      </c>
      <c r="T46">
        <f>VLOOKUP($A:$A,output_dataset1!$1:$1048576,64,FALSE)</f>
        <v>45.936999999999998</v>
      </c>
      <c r="U46">
        <f>VLOOKUP($A:$A,output_dataset1!$1:$1048576,68,FALSE)</f>
        <v>64994</v>
      </c>
      <c r="V46">
        <f>VLOOKUP($A:$A,output_dataset1!$1:$1048576,69,FALSE)</f>
        <v>61678</v>
      </c>
      <c r="W46">
        <f>VLOOKUP($A:$A,output_dataset1!$1:$1048576,73,FALSE)</f>
        <v>38</v>
      </c>
      <c r="X46">
        <f>VLOOKUP($A:$A,output_dataset1!$1:$1048576,74,FALSE)</f>
        <v>38</v>
      </c>
      <c r="Y46">
        <f>VLOOKUP($A:$A,output_dataset1!$1:$1048576,83,FALSE)</f>
        <v>21</v>
      </c>
      <c r="Z46">
        <f>VLOOKUP($A:$A,output_dataset1!$1:$1048576,88,FALSE)</f>
        <v>67</v>
      </c>
      <c r="AA46">
        <f>VLOOKUP($A:$A,output_dataset1!$1:$1048576,93,FALSE)</f>
        <v>85.456000000000003</v>
      </c>
      <c r="AB46" t="str">
        <f>VLOOKUP($A:$A,output_dataset1!$1:$1048576,99,FALSE)</f>
        <v>100</v>
      </c>
      <c r="AC46">
        <f>VLOOKUP($A:$A,output_dataset1!$1:$1048576,100,FALSE)</f>
        <v>10</v>
      </c>
      <c r="AD46">
        <f>VLOOKUP($A:$A,output_dataset1!$1:$1048576,115,FALSE)</f>
        <v>3</v>
      </c>
      <c r="AE46">
        <f>VLOOKUP($A:$A,output_dataset1!$1:$1048576,127,FALSE)</f>
        <v>8</v>
      </c>
      <c r="AF46">
        <f>VLOOKUP($A:$A,output_dataset1!$1:$1048576,128,FALSE)</f>
        <v>18</v>
      </c>
      <c r="AG46">
        <f>VLOOKUP($A:$A,output_dataset1!$1:$1048576,131,FALSE)</f>
        <v>7</v>
      </c>
      <c r="AH46">
        <f>VLOOKUP($A:$A,output_dataset1!$1:$1048576,132,FALSE)</f>
        <v>15</v>
      </c>
      <c r="AI46">
        <f>VLOOKUP($A:$A,output_dataset1!$1:$1048576,135,FALSE)</f>
        <v>0</v>
      </c>
      <c r="AJ46">
        <f>VLOOKUP($A:$A,output_dataset1!$1:$1048576,136,FALSE)</f>
        <v>0</v>
      </c>
      <c r="AK46">
        <f>VLOOKUP($A:$A,output_dataset1!$1:$1048576,139,FALSE)</f>
        <v>12</v>
      </c>
      <c r="AL46">
        <f>VLOOKUP($A:$A,output_dataset1!$1:$1048576,140,FALSE)</f>
        <v>-9</v>
      </c>
      <c r="AM46">
        <f>VLOOKUP($A:$A,output_dataset1!$1:$1048576,143,FALSE)</f>
        <v>-8</v>
      </c>
      <c r="AN46">
        <f>VLOOKUP($A:$A,output_dataset1!$1:$1048576,144,FALSE)</f>
        <v>51</v>
      </c>
      <c r="AO46">
        <f>VLOOKUP($A:$A,output_dataset1!$1:$1048576,147,FALSE)</f>
        <v>0</v>
      </c>
      <c r="AP46">
        <f>VLOOKUP($A:$A,output_dataset1!$1:$1048576,148,FALSE)</f>
        <v>3</v>
      </c>
      <c r="AQ46">
        <f>VLOOKUP($A:$A,output_dataset1!$1:$1048576,151,FALSE)</f>
        <v>5.4610671E-2</v>
      </c>
      <c r="AR46">
        <f>VLOOKUP($A:$A,output_dataset1!$1:$1048576,152,FALSE)</f>
        <v>0.31298890400000001</v>
      </c>
      <c r="AS46">
        <f>VLOOKUP($A:$A,output_dataset1!$1:$1048576,153,FALSE)</f>
        <v>0.47099655499999998</v>
      </c>
      <c r="AT46">
        <f>VLOOKUP($A:$A,output_dataset1!$1:$1048576,154,FALSE)</f>
        <v>0.19869431400000001</v>
      </c>
      <c r="AU46">
        <f>VLOOKUP($A:$A,output_dataset1!$1:$1048576,155,FALSE)</f>
        <v>0.61940321700000001</v>
      </c>
      <c r="AV46">
        <f>VLOOKUP($A:$A,output_dataset1!$1:$1048576,156,FALSE)</f>
        <v>5.4610671E-2</v>
      </c>
      <c r="AW46">
        <f>VLOOKUP($A:$A,output_dataset1!$1:$1048576,157,FALSE)</f>
        <v>1</v>
      </c>
      <c r="AX46">
        <f>VLOOKUP($A:$A,output_dataset1!$1:$1048576,158,FALSE)</f>
        <v>-0.66666666699999999</v>
      </c>
      <c r="AY46">
        <f>VLOOKUP($A:$A,output_dataset1!$1:$1048576,159,FALSE)</f>
        <v>0.66666666699999999</v>
      </c>
      <c r="AZ46">
        <f>VLOOKUP($A:$A,output_dataset1!$1:$1048576,162,FALSE)</f>
        <v>5</v>
      </c>
      <c r="BA46">
        <f>VLOOKUP($A:$A,output_dataset1!$1:$1048576,163,FALSE)</f>
        <v>-2</v>
      </c>
      <c r="BB46">
        <f>VLOOKUP($A:$A,output_dataset1!$1:$1048576,164,FALSE)</f>
        <v>-0.44444444399999999</v>
      </c>
      <c r="BC46">
        <f>VLOOKUP($A:$A,output_dataset1!$1:$1048576,168,FALSE)</f>
        <v>-0.44444444399999999</v>
      </c>
      <c r="BD46">
        <f>VLOOKUP($A:$A,output_dataset1!$1:$1048576,172,FALSE)</f>
        <v>-0.44444444399999999</v>
      </c>
      <c r="BE46">
        <f>VLOOKUP($A:$A,output_dataset1!$1:$1048576,176,FALSE)</f>
        <v>0.14000000000000001</v>
      </c>
      <c r="BF46">
        <f>VLOOKUP($A:$A,output_dataset1!$1:$1048576,177,FALSE)</f>
        <v>0.36363636399999999</v>
      </c>
      <c r="BG46">
        <f>VLOOKUP($A:$A,output_dataset1!$1:$1048576,181,FALSE)</f>
        <v>0.36363636399999999</v>
      </c>
      <c r="BH46">
        <f>VLOOKUP($A:$A,output_dataset1!$1:$1048576,185,FALSE)</f>
        <v>0.36363636399999999</v>
      </c>
    </row>
    <row r="47" spans="1:60" x14ac:dyDescent="0.3">
      <c r="A47" t="s">
        <v>54</v>
      </c>
      <c r="B47">
        <v>124001</v>
      </c>
      <c r="C47">
        <v>0.68</v>
      </c>
      <c r="D47">
        <v>4.5999999999999996</v>
      </c>
      <c r="E47">
        <v>459</v>
      </c>
      <c r="F47">
        <v>79.7</v>
      </c>
      <c r="G47">
        <v>79.400000000000006</v>
      </c>
      <c r="H47">
        <v>15</v>
      </c>
      <c r="I47">
        <v>20.399999999999999</v>
      </c>
      <c r="J47">
        <f>VLOOKUP(Data_Collection[[#This Row],[School Name]],output_dataset1!$1:$1048576,8,FALSE)</f>
        <v>43</v>
      </c>
      <c r="K47">
        <f>VLOOKUP($A:$A,output_dataset1!$1:$1048576,18,FALSE)</f>
        <v>56</v>
      </c>
      <c r="L47">
        <f>VLOOKUP($A:$A,output_dataset1!$1:$1048576,23,FALSE)</f>
        <v>98</v>
      </c>
      <c r="M47">
        <f>VLOOKUP($A:$A,output_dataset1!$1:$1048576,24,FALSE)</f>
        <v>96</v>
      </c>
      <c r="N47">
        <f>VLOOKUP($A:$A,output_dataset1!$1:$1048576,33,FALSE)</f>
        <v>59</v>
      </c>
      <c r="O47">
        <f>VLOOKUP($A:$A,output_dataset1!$1:$1048576,38,FALSE)</f>
        <v>8.8699999999999992</v>
      </c>
      <c r="P47">
        <f>VLOOKUP($A:$A,output_dataset1!$1:$1048576,39,FALSE)</f>
        <v>8.74</v>
      </c>
      <c r="Q47">
        <f>VLOOKUP($A:$A,output_dataset1!$1:$1048576,43,FALSE)</f>
        <v>43</v>
      </c>
      <c r="R47">
        <f>VLOOKUP($A:$A,output_dataset1!$1:$1048576,53,FALSE)</f>
        <v>32</v>
      </c>
      <c r="S47">
        <f>VLOOKUP($A:$A,output_dataset1!$1:$1048576,63,FALSE)</f>
        <v>43.68</v>
      </c>
      <c r="T47">
        <f>VLOOKUP($A:$A,output_dataset1!$1:$1048576,64,FALSE)</f>
        <v>48.344999999999999</v>
      </c>
      <c r="U47">
        <f>VLOOKUP($A:$A,output_dataset1!$1:$1048576,68,FALSE)</f>
        <v>70790</v>
      </c>
      <c r="V47">
        <f>VLOOKUP($A:$A,output_dataset1!$1:$1048576,69,FALSE)</f>
        <v>67381</v>
      </c>
      <c r="W47">
        <f>VLOOKUP($A:$A,output_dataset1!$1:$1048576,73,FALSE)</f>
        <v>5</v>
      </c>
      <c r="X47">
        <f>VLOOKUP($A:$A,output_dataset1!$1:$1048576,74,FALSE)</f>
        <v>3</v>
      </c>
      <c r="Y47">
        <f>VLOOKUP($A:$A,output_dataset1!$1:$1048576,83,FALSE)</f>
        <v>32</v>
      </c>
      <c r="Z47">
        <f>VLOOKUP($A:$A,output_dataset1!$1:$1048576,88,FALSE)</f>
        <v>13</v>
      </c>
      <c r="AA47">
        <f>VLOOKUP($A:$A,output_dataset1!$1:$1048576,93,FALSE)</f>
        <v>85.837000000000003</v>
      </c>
      <c r="AB47" t="str">
        <f>VLOOKUP($A:$A,output_dataset1!$1:$1048576,99,FALSE)</f>
        <v>37</v>
      </c>
      <c r="AC47">
        <f>VLOOKUP($A:$A,output_dataset1!$1:$1048576,100,FALSE)</f>
        <v>24</v>
      </c>
      <c r="AD47">
        <f>VLOOKUP($A:$A,output_dataset1!$1:$1048576,115,FALSE)</f>
        <v>4</v>
      </c>
      <c r="AE47">
        <f>VLOOKUP($A:$A,output_dataset1!$1:$1048576,127,FALSE)</f>
        <v>3</v>
      </c>
      <c r="AF47">
        <f>VLOOKUP($A:$A,output_dataset1!$1:$1048576,128,FALSE)</f>
        <v>3</v>
      </c>
      <c r="AG47">
        <f>VLOOKUP($A:$A,output_dataset1!$1:$1048576,131,FALSE)</f>
        <v>-8</v>
      </c>
      <c r="AH47">
        <f>VLOOKUP($A:$A,output_dataset1!$1:$1048576,132,FALSE)</f>
        <v>7</v>
      </c>
      <c r="AI47">
        <f>VLOOKUP($A:$A,output_dataset1!$1:$1048576,135,FALSE)</f>
        <v>0</v>
      </c>
      <c r="AJ47">
        <f>VLOOKUP($A:$A,output_dataset1!$1:$1048576,136,FALSE)</f>
        <v>0</v>
      </c>
      <c r="AK47">
        <f>VLOOKUP($A:$A,output_dataset1!$1:$1048576,139,FALSE)</f>
        <v>-4</v>
      </c>
      <c r="AL47">
        <f>VLOOKUP($A:$A,output_dataset1!$1:$1048576,140,FALSE)</f>
        <v>9</v>
      </c>
      <c r="AM47">
        <f>VLOOKUP($A:$A,output_dataset1!$1:$1048576,143,FALSE)</f>
        <v>0</v>
      </c>
      <c r="AN47">
        <f>VLOOKUP($A:$A,output_dataset1!$1:$1048576,144,FALSE)</f>
        <v>0</v>
      </c>
      <c r="AO47">
        <f>VLOOKUP($A:$A,output_dataset1!$1:$1048576,147,FALSE)</f>
        <v>2</v>
      </c>
      <c r="AP47">
        <f>VLOOKUP($A:$A,output_dataset1!$1:$1048576,148,FALSE)</f>
        <v>1</v>
      </c>
      <c r="AQ47">
        <f>VLOOKUP($A:$A,output_dataset1!$1:$1048576,151,FALSE)</f>
        <v>0.58794473599999997</v>
      </c>
      <c r="AR47">
        <f>VLOOKUP($A:$A,output_dataset1!$1:$1048576,152,FALSE)</f>
        <v>6.0036513E-2</v>
      </c>
      <c r="AS47">
        <f>VLOOKUP($A:$A,output_dataset1!$1:$1048576,153,FALSE)</f>
        <v>0.101835015</v>
      </c>
      <c r="AT47">
        <f>VLOOKUP($A:$A,output_dataset1!$1:$1048576,154,FALSE)</f>
        <v>5.7150527E-2</v>
      </c>
      <c r="AU47">
        <f>VLOOKUP($A:$A,output_dataset1!$1:$1048576,155,FALSE)</f>
        <v>0.169728501</v>
      </c>
      <c r="AV47">
        <f>VLOOKUP($A:$A,output_dataset1!$1:$1048576,156,FALSE)</f>
        <v>0.58794473599999997</v>
      </c>
      <c r="AW47">
        <f>VLOOKUP($A:$A,output_dataset1!$1:$1048576,157,FALSE)</f>
        <v>-0.33333333300000001</v>
      </c>
      <c r="AX47">
        <f>VLOOKUP($A:$A,output_dataset1!$1:$1048576,158,FALSE)</f>
        <v>0</v>
      </c>
      <c r="AY47">
        <f>VLOOKUP($A:$A,output_dataset1!$1:$1048576,159,FALSE)</f>
        <v>0</v>
      </c>
      <c r="AZ47">
        <f>VLOOKUP($A:$A,output_dataset1!$1:$1048576,162,FALSE)</f>
        <v>-0.33333333300000001</v>
      </c>
      <c r="BA47">
        <f>VLOOKUP($A:$A,output_dataset1!$1:$1048576,163,FALSE)</f>
        <v>2</v>
      </c>
      <c r="BB47">
        <f>VLOOKUP($A:$A,output_dataset1!$1:$1048576,164,FALSE)</f>
        <v>1.111111111</v>
      </c>
      <c r="BC47">
        <f>VLOOKUP($A:$A,output_dataset1!$1:$1048576,168,FALSE)</f>
        <v>1.111111111</v>
      </c>
      <c r="BD47">
        <f>VLOOKUP($A:$A,output_dataset1!$1:$1048576,172,FALSE)</f>
        <v>1.111111111</v>
      </c>
      <c r="BE47">
        <f>VLOOKUP($A:$A,output_dataset1!$1:$1048576,176,FALSE)</f>
        <v>-8.5000000000000006E-2</v>
      </c>
      <c r="BF47">
        <f>VLOOKUP($A:$A,output_dataset1!$1:$1048576,177,FALSE)</f>
        <v>2.7272727269999999</v>
      </c>
      <c r="BG47">
        <f>VLOOKUP($A:$A,output_dataset1!$1:$1048576,181,FALSE)</f>
        <v>2.7272727269999999</v>
      </c>
      <c r="BH47">
        <f>VLOOKUP($A:$A,output_dataset1!$1:$1048576,185,FALSE)</f>
        <v>2.7272727269999999</v>
      </c>
    </row>
    <row r="48" spans="1:60" x14ac:dyDescent="0.3">
      <c r="A48" t="s">
        <v>55</v>
      </c>
      <c r="B48">
        <v>147636</v>
      </c>
      <c r="C48">
        <v>4.03</v>
      </c>
      <c r="D48">
        <v>3.9</v>
      </c>
      <c r="E48">
        <v>227</v>
      </c>
      <c r="F48">
        <v>80</v>
      </c>
      <c r="G48">
        <v>22</v>
      </c>
      <c r="H48">
        <v>15</v>
      </c>
      <c r="I48">
        <v>15</v>
      </c>
      <c r="J48" t="e">
        <f>VLOOKUP(Data_Collection[[#This Row],[School Name]],output_dataset1!$1:$1048576,8,FALSE)</f>
        <v>#N/A</v>
      </c>
      <c r="K48" t="e">
        <f>VLOOKUP($A:$A,output_dataset1!$1:$1048576,18,FALSE)</f>
        <v>#N/A</v>
      </c>
      <c r="L48" t="e">
        <f>VLOOKUP($A:$A,output_dataset1!$1:$1048576,23,FALSE)</f>
        <v>#N/A</v>
      </c>
      <c r="M48" t="e">
        <f>VLOOKUP($A:$A,output_dataset1!$1:$1048576,24,FALSE)</f>
        <v>#N/A</v>
      </c>
      <c r="N48" t="e">
        <f>VLOOKUP($A:$A,output_dataset1!$1:$1048576,33,FALSE)</f>
        <v>#N/A</v>
      </c>
      <c r="O48" t="e">
        <f>VLOOKUP($A:$A,output_dataset1!$1:$1048576,38,FALSE)</f>
        <v>#N/A</v>
      </c>
      <c r="P48" t="e">
        <f>VLOOKUP($A:$A,output_dataset1!$1:$1048576,39,FALSE)</f>
        <v>#N/A</v>
      </c>
      <c r="Q48" t="e">
        <f>VLOOKUP($A:$A,output_dataset1!$1:$1048576,43,FALSE)</f>
        <v>#N/A</v>
      </c>
      <c r="R48" t="e">
        <f>VLOOKUP($A:$A,output_dataset1!$1:$1048576,53,FALSE)</f>
        <v>#N/A</v>
      </c>
      <c r="S48" t="e">
        <f>VLOOKUP($A:$A,output_dataset1!$1:$1048576,63,FALSE)</f>
        <v>#N/A</v>
      </c>
      <c r="T48" t="e">
        <f>VLOOKUP($A:$A,output_dataset1!$1:$1048576,64,FALSE)</f>
        <v>#N/A</v>
      </c>
      <c r="U48" t="e">
        <f>VLOOKUP($A:$A,output_dataset1!$1:$1048576,68,FALSE)</f>
        <v>#N/A</v>
      </c>
      <c r="V48" t="e">
        <f>VLOOKUP($A:$A,output_dataset1!$1:$1048576,69,FALSE)</f>
        <v>#N/A</v>
      </c>
      <c r="W48" t="e">
        <f>VLOOKUP($A:$A,output_dataset1!$1:$1048576,73,FALSE)</f>
        <v>#N/A</v>
      </c>
      <c r="X48" t="e">
        <f>VLOOKUP($A:$A,output_dataset1!$1:$1048576,74,FALSE)</f>
        <v>#N/A</v>
      </c>
      <c r="Y48" t="e">
        <f>VLOOKUP($A:$A,output_dataset1!$1:$1048576,83,FALSE)</f>
        <v>#N/A</v>
      </c>
      <c r="Z48" t="e">
        <f>VLOOKUP($A:$A,output_dataset1!$1:$1048576,88,FALSE)</f>
        <v>#N/A</v>
      </c>
      <c r="AA48" t="e">
        <f>VLOOKUP($A:$A,output_dataset1!$1:$1048576,93,FALSE)</f>
        <v>#N/A</v>
      </c>
      <c r="AB48" t="e">
        <f>VLOOKUP($A:$A,output_dataset1!$1:$1048576,99,FALSE)</f>
        <v>#N/A</v>
      </c>
      <c r="AC48" t="e">
        <f>VLOOKUP($A:$A,output_dataset1!$1:$1048576,100,FALSE)</f>
        <v>#N/A</v>
      </c>
      <c r="AD48" t="e">
        <f>VLOOKUP($A:$A,output_dataset1!$1:$1048576,115,FALSE)</f>
        <v>#N/A</v>
      </c>
      <c r="AE48" t="e">
        <f>VLOOKUP($A:$A,output_dataset1!$1:$1048576,127,FALSE)</f>
        <v>#N/A</v>
      </c>
      <c r="AF48" t="e">
        <f>VLOOKUP($A:$A,output_dataset1!$1:$1048576,128,FALSE)</f>
        <v>#N/A</v>
      </c>
      <c r="AG48" t="e">
        <f>VLOOKUP($A:$A,output_dataset1!$1:$1048576,131,FALSE)</f>
        <v>#N/A</v>
      </c>
      <c r="AH48" t="e">
        <f>VLOOKUP($A:$A,output_dataset1!$1:$1048576,132,FALSE)</f>
        <v>#N/A</v>
      </c>
      <c r="AI48" t="e">
        <f>VLOOKUP($A:$A,output_dataset1!$1:$1048576,135,FALSE)</f>
        <v>#N/A</v>
      </c>
      <c r="AJ48" t="e">
        <f>VLOOKUP($A:$A,output_dataset1!$1:$1048576,136,FALSE)</f>
        <v>#N/A</v>
      </c>
      <c r="AK48" t="e">
        <f>VLOOKUP($A:$A,output_dataset1!$1:$1048576,139,FALSE)</f>
        <v>#N/A</v>
      </c>
      <c r="AL48" t="e">
        <f>VLOOKUP($A:$A,output_dataset1!$1:$1048576,140,FALSE)</f>
        <v>#N/A</v>
      </c>
      <c r="AM48" t="e">
        <f>VLOOKUP($A:$A,output_dataset1!$1:$1048576,143,FALSE)</f>
        <v>#N/A</v>
      </c>
      <c r="AN48" t="e">
        <f>VLOOKUP($A:$A,output_dataset1!$1:$1048576,144,FALSE)</f>
        <v>#N/A</v>
      </c>
      <c r="AO48" t="e">
        <f>VLOOKUP($A:$A,output_dataset1!$1:$1048576,147,FALSE)</f>
        <v>#N/A</v>
      </c>
      <c r="AP48" t="e">
        <f>VLOOKUP($A:$A,output_dataset1!$1:$1048576,148,FALSE)</f>
        <v>#N/A</v>
      </c>
      <c r="AQ48" t="e">
        <f>VLOOKUP($A:$A,output_dataset1!$1:$1048576,151,FALSE)</f>
        <v>#N/A</v>
      </c>
      <c r="AR48" t="e">
        <f>VLOOKUP($A:$A,output_dataset1!$1:$1048576,152,FALSE)</f>
        <v>#N/A</v>
      </c>
      <c r="AS48" t="e">
        <f>VLOOKUP($A:$A,output_dataset1!$1:$1048576,153,FALSE)</f>
        <v>#N/A</v>
      </c>
      <c r="AT48" t="e">
        <f>VLOOKUP($A:$A,output_dataset1!$1:$1048576,154,FALSE)</f>
        <v>#N/A</v>
      </c>
      <c r="AU48" t="e">
        <f>VLOOKUP($A:$A,output_dataset1!$1:$1048576,155,FALSE)</f>
        <v>#N/A</v>
      </c>
      <c r="AV48" t="e">
        <f>VLOOKUP($A:$A,output_dataset1!$1:$1048576,156,FALSE)</f>
        <v>#N/A</v>
      </c>
      <c r="AW48" t="e">
        <f>VLOOKUP($A:$A,output_dataset1!$1:$1048576,157,FALSE)</f>
        <v>#N/A</v>
      </c>
      <c r="AX48" t="e">
        <f>VLOOKUP($A:$A,output_dataset1!$1:$1048576,158,FALSE)</f>
        <v>#N/A</v>
      </c>
      <c r="AY48" t="e">
        <f>VLOOKUP($A:$A,output_dataset1!$1:$1048576,159,FALSE)</f>
        <v>#N/A</v>
      </c>
      <c r="AZ48" t="e">
        <f>VLOOKUP($A:$A,output_dataset1!$1:$1048576,162,FALSE)</f>
        <v>#N/A</v>
      </c>
      <c r="BA48" t="e">
        <f>VLOOKUP($A:$A,output_dataset1!$1:$1048576,163,FALSE)</f>
        <v>#N/A</v>
      </c>
      <c r="BB48" t="e">
        <f>VLOOKUP($A:$A,output_dataset1!$1:$1048576,164,FALSE)</f>
        <v>#N/A</v>
      </c>
      <c r="BC48" t="e">
        <f>VLOOKUP($A:$A,output_dataset1!$1:$1048576,168,FALSE)</f>
        <v>#N/A</v>
      </c>
      <c r="BD48" t="e">
        <f>VLOOKUP($A:$A,output_dataset1!$1:$1048576,172,FALSE)</f>
        <v>#N/A</v>
      </c>
      <c r="BE48" t="e">
        <f>VLOOKUP($A:$A,output_dataset1!$1:$1048576,176,FALSE)</f>
        <v>#N/A</v>
      </c>
      <c r="BF48" t="e">
        <f>VLOOKUP($A:$A,output_dataset1!$1:$1048576,177,FALSE)</f>
        <v>#N/A</v>
      </c>
      <c r="BG48" t="e">
        <f>VLOOKUP($A:$A,output_dataset1!$1:$1048576,181,FALSE)</f>
        <v>#N/A</v>
      </c>
      <c r="BH48" t="e">
        <f>VLOOKUP($A:$A,output_dataset1!$1:$1048576,185,FALSE)</f>
        <v>#N/A</v>
      </c>
    </row>
    <row r="49" spans="1:60" x14ac:dyDescent="0.3">
      <c r="A49" t="s">
        <v>56</v>
      </c>
      <c r="B49">
        <v>79723</v>
      </c>
      <c r="C49">
        <v>2.04</v>
      </c>
      <c r="F49">
        <v>75</v>
      </c>
      <c r="G49">
        <v>19</v>
      </c>
      <c r="H49">
        <v>14</v>
      </c>
      <c r="I49">
        <v>15</v>
      </c>
      <c r="J49">
        <f>VLOOKUP(Data_Collection[[#This Row],[School Name]],output_dataset1!$1:$1048576,8,FALSE)</f>
        <v>22</v>
      </c>
      <c r="K49">
        <f>VLOOKUP($A:$A,output_dataset1!$1:$1048576,18,FALSE)</f>
        <v>58</v>
      </c>
      <c r="L49">
        <f>VLOOKUP($A:$A,output_dataset1!$1:$1048576,23,FALSE)</f>
        <v>97</v>
      </c>
      <c r="M49">
        <f>VLOOKUP($A:$A,output_dataset1!$1:$1048576,24,FALSE)</f>
        <v>95</v>
      </c>
      <c r="N49">
        <f>VLOOKUP($A:$A,output_dataset1!$1:$1048576,33,FALSE)</f>
        <v>50</v>
      </c>
      <c r="O49">
        <f>VLOOKUP($A:$A,output_dataset1!$1:$1048576,38,FALSE)</f>
        <v>8.5500000000000007</v>
      </c>
      <c r="P49">
        <f>VLOOKUP($A:$A,output_dataset1!$1:$1048576,39,FALSE)</f>
        <v>8.56</v>
      </c>
      <c r="Q49">
        <f>VLOOKUP($A:$A,output_dataset1!$1:$1048576,43,FALSE)</f>
        <v>50</v>
      </c>
      <c r="R49">
        <f>VLOOKUP($A:$A,output_dataset1!$1:$1048576,53,FALSE)</f>
        <v>50</v>
      </c>
      <c r="S49">
        <f>VLOOKUP($A:$A,output_dataset1!$1:$1048576,63,FALSE)</f>
        <v>33.54</v>
      </c>
      <c r="T49">
        <f>VLOOKUP($A:$A,output_dataset1!$1:$1048576,64,FALSE)</f>
        <v>39.695</v>
      </c>
      <c r="U49">
        <f>VLOOKUP($A:$A,output_dataset1!$1:$1048576,68,FALSE)</f>
        <v>65475</v>
      </c>
      <c r="V49">
        <f>VLOOKUP($A:$A,output_dataset1!$1:$1048576,69,FALSE)</f>
        <v>64975</v>
      </c>
      <c r="W49">
        <f>VLOOKUP($A:$A,output_dataset1!$1:$1048576,73,FALSE)</f>
        <v>79</v>
      </c>
      <c r="X49">
        <f>VLOOKUP($A:$A,output_dataset1!$1:$1048576,74,FALSE)</f>
        <v>77</v>
      </c>
      <c r="Y49">
        <f>VLOOKUP($A:$A,output_dataset1!$1:$1048576,83,FALSE)</f>
        <v>54</v>
      </c>
      <c r="Z49">
        <f>VLOOKUP($A:$A,output_dataset1!$1:$1048576,88,FALSE)</f>
        <v>49</v>
      </c>
      <c r="AA49">
        <f>VLOOKUP($A:$A,output_dataset1!$1:$1048576,93,FALSE)</f>
        <v>84.938999999999993</v>
      </c>
      <c r="AB49" t="str">
        <f>VLOOKUP($A:$A,output_dataset1!$1:$1048576,99,FALSE)</f>
        <v>100</v>
      </c>
      <c r="AC49">
        <f>VLOOKUP($A:$A,output_dataset1!$1:$1048576,100,FALSE)</f>
        <v>24</v>
      </c>
      <c r="AD49">
        <f>VLOOKUP($A:$A,output_dataset1!$1:$1048576,115,FALSE)</f>
        <v>3</v>
      </c>
      <c r="AE49">
        <f>VLOOKUP($A:$A,output_dataset1!$1:$1048576,127,FALSE)</f>
        <v>-13</v>
      </c>
      <c r="AF49">
        <f>VLOOKUP($A:$A,output_dataset1!$1:$1048576,128,FALSE)</f>
        <v>3</v>
      </c>
      <c r="AG49">
        <f>VLOOKUP($A:$A,output_dataset1!$1:$1048576,131,FALSE)</f>
        <v>-14</v>
      </c>
      <c r="AH49">
        <f>VLOOKUP($A:$A,output_dataset1!$1:$1048576,132,FALSE)</f>
        <v>5</v>
      </c>
      <c r="AI49">
        <f>VLOOKUP($A:$A,output_dataset1!$1:$1048576,135,FALSE)</f>
        <v>-8</v>
      </c>
      <c r="AJ49">
        <f>VLOOKUP($A:$A,output_dataset1!$1:$1048576,136,FALSE)</f>
        <v>-1</v>
      </c>
      <c r="AK49">
        <f>VLOOKUP($A:$A,output_dataset1!$1:$1048576,139,FALSE)</f>
        <v>2</v>
      </c>
      <c r="AL49">
        <f>VLOOKUP($A:$A,output_dataset1!$1:$1048576,140,FALSE)</f>
        <v>9</v>
      </c>
      <c r="AM49">
        <f>VLOOKUP($A:$A,output_dataset1!$1:$1048576,143,FALSE)</f>
        <v>78</v>
      </c>
      <c r="AN49">
        <f>VLOOKUP($A:$A,output_dataset1!$1:$1048576,144,FALSE)</f>
        <v>-64</v>
      </c>
      <c r="AO49">
        <f>VLOOKUP($A:$A,output_dataset1!$1:$1048576,147,FALSE)</f>
        <v>2</v>
      </c>
      <c r="AP49">
        <f>VLOOKUP($A:$A,output_dataset1!$1:$1048576,148,FALSE)</f>
        <v>2</v>
      </c>
      <c r="AQ49">
        <f>VLOOKUP($A:$A,output_dataset1!$1:$1048576,151,FALSE)</f>
        <v>2.4707796000000001E-2</v>
      </c>
      <c r="AR49">
        <f>VLOOKUP($A:$A,output_dataset1!$1:$1048576,152,FALSE)</f>
        <v>9.8642512000000002E-2</v>
      </c>
      <c r="AS49">
        <f>VLOOKUP($A:$A,output_dataset1!$1:$1048576,153,FALSE)</f>
        <v>0.38667738699999998</v>
      </c>
      <c r="AT49">
        <f>VLOOKUP($A:$A,output_dataset1!$1:$1048576,154,FALSE)</f>
        <v>0.120228104</v>
      </c>
      <c r="AU49">
        <f>VLOOKUP($A:$A,output_dataset1!$1:$1048576,155,FALSE)</f>
        <v>0.50375359399999997</v>
      </c>
      <c r="AV49">
        <f>VLOOKUP($A:$A,output_dataset1!$1:$1048576,156,FALSE)</f>
        <v>2.4707796000000001E-2</v>
      </c>
      <c r="AW49">
        <f>VLOOKUP($A:$A,output_dataset1!$1:$1048576,157,FALSE)</f>
        <v>-1.3333333329999999</v>
      </c>
      <c r="AX49">
        <f>VLOOKUP($A:$A,output_dataset1!$1:$1048576,158,FALSE)</f>
        <v>1.6666666670000001</v>
      </c>
      <c r="AY49">
        <f>VLOOKUP($A:$A,output_dataset1!$1:$1048576,159,FALSE)</f>
        <v>-3.3333333330000001</v>
      </c>
      <c r="AZ49">
        <f>VLOOKUP($A:$A,output_dataset1!$1:$1048576,162,FALSE)</f>
        <v>-1.3333333329999999</v>
      </c>
      <c r="BA49">
        <f>VLOOKUP($A:$A,output_dataset1!$1:$1048576,163,FALSE)</f>
        <v>-7.3333333329999997</v>
      </c>
      <c r="BB49">
        <f>VLOOKUP($A:$A,output_dataset1!$1:$1048576,164,FALSE)</f>
        <v>-1.0909090910000001</v>
      </c>
      <c r="BC49">
        <f>VLOOKUP($A:$A,output_dataset1!$1:$1048576,168,FALSE)</f>
        <v>-1.0909090910000001</v>
      </c>
      <c r="BD49">
        <f>VLOOKUP($A:$A,output_dataset1!$1:$1048576,172,FALSE)</f>
        <v>-1.0909090910000001</v>
      </c>
      <c r="BE49">
        <f>VLOOKUP($A:$A,output_dataset1!$1:$1048576,176,FALSE)</f>
        <v>9.5000000000000001E-2</v>
      </c>
      <c r="BF49">
        <f>VLOOKUP($A:$A,output_dataset1!$1:$1048576,177,FALSE)</f>
        <v>-2</v>
      </c>
      <c r="BG49">
        <f>VLOOKUP($A:$A,output_dataset1!$1:$1048576,181,FALSE)</f>
        <v>-2</v>
      </c>
      <c r="BH49">
        <f>VLOOKUP($A:$A,output_dataset1!$1:$1048576,185,FALSE)</f>
        <v>-2</v>
      </c>
    </row>
    <row r="50" spans="1:60" x14ac:dyDescent="0.3">
      <c r="A50" t="s">
        <v>57</v>
      </c>
      <c r="B50">
        <v>65674</v>
      </c>
      <c r="C50">
        <v>1.47</v>
      </c>
      <c r="D50">
        <v>4.4000000000000004</v>
      </c>
      <c r="E50">
        <v>96</v>
      </c>
      <c r="F50">
        <v>90</v>
      </c>
      <c r="G50">
        <v>57</v>
      </c>
      <c r="H50">
        <v>15</v>
      </c>
      <c r="I50">
        <v>14</v>
      </c>
      <c r="J50">
        <f>VLOOKUP(Data_Collection[[#This Row],[School Name]],output_dataset1!$1:$1048576,8,FALSE)</f>
        <v>37</v>
      </c>
      <c r="K50">
        <f>VLOOKUP($A:$A,output_dataset1!$1:$1048576,18,FALSE)</f>
        <v>92</v>
      </c>
      <c r="L50">
        <f>VLOOKUP($A:$A,output_dataset1!$1:$1048576,23,FALSE)</f>
        <v>84</v>
      </c>
      <c r="M50">
        <f>VLOOKUP($A:$A,output_dataset1!$1:$1048576,24,FALSE)</f>
        <v>84</v>
      </c>
      <c r="N50">
        <f>VLOOKUP($A:$A,output_dataset1!$1:$1048576,33,FALSE)</f>
        <v>100</v>
      </c>
      <c r="O50">
        <f>VLOOKUP($A:$A,output_dataset1!$1:$1048576,38,FALSE)</f>
        <v>7.81</v>
      </c>
      <c r="P50">
        <f>VLOOKUP($A:$A,output_dataset1!$1:$1048576,39,FALSE)</f>
        <v>7.85</v>
      </c>
      <c r="Q50">
        <f>VLOOKUP($A:$A,output_dataset1!$1:$1048576,43,FALSE)</f>
        <v>40</v>
      </c>
      <c r="R50">
        <f>VLOOKUP($A:$A,output_dataset1!$1:$1048576,53,FALSE)</f>
        <v>32</v>
      </c>
      <c r="S50">
        <f>VLOOKUP($A:$A,output_dataset1!$1:$1048576,63,FALSE)</f>
        <v>52.8</v>
      </c>
      <c r="T50">
        <f>VLOOKUP($A:$A,output_dataset1!$1:$1048576,64,FALSE)</f>
        <v>46.463000000000001</v>
      </c>
      <c r="U50">
        <f>VLOOKUP($A:$A,output_dataset1!$1:$1048576,68,FALSE)</f>
        <v>61470</v>
      </c>
      <c r="V50">
        <f>VLOOKUP($A:$A,output_dataset1!$1:$1048576,69,FALSE)</f>
        <v>58635</v>
      </c>
      <c r="W50">
        <f>VLOOKUP($A:$A,output_dataset1!$1:$1048576,73,FALSE)</f>
        <v>62</v>
      </c>
      <c r="X50">
        <f>VLOOKUP($A:$A,output_dataset1!$1:$1048576,74,FALSE)</f>
        <v>68</v>
      </c>
      <c r="Y50">
        <f>VLOOKUP($A:$A,output_dataset1!$1:$1048576,83,FALSE)</f>
        <v>68</v>
      </c>
      <c r="Z50">
        <f>VLOOKUP($A:$A,output_dataset1!$1:$1048576,88,FALSE)</f>
        <v>41</v>
      </c>
      <c r="AA50">
        <f>VLOOKUP($A:$A,output_dataset1!$1:$1048576,93,FALSE)</f>
        <v>80.534000000000006</v>
      </c>
      <c r="AB50" t="str">
        <f>VLOOKUP($A:$A,output_dataset1!$1:$1048576,99,FALSE)</f>
        <v>0</v>
      </c>
      <c r="AC50">
        <f>VLOOKUP($A:$A,output_dataset1!$1:$1048576,100,FALSE)</f>
        <v>8.75</v>
      </c>
      <c r="AD50">
        <f>VLOOKUP($A:$A,output_dataset1!$1:$1048576,115,FALSE)</f>
        <v>5</v>
      </c>
      <c r="AE50">
        <f>VLOOKUP($A:$A,output_dataset1!$1:$1048576,127,FALSE)</f>
        <v>4</v>
      </c>
      <c r="AF50">
        <f>VLOOKUP($A:$A,output_dataset1!$1:$1048576,128,FALSE)</f>
        <v>15</v>
      </c>
      <c r="AG50">
        <f>VLOOKUP($A:$A,output_dataset1!$1:$1048576,131,FALSE)</f>
        <v>-3</v>
      </c>
      <c r="AH50">
        <f>VLOOKUP($A:$A,output_dataset1!$1:$1048576,132,FALSE)</f>
        <v>41</v>
      </c>
      <c r="AI50">
        <f>VLOOKUP($A:$A,output_dataset1!$1:$1048576,135,FALSE)</f>
        <v>0</v>
      </c>
      <c r="AJ50">
        <f>VLOOKUP($A:$A,output_dataset1!$1:$1048576,136,FALSE)</f>
        <v>0</v>
      </c>
      <c r="AK50">
        <f>VLOOKUP($A:$A,output_dataset1!$1:$1048576,139,FALSE)</f>
        <v>-1</v>
      </c>
      <c r="AL50">
        <f>VLOOKUP($A:$A,output_dataset1!$1:$1048576,140,FALSE)</f>
        <v>19</v>
      </c>
      <c r="AM50">
        <f>VLOOKUP($A:$A,output_dataset1!$1:$1048576,143,FALSE)</f>
        <v>0</v>
      </c>
      <c r="AN50">
        <f>VLOOKUP($A:$A,output_dataset1!$1:$1048576,144,FALSE)</f>
        <v>0</v>
      </c>
      <c r="AO50">
        <f>VLOOKUP($A:$A,output_dataset1!$1:$1048576,147,FALSE)</f>
        <v>-6</v>
      </c>
      <c r="AP50">
        <f>VLOOKUP($A:$A,output_dataset1!$1:$1048576,148,FALSE)</f>
        <v>10</v>
      </c>
      <c r="AQ50">
        <f>VLOOKUP($A:$A,output_dataset1!$1:$1048576,151,FALSE)</f>
        <v>8.0317388000000003E-2</v>
      </c>
      <c r="AR50">
        <f>VLOOKUP($A:$A,output_dataset1!$1:$1048576,152,FALSE)</f>
        <v>0.32963384099999998</v>
      </c>
      <c r="AS50">
        <f>VLOOKUP($A:$A,output_dataset1!$1:$1048576,153,FALSE)</f>
        <v>5.6568541999999999E-2</v>
      </c>
      <c r="AT50">
        <f>VLOOKUP($A:$A,output_dataset1!$1:$1048576,154,FALSE)</f>
        <v>0.32078029899999999</v>
      </c>
      <c r="AU50">
        <f>VLOOKUP($A:$A,output_dataset1!$1:$1048576,155,FALSE)</f>
        <v>0.27261948200000002</v>
      </c>
      <c r="AV50">
        <f>VLOOKUP($A:$A,output_dataset1!$1:$1048576,156,FALSE)</f>
        <v>8.0317388000000003E-2</v>
      </c>
      <c r="AW50">
        <f>VLOOKUP($A:$A,output_dataset1!$1:$1048576,157,FALSE)</f>
        <v>-1</v>
      </c>
      <c r="AX50">
        <f>VLOOKUP($A:$A,output_dataset1!$1:$1048576,158,FALSE)</f>
        <v>-4</v>
      </c>
      <c r="AY50">
        <f>VLOOKUP($A:$A,output_dataset1!$1:$1048576,159,FALSE)</f>
        <v>-0.5</v>
      </c>
      <c r="AZ50">
        <f>VLOOKUP($A:$A,output_dataset1!$1:$1048576,162,FALSE)</f>
        <v>0.5</v>
      </c>
      <c r="BA50">
        <f>VLOOKUP($A:$A,output_dataset1!$1:$1048576,163,FALSE)</f>
        <v>9</v>
      </c>
      <c r="BB50">
        <f>VLOOKUP($A:$A,output_dataset1!$1:$1048576,164,FALSE)</f>
        <v>-0.16666666699999999</v>
      </c>
      <c r="BC50">
        <f>VLOOKUP($A:$A,output_dataset1!$1:$1048576,168,FALSE)</f>
        <v>-0.16666666699999999</v>
      </c>
      <c r="BD50">
        <f>VLOOKUP($A:$A,output_dataset1!$1:$1048576,172,FALSE)</f>
        <v>-0.16666666699999999</v>
      </c>
      <c r="BE50">
        <f>VLOOKUP($A:$A,output_dataset1!$1:$1048576,176,FALSE)</f>
        <v>0.33</v>
      </c>
      <c r="BF50">
        <f>VLOOKUP($A:$A,output_dataset1!$1:$1048576,177,FALSE)</f>
        <v>1.8333333329999999</v>
      </c>
      <c r="BG50">
        <f>VLOOKUP($A:$A,output_dataset1!$1:$1048576,181,FALSE)</f>
        <v>1.8333333329999999</v>
      </c>
      <c r="BH50">
        <f>VLOOKUP($A:$A,output_dataset1!$1:$1048576,185,FALSE)</f>
        <v>1.8333333329999999</v>
      </c>
    </row>
    <row r="51" spans="1:60" x14ac:dyDescent="0.3">
      <c r="A51" t="s">
        <v>58</v>
      </c>
      <c r="B51">
        <v>40597</v>
      </c>
      <c r="D51">
        <v>4.9000000000000004</v>
      </c>
      <c r="E51">
        <v>17</v>
      </c>
      <c r="F51">
        <v>80</v>
      </c>
      <c r="G51">
        <v>21</v>
      </c>
      <c r="H51">
        <v>14</v>
      </c>
      <c r="I51">
        <v>15</v>
      </c>
      <c r="J51">
        <f>VLOOKUP(Data_Collection[[#This Row],[School Name]],output_dataset1!$1:$1048576,8,FALSE)</f>
        <v>31</v>
      </c>
      <c r="K51">
        <f>VLOOKUP($A:$A,output_dataset1!$1:$1048576,18,FALSE)</f>
        <v>65</v>
      </c>
      <c r="L51">
        <f>VLOOKUP($A:$A,output_dataset1!$1:$1048576,23,FALSE)</f>
        <v>96</v>
      </c>
      <c r="M51">
        <f>VLOOKUP($A:$A,output_dataset1!$1:$1048576,24,FALSE)</f>
        <v>91</v>
      </c>
      <c r="N51">
        <f>VLOOKUP($A:$A,output_dataset1!$1:$1048576,33,FALSE)</f>
        <v>74</v>
      </c>
      <c r="O51">
        <f>VLOOKUP($A:$A,output_dataset1!$1:$1048576,38,FALSE)</f>
        <v>8.73</v>
      </c>
      <c r="P51">
        <f>VLOOKUP($A:$A,output_dataset1!$1:$1048576,39,FALSE)</f>
        <v>8.76</v>
      </c>
      <c r="Q51">
        <f>VLOOKUP($A:$A,output_dataset1!$1:$1048576,43,FALSE)</f>
        <v>38</v>
      </c>
      <c r="R51">
        <f>VLOOKUP($A:$A,output_dataset1!$1:$1048576,53,FALSE)</f>
        <v>30</v>
      </c>
      <c r="S51">
        <f>VLOOKUP($A:$A,output_dataset1!$1:$1048576,63,FALSE)</f>
        <v>31.6</v>
      </c>
      <c r="T51">
        <f>VLOOKUP($A:$A,output_dataset1!$1:$1048576,64,FALSE)</f>
        <v>44.131999999999998</v>
      </c>
      <c r="U51">
        <f>VLOOKUP($A:$A,output_dataset1!$1:$1048576,68,FALSE)</f>
        <v>59649</v>
      </c>
      <c r="V51">
        <f>VLOOKUP($A:$A,output_dataset1!$1:$1048576,69,FALSE)</f>
        <v>61365</v>
      </c>
      <c r="W51">
        <f>VLOOKUP($A:$A,output_dataset1!$1:$1048576,73,FALSE)</f>
        <v>53</v>
      </c>
      <c r="X51">
        <f>VLOOKUP($A:$A,output_dataset1!$1:$1048576,74,FALSE)</f>
        <v>52</v>
      </c>
      <c r="Y51">
        <f>VLOOKUP($A:$A,output_dataset1!$1:$1048576,83,FALSE)</f>
        <v>43</v>
      </c>
      <c r="Z51">
        <f>VLOOKUP($A:$A,output_dataset1!$1:$1048576,88,FALSE)</f>
        <v>51</v>
      </c>
      <c r="AA51">
        <f>VLOOKUP($A:$A,output_dataset1!$1:$1048576,93,FALSE)</f>
        <v>85.111999999999995</v>
      </c>
      <c r="AB51" t="str">
        <f>VLOOKUP($A:$A,output_dataset1!$1:$1048576,99,FALSE)</f>
        <v>48</v>
      </c>
      <c r="AC51">
        <f>VLOOKUP($A:$A,output_dataset1!$1:$1048576,100,FALSE)</f>
        <v>14</v>
      </c>
      <c r="AD51">
        <f>VLOOKUP($A:$A,output_dataset1!$1:$1048576,115,FALSE)</f>
        <v>3</v>
      </c>
      <c r="AE51">
        <f>VLOOKUP($A:$A,output_dataset1!$1:$1048576,127,FALSE)</f>
        <v>11</v>
      </c>
      <c r="AF51">
        <f>VLOOKUP($A:$A,output_dataset1!$1:$1048576,128,FALSE)</f>
        <v>6</v>
      </c>
      <c r="AG51">
        <f>VLOOKUP($A:$A,output_dataset1!$1:$1048576,131,FALSE)</f>
        <v>8</v>
      </c>
      <c r="AH51">
        <f>VLOOKUP($A:$A,output_dataset1!$1:$1048576,132,FALSE)</f>
        <v>3</v>
      </c>
      <c r="AI51">
        <f>VLOOKUP($A:$A,output_dataset1!$1:$1048576,135,FALSE)</f>
        <v>0</v>
      </c>
      <c r="AJ51">
        <f>VLOOKUP($A:$A,output_dataset1!$1:$1048576,136,FALSE)</f>
        <v>0</v>
      </c>
      <c r="AK51">
        <f>VLOOKUP($A:$A,output_dataset1!$1:$1048576,139,FALSE)</f>
        <v>-3</v>
      </c>
      <c r="AL51">
        <f>VLOOKUP($A:$A,output_dataset1!$1:$1048576,140,FALSE)</f>
        <v>-22</v>
      </c>
      <c r="AM51">
        <f>VLOOKUP($A:$A,output_dataset1!$1:$1048576,143,FALSE)</f>
        <v>17</v>
      </c>
      <c r="AN51">
        <f>VLOOKUP($A:$A,output_dataset1!$1:$1048576,144,FALSE)</f>
        <v>-21</v>
      </c>
      <c r="AO51">
        <f>VLOOKUP($A:$A,output_dataset1!$1:$1048576,147,FALSE)</f>
        <v>1</v>
      </c>
      <c r="AP51">
        <f>VLOOKUP($A:$A,output_dataset1!$1:$1048576,148,FALSE)</f>
        <v>10</v>
      </c>
      <c r="AQ51">
        <f>VLOOKUP($A:$A,output_dataset1!$1:$1048576,151,FALSE)</f>
        <v>0.10445831</v>
      </c>
      <c r="AR51">
        <f>VLOOKUP($A:$A,output_dataset1!$1:$1048576,152,FALSE)</f>
        <v>0.22789947099999999</v>
      </c>
      <c r="AS51">
        <f>VLOOKUP($A:$A,output_dataset1!$1:$1048576,153,FALSE)</f>
        <v>0.117966163</v>
      </c>
      <c r="AT51">
        <f>VLOOKUP($A:$A,output_dataset1!$1:$1048576,154,FALSE)</f>
        <v>0.304935972</v>
      </c>
      <c r="AU51">
        <f>VLOOKUP($A:$A,output_dataset1!$1:$1048576,155,FALSE)</f>
        <v>0.42709498600000001</v>
      </c>
      <c r="AV51">
        <f>VLOOKUP($A:$A,output_dataset1!$1:$1048576,156,FALSE)</f>
        <v>0.10445831</v>
      </c>
      <c r="AW51">
        <f>VLOOKUP($A:$A,output_dataset1!$1:$1048576,157,FALSE)</f>
        <v>-1.3333333329999999</v>
      </c>
      <c r="AX51">
        <f>VLOOKUP($A:$A,output_dataset1!$1:$1048576,158,FALSE)</f>
        <v>-3.6666666669999999</v>
      </c>
      <c r="AY51">
        <f>VLOOKUP($A:$A,output_dataset1!$1:$1048576,159,FALSE)</f>
        <v>0.66666666699999999</v>
      </c>
      <c r="AZ51">
        <f>VLOOKUP($A:$A,output_dataset1!$1:$1048576,162,FALSE)</f>
        <v>0.33333333300000001</v>
      </c>
      <c r="BA51">
        <f>VLOOKUP($A:$A,output_dataset1!$1:$1048576,163,FALSE)</f>
        <v>1.3333333329999999</v>
      </c>
      <c r="BB51">
        <f>VLOOKUP($A:$A,output_dataset1!$1:$1048576,164,FALSE)</f>
        <v>1.4444444439999999</v>
      </c>
      <c r="BC51">
        <f>VLOOKUP($A:$A,output_dataset1!$1:$1048576,168,FALSE)</f>
        <v>1.4444444439999999</v>
      </c>
      <c r="BD51">
        <f>VLOOKUP($A:$A,output_dataset1!$1:$1048576,172,FALSE)</f>
        <v>1.4444444439999999</v>
      </c>
      <c r="BE51">
        <f>VLOOKUP($A:$A,output_dataset1!$1:$1048576,176,FALSE)</f>
        <v>0.1</v>
      </c>
      <c r="BF51">
        <f>VLOOKUP($A:$A,output_dataset1!$1:$1048576,177,FALSE)</f>
        <v>-2.8181818179999998</v>
      </c>
      <c r="BG51">
        <f>VLOOKUP($A:$A,output_dataset1!$1:$1048576,181,FALSE)</f>
        <v>-2.8181818179999998</v>
      </c>
      <c r="BH51">
        <f>VLOOKUP($A:$A,output_dataset1!$1:$1048576,185,FALSE)</f>
        <v>-2.8181818179999998</v>
      </c>
    </row>
    <row r="52" spans="1:60" x14ac:dyDescent="0.3">
      <c r="A52" t="s">
        <v>59</v>
      </c>
      <c r="B52">
        <v>19613</v>
      </c>
      <c r="C52">
        <v>2.82</v>
      </c>
      <c r="D52">
        <v>4.4000000000000004</v>
      </c>
      <c r="E52">
        <v>35</v>
      </c>
      <c r="F52">
        <v>80</v>
      </c>
      <c r="G52">
        <v>20</v>
      </c>
      <c r="H52">
        <v>14</v>
      </c>
      <c r="I52">
        <v>16</v>
      </c>
      <c r="J52">
        <f>VLOOKUP(Data_Collection[[#This Row],[School Name]],output_dataset1!$1:$1048576,8,FALSE)</f>
        <v>60</v>
      </c>
      <c r="K52">
        <f>VLOOKUP($A:$A,output_dataset1!$1:$1048576,18,FALSE)</f>
        <v>56</v>
      </c>
      <c r="L52">
        <f>VLOOKUP($A:$A,output_dataset1!$1:$1048576,23,FALSE)</f>
        <v>86</v>
      </c>
      <c r="M52">
        <f>VLOOKUP($A:$A,output_dataset1!$1:$1048576,24,FALSE)</f>
        <v>86</v>
      </c>
      <c r="N52">
        <f>VLOOKUP($A:$A,output_dataset1!$1:$1048576,33,FALSE)</f>
        <v>67</v>
      </c>
      <c r="O52">
        <f>VLOOKUP($A:$A,output_dataset1!$1:$1048576,38,FALSE)</f>
        <v>9.07</v>
      </c>
      <c r="P52">
        <f>VLOOKUP($A:$A,output_dataset1!$1:$1048576,39,FALSE)</f>
        <v>9.09</v>
      </c>
      <c r="Q52">
        <f>VLOOKUP($A:$A,output_dataset1!$1:$1048576,43,FALSE)</f>
        <v>55</v>
      </c>
      <c r="R52">
        <f>VLOOKUP($A:$A,output_dataset1!$1:$1048576,53,FALSE)</f>
        <v>47</v>
      </c>
      <c r="S52">
        <f>VLOOKUP($A:$A,output_dataset1!$1:$1048576,63,FALSE)</f>
        <v>39.479999999999997</v>
      </c>
      <c r="T52">
        <f>VLOOKUP($A:$A,output_dataset1!$1:$1048576,64,FALSE)</f>
        <v>46.493000000000002</v>
      </c>
      <c r="U52">
        <f>VLOOKUP($A:$A,output_dataset1!$1:$1048576,68,FALSE)</f>
        <v>64736</v>
      </c>
      <c r="V52">
        <f>VLOOKUP($A:$A,output_dataset1!$1:$1048576,69,FALSE)</f>
        <v>64157</v>
      </c>
      <c r="W52">
        <f>VLOOKUP($A:$A,output_dataset1!$1:$1048576,73,FALSE)</f>
        <v>24</v>
      </c>
      <c r="X52">
        <f>VLOOKUP($A:$A,output_dataset1!$1:$1048576,74,FALSE)</f>
        <v>25</v>
      </c>
      <c r="Y52">
        <f>VLOOKUP($A:$A,output_dataset1!$1:$1048576,83,FALSE)</f>
        <v>22</v>
      </c>
      <c r="Z52">
        <f>VLOOKUP($A:$A,output_dataset1!$1:$1048576,88,FALSE)</f>
        <v>22</v>
      </c>
      <c r="AA52">
        <f>VLOOKUP($A:$A,output_dataset1!$1:$1048576,93,FALSE)</f>
        <v>86.906000000000006</v>
      </c>
      <c r="AB52" t="str">
        <f>VLOOKUP($A:$A,output_dataset1!$1:$1048576,99,FALSE)</f>
        <v>100</v>
      </c>
      <c r="AC52">
        <f>VLOOKUP($A:$A,output_dataset1!$1:$1048576,100,FALSE)</f>
        <v>18</v>
      </c>
      <c r="AD52">
        <f>VLOOKUP($A:$A,output_dataset1!$1:$1048576,115,FALSE)</f>
        <v>4</v>
      </c>
      <c r="AE52">
        <f>VLOOKUP($A:$A,output_dataset1!$1:$1048576,127,FALSE)</f>
        <v>7</v>
      </c>
      <c r="AF52">
        <f>VLOOKUP($A:$A,output_dataset1!$1:$1048576,128,FALSE)</f>
        <v>18</v>
      </c>
      <c r="AG52">
        <f>VLOOKUP($A:$A,output_dataset1!$1:$1048576,131,FALSE)</f>
        <v>15</v>
      </c>
      <c r="AH52">
        <f>VLOOKUP($A:$A,output_dataset1!$1:$1048576,132,FALSE)</f>
        <v>-18</v>
      </c>
      <c r="AI52">
        <f>VLOOKUP($A:$A,output_dataset1!$1:$1048576,135,FALSE)</f>
        <v>0</v>
      </c>
      <c r="AJ52">
        <f>VLOOKUP($A:$A,output_dataset1!$1:$1048576,136,FALSE)</f>
        <v>0</v>
      </c>
      <c r="AK52">
        <f>VLOOKUP($A:$A,output_dataset1!$1:$1048576,139,FALSE)</f>
        <v>-7</v>
      </c>
      <c r="AL52">
        <f>VLOOKUP($A:$A,output_dataset1!$1:$1048576,140,FALSE)</f>
        <v>5</v>
      </c>
      <c r="AM52">
        <f>VLOOKUP($A:$A,output_dataset1!$1:$1048576,143,FALSE)</f>
        <v>50</v>
      </c>
      <c r="AN52">
        <f>VLOOKUP($A:$A,output_dataset1!$1:$1048576,144,FALSE)</f>
        <v>-43</v>
      </c>
      <c r="AO52">
        <f>VLOOKUP($A:$A,output_dataset1!$1:$1048576,147,FALSE)</f>
        <v>-1</v>
      </c>
      <c r="AP52">
        <f>VLOOKUP($A:$A,output_dataset1!$1:$1048576,148,FALSE)</f>
        <v>2</v>
      </c>
      <c r="AQ52">
        <f>VLOOKUP($A:$A,output_dataset1!$1:$1048576,151,FALSE)</f>
        <v>0.28834765299999998</v>
      </c>
      <c r="AR52">
        <f>VLOOKUP($A:$A,output_dataset1!$1:$1048576,152,FALSE)</f>
        <v>0.22237016700000001</v>
      </c>
      <c r="AS52">
        <f>VLOOKUP($A:$A,output_dataset1!$1:$1048576,153,FALSE)</f>
        <v>4.6954872000000002E-2</v>
      </c>
      <c r="AT52">
        <f>VLOOKUP($A:$A,output_dataset1!$1:$1048576,154,FALSE)</f>
        <v>9.6624676000000007E-2</v>
      </c>
      <c r="AU52">
        <f>VLOOKUP($A:$A,output_dataset1!$1:$1048576,155,FALSE)</f>
        <v>0.30186293600000003</v>
      </c>
      <c r="AV52">
        <f>VLOOKUP($A:$A,output_dataset1!$1:$1048576,156,FALSE)</f>
        <v>0.28834765299999998</v>
      </c>
      <c r="AW52">
        <f>VLOOKUP($A:$A,output_dataset1!$1:$1048576,157,FALSE)</f>
        <v>4.6666666670000003</v>
      </c>
      <c r="AX52">
        <f>VLOOKUP($A:$A,output_dataset1!$1:$1048576,158,FALSE)</f>
        <v>-9</v>
      </c>
      <c r="AY52">
        <f>VLOOKUP($A:$A,output_dataset1!$1:$1048576,159,FALSE)</f>
        <v>-0.66666666699999999</v>
      </c>
      <c r="AZ52">
        <f>VLOOKUP($A:$A,output_dataset1!$1:$1048576,162,FALSE)</f>
        <v>4.3333333329999997</v>
      </c>
      <c r="BA52">
        <f>VLOOKUP($A:$A,output_dataset1!$1:$1048576,163,FALSE)</f>
        <v>10</v>
      </c>
      <c r="BB52">
        <f>VLOOKUP($A:$A,output_dataset1!$1:$1048576,164,FALSE)</f>
        <v>0.77777777800000003</v>
      </c>
      <c r="BC52">
        <f>VLOOKUP($A:$A,output_dataset1!$1:$1048576,168,FALSE)</f>
        <v>0.77777777800000003</v>
      </c>
      <c r="BD52">
        <f>VLOOKUP($A:$A,output_dataset1!$1:$1048576,172,FALSE)</f>
        <v>0.77777777800000003</v>
      </c>
      <c r="BE52">
        <f>VLOOKUP($A:$A,output_dataset1!$1:$1048576,176,FALSE)</f>
        <v>-0.05</v>
      </c>
      <c r="BF52">
        <f>VLOOKUP($A:$A,output_dataset1!$1:$1048576,177,FALSE)</f>
        <v>1</v>
      </c>
      <c r="BG52">
        <f>VLOOKUP($A:$A,output_dataset1!$1:$1048576,181,FALSE)</f>
        <v>1</v>
      </c>
      <c r="BH52">
        <f>VLOOKUP($A:$A,output_dataset1!$1:$1048576,185,FALSE)</f>
        <v>1</v>
      </c>
    </row>
    <row r="53" spans="1:60" x14ac:dyDescent="0.3">
      <c r="A53" t="s">
        <v>60</v>
      </c>
      <c r="B53">
        <v>44476</v>
      </c>
      <c r="C53">
        <v>3.13</v>
      </c>
      <c r="D53">
        <v>4.3</v>
      </c>
      <c r="E53">
        <v>165</v>
      </c>
      <c r="F53">
        <v>74.7</v>
      </c>
      <c r="G53">
        <v>57.6</v>
      </c>
      <c r="H53">
        <v>15</v>
      </c>
      <c r="I53">
        <v>20.5</v>
      </c>
      <c r="J53">
        <f>VLOOKUP(Data_Collection[[#This Row],[School Name]],output_dataset1!$1:$1048576,8,FALSE)</f>
        <v>41</v>
      </c>
      <c r="K53">
        <f>VLOOKUP($A:$A,output_dataset1!$1:$1048576,18,FALSE)</f>
        <v>58</v>
      </c>
      <c r="L53">
        <f>VLOOKUP($A:$A,output_dataset1!$1:$1048576,23,FALSE)</f>
        <v>96</v>
      </c>
      <c r="M53">
        <f>VLOOKUP($A:$A,output_dataset1!$1:$1048576,24,FALSE)</f>
        <v>96</v>
      </c>
      <c r="N53">
        <f>VLOOKUP($A:$A,output_dataset1!$1:$1048576,33,FALSE)</f>
        <v>56</v>
      </c>
      <c r="O53">
        <f>VLOOKUP($A:$A,output_dataset1!$1:$1048576,38,FALSE)</f>
        <v>8.39</v>
      </c>
      <c r="P53">
        <f>VLOOKUP($A:$A,output_dataset1!$1:$1048576,39,FALSE)</f>
        <v>8.61</v>
      </c>
      <c r="Q53">
        <f>VLOOKUP($A:$A,output_dataset1!$1:$1048576,43,FALSE)</f>
        <v>47</v>
      </c>
      <c r="R53">
        <f>VLOOKUP($A:$A,output_dataset1!$1:$1048576,53,FALSE)</f>
        <v>45</v>
      </c>
      <c r="S53">
        <f>VLOOKUP($A:$A,output_dataset1!$1:$1048576,63,FALSE)</f>
        <v>35.15</v>
      </c>
      <c r="T53">
        <f>VLOOKUP($A:$A,output_dataset1!$1:$1048576,64,FALSE)</f>
        <v>42.728999999999999</v>
      </c>
      <c r="U53">
        <f>VLOOKUP($A:$A,output_dataset1!$1:$1048576,68,FALSE)</f>
        <v>63704</v>
      </c>
      <c r="V53">
        <f>VLOOKUP($A:$A,output_dataset1!$1:$1048576,69,FALSE)</f>
        <v>63996</v>
      </c>
      <c r="W53">
        <f>VLOOKUP($A:$A,output_dataset1!$1:$1048576,73,FALSE)</f>
        <v>58</v>
      </c>
      <c r="X53">
        <f>VLOOKUP($A:$A,output_dataset1!$1:$1048576,74,FALSE)</f>
        <v>46</v>
      </c>
      <c r="Y53">
        <f>VLOOKUP($A:$A,output_dataset1!$1:$1048576,83,FALSE)</f>
        <v>74</v>
      </c>
      <c r="Z53">
        <f>VLOOKUP($A:$A,output_dataset1!$1:$1048576,88,FALSE)</f>
        <v>34</v>
      </c>
      <c r="AA53">
        <f>VLOOKUP($A:$A,output_dataset1!$1:$1048576,93,FALSE)</f>
        <v>84.853999999999999</v>
      </c>
      <c r="AB53" t="str">
        <f>VLOOKUP($A:$A,output_dataset1!$1:$1048576,99,FALSE)</f>
        <v>100</v>
      </c>
      <c r="AC53">
        <f>VLOOKUP($A:$A,output_dataset1!$1:$1048576,100,FALSE)</f>
        <v>30</v>
      </c>
      <c r="AD53">
        <f>VLOOKUP($A:$A,output_dataset1!$1:$1048576,115,FALSE)</f>
        <v>4</v>
      </c>
      <c r="AE53">
        <f>VLOOKUP($A:$A,output_dataset1!$1:$1048576,127,FALSE)</f>
        <v>0</v>
      </c>
      <c r="AF53">
        <f>VLOOKUP($A:$A,output_dataset1!$1:$1048576,128,FALSE)</f>
        <v>-5</v>
      </c>
      <c r="AG53">
        <f>VLOOKUP($A:$A,output_dataset1!$1:$1048576,131,FALSE)</f>
        <v>-13</v>
      </c>
      <c r="AH53">
        <f>VLOOKUP($A:$A,output_dataset1!$1:$1048576,132,FALSE)</f>
        <v>7</v>
      </c>
      <c r="AI53">
        <f>VLOOKUP($A:$A,output_dataset1!$1:$1048576,135,FALSE)</f>
        <v>4</v>
      </c>
      <c r="AJ53">
        <f>VLOOKUP($A:$A,output_dataset1!$1:$1048576,136,FALSE)</f>
        <v>-2</v>
      </c>
      <c r="AK53">
        <f>VLOOKUP($A:$A,output_dataset1!$1:$1048576,139,FALSE)</f>
        <v>-6</v>
      </c>
      <c r="AL53">
        <f>VLOOKUP($A:$A,output_dataset1!$1:$1048576,140,FALSE)</f>
        <v>7</v>
      </c>
      <c r="AM53">
        <f>VLOOKUP($A:$A,output_dataset1!$1:$1048576,143,FALSE)</f>
        <v>23</v>
      </c>
      <c r="AN53">
        <f>VLOOKUP($A:$A,output_dataset1!$1:$1048576,144,FALSE)</f>
        <v>-17</v>
      </c>
      <c r="AO53">
        <f>VLOOKUP($A:$A,output_dataset1!$1:$1048576,147,FALSE)</f>
        <v>12</v>
      </c>
      <c r="AP53">
        <f>VLOOKUP($A:$A,output_dataset1!$1:$1048576,148,FALSE)</f>
        <v>-24</v>
      </c>
      <c r="AQ53">
        <f>VLOOKUP($A:$A,output_dataset1!$1:$1048576,151,FALSE)</f>
        <v>0.217487555</v>
      </c>
      <c r="AR53">
        <f>VLOOKUP($A:$A,output_dataset1!$1:$1048576,152,FALSE)</f>
        <v>9.1374778000000004E-2</v>
      </c>
      <c r="AS53">
        <f>VLOOKUP($A:$A,output_dataset1!$1:$1048576,153,FALSE)</f>
        <v>0.13941429599999999</v>
      </c>
      <c r="AT53">
        <f>VLOOKUP($A:$A,output_dataset1!$1:$1048576,154,FALSE)</f>
        <v>0.108147614</v>
      </c>
      <c r="AU53">
        <f>VLOOKUP($A:$A,output_dataset1!$1:$1048576,155,FALSE)</f>
        <v>0.11971663</v>
      </c>
      <c r="AV53">
        <f>VLOOKUP($A:$A,output_dataset1!$1:$1048576,156,FALSE)</f>
        <v>0.217487555</v>
      </c>
      <c r="AW53">
        <f>VLOOKUP($A:$A,output_dataset1!$1:$1048576,157,FALSE)</f>
        <v>0</v>
      </c>
      <c r="AX53">
        <f>VLOOKUP($A:$A,output_dataset1!$1:$1048576,158,FALSE)</f>
        <v>-1.6666666670000001</v>
      </c>
      <c r="AY53">
        <f>VLOOKUP($A:$A,output_dataset1!$1:$1048576,159,FALSE)</f>
        <v>1</v>
      </c>
      <c r="AZ53">
        <f>VLOOKUP($A:$A,output_dataset1!$1:$1048576,162,FALSE)</f>
        <v>-2.3333333330000001</v>
      </c>
      <c r="BA53">
        <f>VLOOKUP($A:$A,output_dataset1!$1:$1048576,163,FALSE)</f>
        <v>-0.33333333300000001</v>
      </c>
      <c r="BB53">
        <f>VLOOKUP($A:$A,output_dataset1!$1:$1048576,164,FALSE)</f>
        <v>9.0909090999999997E-2</v>
      </c>
      <c r="BC53">
        <f>VLOOKUP($A:$A,output_dataset1!$1:$1048576,168,FALSE)</f>
        <v>9.0909090999999997E-2</v>
      </c>
      <c r="BD53">
        <f>VLOOKUP($A:$A,output_dataset1!$1:$1048576,172,FALSE)</f>
        <v>9.0909090999999997E-2</v>
      </c>
      <c r="BE53">
        <f>VLOOKUP($A:$A,output_dataset1!$1:$1048576,176,FALSE)</f>
        <v>9.5000000000000001E-2</v>
      </c>
      <c r="BF53">
        <f>VLOOKUP($A:$A,output_dataset1!$1:$1048576,177,FALSE)</f>
        <v>0.18181818199999999</v>
      </c>
      <c r="BG53">
        <f>VLOOKUP($A:$A,output_dataset1!$1:$1048576,181,FALSE)</f>
        <v>0.18181818199999999</v>
      </c>
      <c r="BH53">
        <f>VLOOKUP($A:$A,output_dataset1!$1:$1048576,185,FALSE)</f>
        <v>0.18181818199999999</v>
      </c>
    </row>
    <row r="54" spans="1:60" x14ac:dyDescent="0.3">
      <c r="A54" t="s">
        <v>61</v>
      </c>
      <c r="B54">
        <v>56599</v>
      </c>
      <c r="C54">
        <v>0.6</v>
      </c>
      <c r="D54">
        <v>4.7</v>
      </c>
      <c r="E54">
        <v>40</v>
      </c>
      <c r="F54">
        <v>80</v>
      </c>
      <c r="G54">
        <v>45.1</v>
      </c>
      <c r="H54">
        <v>14</v>
      </c>
      <c r="I54">
        <v>15</v>
      </c>
      <c r="J54">
        <f>VLOOKUP(Data_Collection[[#This Row],[School Name]],output_dataset1!$1:$1048576,8,FALSE)</f>
        <v>45</v>
      </c>
      <c r="K54">
        <f>VLOOKUP($A:$A,output_dataset1!$1:$1048576,18,FALSE)</f>
        <v>58</v>
      </c>
      <c r="L54">
        <f>VLOOKUP($A:$A,output_dataset1!$1:$1048576,23,FALSE)</f>
        <v>88</v>
      </c>
      <c r="M54">
        <f>VLOOKUP($A:$A,output_dataset1!$1:$1048576,24,FALSE)</f>
        <v>90</v>
      </c>
      <c r="N54">
        <f>VLOOKUP($A:$A,output_dataset1!$1:$1048576,33,FALSE)</f>
        <v>61</v>
      </c>
      <c r="O54">
        <f>VLOOKUP($A:$A,output_dataset1!$1:$1048576,38,FALSE)</f>
        <v>8.67</v>
      </c>
      <c r="P54">
        <f>VLOOKUP($A:$A,output_dataset1!$1:$1048576,39,FALSE)</f>
        <v>9.23</v>
      </c>
      <c r="Q54">
        <f>VLOOKUP($A:$A,output_dataset1!$1:$1048576,43,FALSE)</f>
        <v>36</v>
      </c>
      <c r="R54">
        <f>VLOOKUP($A:$A,output_dataset1!$1:$1048576,53,FALSE)</f>
        <v>29</v>
      </c>
      <c r="S54">
        <f>VLOOKUP($A:$A,output_dataset1!$1:$1048576,63,FALSE)</f>
        <v>34.090000000000003</v>
      </c>
      <c r="T54">
        <f>VLOOKUP($A:$A,output_dataset1!$1:$1048576,64,FALSE)</f>
        <v>41.893999999999998</v>
      </c>
      <c r="U54">
        <f>VLOOKUP($A:$A,output_dataset1!$1:$1048576,68,FALSE)</f>
        <v>70755</v>
      </c>
      <c r="V54">
        <f>VLOOKUP($A:$A,output_dataset1!$1:$1048576,69,FALSE)</f>
        <v>70778</v>
      </c>
      <c r="W54">
        <f>VLOOKUP($A:$A,output_dataset1!$1:$1048576,73,FALSE)</f>
        <v>70</v>
      </c>
      <c r="X54">
        <f>VLOOKUP($A:$A,output_dataset1!$1:$1048576,74,FALSE)</f>
        <v>66</v>
      </c>
      <c r="Y54">
        <f>VLOOKUP($A:$A,output_dataset1!$1:$1048576,83,FALSE)</f>
        <v>48</v>
      </c>
      <c r="Z54">
        <f>VLOOKUP($A:$A,output_dataset1!$1:$1048576,88,FALSE)</f>
        <v>78</v>
      </c>
      <c r="AA54">
        <f>VLOOKUP($A:$A,output_dataset1!$1:$1048576,93,FALSE)</f>
        <v>83.510999999999996</v>
      </c>
      <c r="AB54" t="str">
        <f>VLOOKUP($A:$A,output_dataset1!$1:$1048576,99,FALSE)</f>
        <v>20</v>
      </c>
      <c r="AC54">
        <f>VLOOKUP($A:$A,output_dataset1!$1:$1048576,100,FALSE)</f>
        <v>24</v>
      </c>
      <c r="AD54">
        <f>VLOOKUP($A:$A,output_dataset1!$1:$1048576,115,FALSE)</f>
        <v>4</v>
      </c>
      <c r="AE54">
        <f>VLOOKUP($A:$A,output_dataset1!$1:$1048576,127,FALSE)</f>
        <v>7</v>
      </c>
      <c r="AF54">
        <f>VLOOKUP($A:$A,output_dataset1!$1:$1048576,128,FALSE)</f>
        <v>-5</v>
      </c>
      <c r="AG54">
        <f>VLOOKUP($A:$A,output_dataset1!$1:$1048576,131,FALSE)</f>
        <v>5</v>
      </c>
      <c r="AH54">
        <f>VLOOKUP($A:$A,output_dataset1!$1:$1048576,132,FALSE)</f>
        <v>-21</v>
      </c>
      <c r="AI54">
        <f>VLOOKUP($A:$A,output_dataset1!$1:$1048576,135,FALSE)</f>
        <v>0</v>
      </c>
      <c r="AJ54">
        <f>VLOOKUP($A:$A,output_dataset1!$1:$1048576,136,FALSE)</f>
        <v>0</v>
      </c>
      <c r="AK54">
        <f>VLOOKUP($A:$A,output_dataset1!$1:$1048576,139,FALSE)</f>
        <v>-2</v>
      </c>
      <c r="AL54">
        <f>VLOOKUP($A:$A,output_dataset1!$1:$1048576,140,FALSE)</f>
        <v>7</v>
      </c>
      <c r="AM54">
        <f>VLOOKUP($A:$A,output_dataset1!$1:$1048576,143,FALSE)</f>
        <v>20</v>
      </c>
      <c r="AN54">
        <f>VLOOKUP($A:$A,output_dataset1!$1:$1048576,144,FALSE)</f>
        <v>12</v>
      </c>
      <c r="AO54">
        <f>VLOOKUP($A:$A,output_dataset1!$1:$1048576,147,FALSE)</f>
        <v>4</v>
      </c>
      <c r="AP54">
        <f>VLOOKUP($A:$A,output_dataset1!$1:$1048576,148,FALSE)</f>
        <v>-3</v>
      </c>
      <c r="AQ54">
        <f>VLOOKUP($A:$A,output_dataset1!$1:$1048576,151,FALSE)</f>
        <v>0.15456621400000001</v>
      </c>
      <c r="AR54">
        <f>VLOOKUP($A:$A,output_dataset1!$1:$1048576,152,FALSE)</f>
        <v>0.18378470099999999</v>
      </c>
      <c r="AS54">
        <f>VLOOKUP($A:$A,output_dataset1!$1:$1048576,153,FALSE)</f>
        <v>0.21721732199999999</v>
      </c>
      <c r="AT54">
        <f>VLOOKUP($A:$A,output_dataset1!$1:$1048576,154,FALSE)</f>
        <v>0.32104011599999999</v>
      </c>
      <c r="AU54">
        <f>VLOOKUP($A:$A,output_dataset1!$1:$1048576,155,FALSE)</f>
        <v>0.30056635900000001</v>
      </c>
      <c r="AV54">
        <f>VLOOKUP($A:$A,output_dataset1!$1:$1048576,156,FALSE)</f>
        <v>0.15456621400000001</v>
      </c>
      <c r="AW54">
        <f>VLOOKUP($A:$A,output_dataset1!$1:$1048576,157,FALSE)</f>
        <v>0</v>
      </c>
      <c r="AX54">
        <f>VLOOKUP($A:$A,output_dataset1!$1:$1048576,158,FALSE)</f>
        <v>-1.6666666670000001</v>
      </c>
      <c r="AY54">
        <f>VLOOKUP($A:$A,output_dataset1!$1:$1048576,159,FALSE)</f>
        <v>-2</v>
      </c>
      <c r="AZ54">
        <f>VLOOKUP($A:$A,output_dataset1!$1:$1048576,162,FALSE)</f>
        <v>-1.3333333329999999</v>
      </c>
      <c r="BA54">
        <f>VLOOKUP($A:$A,output_dataset1!$1:$1048576,163,FALSE)</f>
        <v>1.6666666670000001</v>
      </c>
      <c r="BB54">
        <f>VLOOKUP($A:$A,output_dataset1!$1:$1048576,164,FALSE)</f>
        <v>0.77777777800000003</v>
      </c>
      <c r="BC54">
        <f>VLOOKUP($A:$A,output_dataset1!$1:$1048576,168,FALSE)</f>
        <v>0.77777777800000003</v>
      </c>
      <c r="BD54">
        <f>VLOOKUP($A:$A,output_dataset1!$1:$1048576,172,FALSE)</f>
        <v>0.77777777800000003</v>
      </c>
      <c r="BE54">
        <f>VLOOKUP($A:$A,output_dataset1!$1:$1048576,176,FALSE)</f>
        <v>-0.22</v>
      </c>
      <c r="BF54">
        <f>VLOOKUP($A:$A,output_dataset1!$1:$1048576,177,FALSE)</f>
        <v>-3.4545454549999999</v>
      </c>
      <c r="BG54">
        <f>VLOOKUP($A:$A,output_dataset1!$1:$1048576,181,FALSE)</f>
        <v>-3.4545454549999999</v>
      </c>
      <c r="BH54">
        <f>VLOOKUP($A:$A,output_dataset1!$1:$1048576,185,FALSE)</f>
        <v>-3.4545454549999999</v>
      </c>
    </row>
    <row r="55" spans="1:60" x14ac:dyDescent="0.3">
      <c r="A55" t="s">
        <v>62</v>
      </c>
      <c r="B55">
        <v>128881</v>
      </c>
      <c r="C55">
        <v>0.41</v>
      </c>
      <c r="D55">
        <v>4</v>
      </c>
      <c r="E55">
        <v>145</v>
      </c>
      <c r="F55">
        <v>75</v>
      </c>
      <c r="G55">
        <v>19</v>
      </c>
      <c r="H55">
        <v>13</v>
      </c>
      <c r="I55">
        <v>15</v>
      </c>
      <c r="J55">
        <f>VLOOKUP(Data_Collection[[#This Row],[School Name]],output_dataset1!$1:$1048576,8,FALSE)</f>
        <v>67</v>
      </c>
      <c r="K55">
        <f>VLOOKUP($A:$A,output_dataset1!$1:$1048576,18,FALSE)</f>
        <v>0</v>
      </c>
      <c r="L55">
        <f>VLOOKUP($A:$A,output_dataset1!$1:$1048576,23,FALSE)</f>
        <v>68</v>
      </c>
      <c r="M55">
        <f>VLOOKUP($A:$A,output_dataset1!$1:$1048576,24,FALSE)</f>
        <v>65</v>
      </c>
      <c r="N55">
        <f>VLOOKUP($A:$A,output_dataset1!$1:$1048576,33,FALSE)</f>
        <v>41</v>
      </c>
      <c r="O55">
        <f>VLOOKUP($A:$A,output_dataset1!$1:$1048576,38,FALSE)</f>
        <v>8.8000000000000007</v>
      </c>
      <c r="P55">
        <f>VLOOKUP($A:$A,output_dataset1!$1:$1048576,39,FALSE)</f>
        <v>8.77</v>
      </c>
      <c r="Q55">
        <f>VLOOKUP($A:$A,output_dataset1!$1:$1048576,43,FALSE)</f>
        <v>25</v>
      </c>
      <c r="R55">
        <f>VLOOKUP($A:$A,output_dataset1!$1:$1048576,53,FALSE)</f>
        <v>36</v>
      </c>
      <c r="S55">
        <f>VLOOKUP($A:$A,output_dataset1!$1:$1048576,63,FALSE)</f>
        <v>66.23</v>
      </c>
      <c r="T55">
        <f>VLOOKUP($A:$A,output_dataset1!$1:$1048576,64,FALSE)</f>
        <v>58.420999999999999</v>
      </c>
      <c r="U55">
        <f>VLOOKUP($A:$A,output_dataset1!$1:$1048576,68,FALSE)</f>
        <v>76204</v>
      </c>
      <c r="V55">
        <f>VLOOKUP($A:$A,output_dataset1!$1:$1048576,69,FALSE)</f>
        <v>69181</v>
      </c>
      <c r="W55">
        <f>VLOOKUP($A:$A,output_dataset1!$1:$1048576,73,FALSE)</f>
        <v>90</v>
      </c>
      <c r="X55">
        <f>VLOOKUP($A:$A,output_dataset1!$1:$1048576,74,FALSE)</f>
        <v>90</v>
      </c>
      <c r="Y55">
        <f>VLOOKUP($A:$A,output_dataset1!$1:$1048576,83,FALSE)</f>
        <v>82</v>
      </c>
      <c r="Z55">
        <f>VLOOKUP($A:$A,output_dataset1!$1:$1048576,88,FALSE)</f>
        <v>97</v>
      </c>
      <c r="AA55">
        <f>VLOOKUP($A:$A,output_dataset1!$1:$1048576,93,FALSE)</f>
        <v>86.152000000000001</v>
      </c>
      <c r="AB55" t="str">
        <f>VLOOKUP($A:$A,output_dataset1!$1:$1048576,99,FALSE)</f>
        <v>5</v>
      </c>
      <c r="AC55">
        <f>VLOOKUP($A:$A,output_dataset1!$1:$1048576,100,FALSE)</f>
        <v>12</v>
      </c>
      <c r="AD55">
        <f>VLOOKUP($A:$A,output_dataset1!$1:$1048576,115,FALSE)</f>
        <v>3</v>
      </c>
      <c r="AE55">
        <f>VLOOKUP($A:$A,output_dataset1!$1:$1048576,127,FALSE)</f>
        <v>-7</v>
      </c>
      <c r="AF55">
        <f>VLOOKUP($A:$A,output_dataset1!$1:$1048576,128,FALSE)</f>
        <v>0</v>
      </c>
      <c r="AG55">
        <f>VLOOKUP($A:$A,output_dataset1!$1:$1048576,131,FALSE)</f>
        <v>-7</v>
      </c>
      <c r="AH55">
        <f>VLOOKUP($A:$A,output_dataset1!$1:$1048576,132,FALSE)</f>
        <v>0</v>
      </c>
      <c r="AI55">
        <f>VLOOKUP($A:$A,output_dataset1!$1:$1048576,135,FALSE)</f>
        <v>-20</v>
      </c>
      <c r="AJ55">
        <f>VLOOKUP($A:$A,output_dataset1!$1:$1048576,136,FALSE)</f>
        <v>0</v>
      </c>
      <c r="AK55">
        <f>VLOOKUP($A:$A,output_dataset1!$1:$1048576,139,FALSE)</f>
        <v>10</v>
      </c>
      <c r="AL55">
        <f>VLOOKUP($A:$A,output_dataset1!$1:$1048576,140,FALSE)</f>
        <v>0</v>
      </c>
      <c r="AM55">
        <f>VLOOKUP($A:$A,output_dataset1!$1:$1048576,143,FALSE)</f>
        <v>-16</v>
      </c>
      <c r="AN55">
        <f>VLOOKUP($A:$A,output_dataset1!$1:$1048576,144,FALSE)</f>
        <v>0</v>
      </c>
      <c r="AO55">
        <f>VLOOKUP($A:$A,output_dataset1!$1:$1048576,147,FALSE)</f>
        <v>0</v>
      </c>
      <c r="AP55">
        <f>VLOOKUP($A:$A,output_dataset1!$1:$1048576,148,FALSE)</f>
        <v>0</v>
      </c>
      <c r="AQ55">
        <f>VLOOKUP($A:$A,output_dataset1!$1:$1048576,151,FALSE)</f>
        <v>4.3770236999999997E-2</v>
      </c>
      <c r="AR55">
        <f>VLOOKUP($A:$A,output_dataset1!$1:$1048576,152,FALSE)</f>
        <v>6.4413407000000006E-2</v>
      </c>
      <c r="AS55">
        <f>VLOOKUP($A:$A,output_dataset1!$1:$1048576,153,FALSE)</f>
        <v>0.17948712999999999</v>
      </c>
      <c r="AT55">
        <f>VLOOKUP($A:$A,output_dataset1!$1:$1048576,154,FALSE)</f>
        <v>0.481045693</v>
      </c>
      <c r="AU55">
        <f>VLOOKUP($A:$A,output_dataset1!$1:$1048576,155,FALSE)</f>
        <v>0.32524502399999999</v>
      </c>
      <c r="AV55">
        <f>VLOOKUP($A:$A,output_dataset1!$1:$1048576,156,FALSE)</f>
        <v>4.3770236999999997E-2</v>
      </c>
      <c r="AW55">
        <f>VLOOKUP($A:$A,output_dataset1!$1:$1048576,157,FALSE)</f>
        <v>-3</v>
      </c>
      <c r="AX55">
        <f>VLOOKUP($A:$A,output_dataset1!$1:$1048576,158,FALSE)</f>
        <v>0</v>
      </c>
      <c r="AY55">
        <f>VLOOKUP($A:$A,output_dataset1!$1:$1048576,159,FALSE)</f>
        <v>0</v>
      </c>
      <c r="AZ55">
        <f>VLOOKUP($A:$A,output_dataset1!$1:$1048576,162,FALSE)</f>
        <v>-6</v>
      </c>
      <c r="BA55">
        <f>VLOOKUP($A:$A,output_dataset1!$1:$1048576,163,FALSE)</f>
        <v>-3</v>
      </c>
      <c r="BB55">
        <f>VLOOKUP($A:$A,output_dataset1!$1:$1048576,164,FALSE)</f>
        <v>-4.4000000000000004</v>
      </c>
      <c r="BC55">
        <f>VLOOKUP($A:$A,output_dataset1!$1:$1048576,168,FALSE)</f>
        <v>-4.4000000000000004</v>
      </c>
      <c r="BD55">
        <f>VLOOKUP($A:$A,output_dataset1!$1:$1048576,172,FALSE)</f>
        <v>-4.4000000000000004</v>
      </c>
      <c r="BE55">
        <f>VLOOKUP($A:$A,output_dataset1!$1:$1048576,176,FALSE)</f>
        <v>-0.03</v>
      </c>
      <c r="BF55">
        <f>VLOOKUP($A:$A,output_dataset1!$1:$1048576,177,FALSE)</f>
        <v>-1.8</v>
      </c>
      <c r="BG55">
        <f>VLOOKUP($A:$A,output_dataset1!$1:$1048576,181,FALSE)</f>
        <v>-1.8</v>
      </c>
      <c r="BH55">
        <f>VLOOKUP($A:$A,output_dataset1!$1:$1048576,185,FALSE)</f>
        <v>-1.8</v>
      </c>
    </row>
    <row r="56" spans="1:60" x14ac:dyDescent="0.3">
      <c r="A56" t="s">
        <v>63</v>
      </c>
      <c r="B56">
        <v>47089</v>
      </c>
      <c r="C56">
        <v>3.4</v>
      </c>
      <c r="D56">
        <v>4.7</v>
      </c>
      <c r="E56">
        <v>49</v>
      </c>
      <c r="F56">
        <v>85</v>
      </c>
      <c r="G56">
        <v>24</v>
      </c>
      <c r="H56">
        <v>14</v>
      </c>
      <c r="I56">
        <v>16</v>
      </c>
      <c r="J56" t="e">
        <f>VLOOKUP(Data_Collection[[#This Row],[School Name]],output_dataset1!$1:$1048576,8,FALSE)</f>
        <v>#N/A</v>
      </c>
      <c r="K56" t="e">
        <f>VLOOKUP($A:$A,output_dataset1!$1:$1048576,18,FALSE)</f>
        <v>#N/A</v>
      </c>
      <c r="L56" t="e">
        <f>VLOOKUP($A:$A,output_dataset1!$1:$1048576,23,FALSE)</f>
        <v>#N/A</v>
      </c>
      <c r="M56" t="e">
        <f>VLOOKUP($A:$A,output_dataset1!$1:$1048576,24,FALSE)</f>
        <v>#N/A</v>
      </c>
      <c r="N56" t="e">
        <f>VLOOKUP($A:$A,output_dataset1!$1:$1048576,33,FALSE)</f>
        <v>#N/A</v>
      </c>
      <c r="O56" t="e">
        <f>VLOOKUP($A:$A,output_dataset1!$1:$1048576,38,FALSE)</f>
        <v>#N/A</v>
      </c>
      <c r="P56" t="e">
        <f>VLOOKUP($A:$A,output_dataset1!$1:$1048576,39,FALSE)</f>
        <v>#N/A</v>
      </c>
      <c r="Q56" t="e">
        <f>VLOOKUP($A:$A,output_dataset1!$1:$1048576,43,FALSE)</f>
        <v>#N/A</v>
      </c>
      <c r="R56" t="e">
        <f>VLOOKUP($A:$A,output_dataset1!$1:$1048576,53,FALSE)</f>
        <v>#N/A</v>
      </c>
      <c r="S56" t="e">
        <f>VLOOKUP($A:$A,output_dataset1!$1:$1048576,63,FALSE)</f>
        <v>#N/A</v>
      </c>
      <c r="T56" t="e">
        <f>VLOOKUP($A:$A,output_dataset1!$1:$1048576,64,FALSE)</f>
        <v>#N/A</v>
      </c>
      <c r="U56" t="e">
        <f>VLOOKUP($A:$A,output_dataset1!$1:$1048576,68,FALSE)</f>
        <v>#N/A</v>
      </c>
      <c r="V56" t="e">
        <f>VLOOKUP($A:$A,output_dataset1!$1:$1048576,69,FALSE)</f>
        <v>#N/A</v>
      </c>
      <c r="W56" t="e">
        <f>VLOOKUP($A:$A,output_dataset1!$1:$1048576,73,FALSE)</f>
        <v>#N/A</v>
      </c>
      <c r="X56" t="e">
        <f>VLOOKUP($A:$A,output_dataset1!$1:$1048576,74,FALSE)</f>
        <v>#N/A</v>
      </c>
      <c r="Y56" t="e">
        <f>VLOOKUP($A:$A,output_dataset1!$1:$1048576,83,FALSE)</f>
        <v>#N/A</v>
      </c>
      <c r="Z56" t="e">
        <f>VLOOKUP($A:$A,output_dataset1!$1:$1048576,88,FALSE)</f>
        <v>#N/A</v>
      </c>
      <c r="AA56" t="e">
        <f>VLOOKUP($A:$A,output_dataset1!$1:$1048576,93,FALSE)</f>
        <v>#N/A</v>
      </c>
      <c r="AB56" t="e">
        <f>VLOOKUP($A:$A,output_dataset1!$1:$1048576,99,FALSE)</f>
        <v>#N/A</v>
      </c>
      <c r="AC56" t="e">
        <f>VLOOKUP($A:$A,output_dataset1!$1:$1048576,100,FALSE)</f>
        <v>#N/A</v>
      </c>
      <c r="AD56" t="e">
        <f>VLOOKUP($A:$A,output_dataset1!$1:$1048576,115,FALSE)</f>
        <v>#N/A</v>
      </c>
      <c r="AE56" t="e">
        <f>VLOOKUP($A:$A,output_dataset1!$1:$1048576,127,FALSE)</f>
        <v>#N/A</v>
      </c>
      <c r="AF56" t="e">
        <f>VLOOKUP($A:$A,output_dataset1!$1:$1048576,128,FALSE)</f>
        <v>#N/A</v>
      </c>
      <c r="AG56" t="e">
        <f>VLOOKUP($A:$A,output_dataset1!$1:$1048576,131,FALSE)</f>
        <v>#N/A</v>
      </c>
      <c r="AH56" t="e">
        <f>VLOOKUP($A:$A,output_dataset1!$1:$1048576,132,FALSE)</f>
        <v>#N/A</v>
      </c>
      <c r="AI56" t="e">
        <f>VLOOKUP($A:$A,output_dataset1!$1:$1048576,135,FALSE)</f>
        <v>#N/A</v>
      </c>
      <c r="AJ56" t="e">
        <f>VLOOKUP($A:$A,output_dataset1!$1:$1048576,136,FALSE)</f>
        <v>#N/A</v>
      </c>
      <c r="AK56" t="e">
        <f>VLOOKUP($A:$A,output_dataset1!$1:$1048576,139,FALSE)</f>
        <v>#N/A</v>
      </c>
      <c r="AL56" t="e">
        <f>VLOOKUP($A:$A,output_dataset1!$1:$1048576,140,FALSE)</f>
        <v>#N/A</v>
      </c>
      <c r="AM56" t="e">
        <f>VLOOKUP($A:$A,output_dataset1!$1:$1048576,143,FALSE)</f>
        <v>#N/A</v>
      </c>
      <c r="AN56" t="e">
        <f>VLOOKUP($A:$A,output_dataset1!$1:$1048576,144,FALSE)</f>
        <v>#N/A</v>
      </c>
      <c r="AO56" t="e">
        <f>VLOOKUP($A:$A,output_dataset1!$1:$1048576,147,FALSE)</f>
        <v>#N/A</v>
      </c>
      <c r="AP56" t="e">
        <f>VLOOKUP($A:$A,output_dataset1!$1:$1048576,148,FALSE)</f>
        <v>#N/A</v>
      </c>
      <c r="AQ56" t="e">
        <f>VLOOKUP($A:$A,output_dataset1!$1:$1048576,151,FALSE)</f>
        <v>#N/A</v>
      </c>
      <c r="AR56" t="e">
        <f>VLOOKUP($A:$A,output_dataset1!$1:$1048576,152,FALSE)</f>
        <v>#N/A</v>
      </c>
      <c r="AS56" t="e">
        <f>VLOOKUP($A:$A,output_dataset1!$1:$1048576,153,FALSE)</f>
        <v>#N/A</v>
      </c>
      <c r="AT56" t="e">
        <f>VLOOKUP($A:$A,output_dataset1!$1:$1048576,154,FALSE)</f>
        <v>#N/A</v>
      </c>
      <c r="AU56" t="e">
        <f>VLOOKUP($A:$A,output_dataset1!$1:$1048576,155,FALSE)</f>
        <v>#N/A</v>
      </c>
      <c r="AV56" t="e">
        <f>VLOOKUP($A:$A,output_dataset1!$1:$1048576,156,FALSE)</f>
        <v>#N/A</v>
      </c>
      <c r="AW56" t="e">
        <f>VLOOKUP($A:$A,output_dataset1!$1:$1048576,157,FALSE)</f>
        <v>#N/A</v>
      </c>
      <c r="AX56" t="e">
        <f>VLOOKUP($A:$A,output_dataset1!$1:$1048576,158,FALSE)</f>
        <v>#N/A</v>
      </c>
      <c r="AY56" t="e">
        <f>VLOOKUP($A:$A,output_dataset1!$1:$1048576,159,FALSE)</f>
        <v>#N/A</v>
      </c>
      <c r="AZ56" t="e">
        <f>VLOOKUP($A:$A,output_dataset1!$1:$1048576,162,FALSE)</f>
        <v>#N/A</v>
      </c>
      <c r="BA56" t="e">
        <f>VLOOKUP($A:$A,output_dataset1!$1:$1048576,163,FALSE)</f>
        <v>#N/A</v>
      </c>
      <c r="BB56" t="e">
        <f>VLOOKUP($A:$A,output_dataset1!$1:$1048576,164,FALSE)</f>
        <v>#N/A</v>
      </c>
      <c r="BC56" t="e">
        <f>VLOOKUP($A:$A,output_dataset1!$1:$1048576,168,FALSE)</f>
        <v>#N/A</v>
      </c>
      <c r="BD56" t="e">
        <f>VLOOKUP($A:$A,output_dataset1!$1:$1048576,172,FALSE)</f>
        <v>#N/A</v>
      </c>
      <c r="BE56" t="e">
        <f>VLOOKUP($A:$A,output_dataset1!$1:$1048576,176,FALSE)</f>
        <v>#N/A</v>
      </c>
      <c r="BF56" t="e">
        <f>VLOOKUP($A:$A,output_dataset1!$1:$1048576,177,FALSE)</f>
        <v>#N/A</v>
      </c>
      <c r="BG56" t="e">
        <f>VLOOKUP($A:$A,output_dataset1!$1:$1048576,181,FALSE)</f>
        <v>#N/A</v>
      </c>
      <c r="BH56" t="e">
        <f>VLOOKUP($A:$A,output_dataset1!$1:$1048576,185,FALSE)</f>
        <v>#N/A</v>
      </c>
    </row>
    <row r="57" spans="1:60" x14ac:dyDescent="0.3">
      <c r="A57" t="s">
        <v>64</v>
      </c>
      <c r="B57">
        <v>44511</v>
      </c>
      <c r="C57">
        <v>1.95</v>
      </c>
      <c r="F57">
        <v>80</v>
      </c>
      <c r="G57">
        <v>25</v>
      </c>
      <c r="H57">
        <v>14</v>
      </c>
      <c r="I57">
        <v>34.6</v>
      </c>
      <c r="J57">
        <f>VLOOKUP(Data_Collection[[#This Row],[School Name]],output_dataset1!$1:$1048576,8,FALSE)</f>
        <v>100</v>
      </c>
      <c r="K57">
        <f>VLOOKUP($A:$A,output_dataset1!$1:$1048576,18,FALSE)</f>
        <v>0</v>
      </c>
      <c r="L57">
        <f>VLOOKUP($A:$A,output_dataset1!$1:$1048576,23,FALSE)</f>
        <v>97</v>
      </c>
      <c r="M57">
        <f>VLOOKUP($A:$A,output_dataset1!$1:$1048576,24,FALSE)</f>
        <v>0</v>
      </c>
      <c r="N57">
        <f>VLOOKUP($A:$A,output_dataset1!$1:$1048576,33,FALSE)</f>
        <v>49</v>
      </c>
      <c r="O57">
        <f>VLOOKUP($A:$A,output_dataset1!$1:$1048576,38,FALSE)</f>
        <v>7.8</v>
      </c>
      <c r="P57">
        <f>VLOOKUP($A:$A,output_dataset1!$1:$1048576,39,FALSE)</f>
        <v>0</v>
      </c>
      <c r="Q57">
        <f>VLOOKUP($A:$A,output_dataset1!$1:$1048576,43,FALSE)</f>
        <v>40</v>
      </c>
      <c r="R57">
        <f>VLOOKUP($A:$A,output_dataset1!$1:$1048576,53,FALSE)</f>
        <v>35</v>
      </c>
      <c r="S57">
        <f>VLOOKUP($A:$A,output_dataset1!$1:$1048576,63,FALSE)</f>
        <v>45.18</v>
      </c>
      <c r="T57">
        <f>VLOOKUP($A:$A,output_dataset1!$1:$1048576,64,FALSE)</f>
        <v>0</v>
      </c>
      <c r="U57">
        <f>VLOOKUP($A:$A,output_dataset1!$1:$1048576,68,FALSE)</f>
        <v>64849</v>
      </c>
      <c r="V57">
        <f>VLOOKUP($A:$A,output_dataset1!$1:$1048576,69,FALSE)</f>
        <v>0</v>
      </c>
      <c r="W57">
        <f>VLOOKUP($A:$A,output_dataset1!$1:$1048576,73,FALSE)</f>
        <v>59</v>
      </c>
      <c r="X57">
        <f>VLOOKUP($A:$A,output_dataset1!$1:$1048576,74,FALSE)</f>
        <v>0</v>
      </c>
      <c r="Y57">
        <f>VLOOKUP($A:$A,output_dataset1!$1:$1048576,83,FALSE)</f>
        <v>88</v>
      </c>
      <c r="Z57">
        <f>VLOOKUP($A:$A,output_dataset1!$1:$1048576,88,FALSE)</f>
        <v>15</v>
      </c>
      <c r="AA57">
        <f>VLOOKUP($A:$A,output_dataset1!$1:$1048576,93,FALSE)</f>
        <v>81.328000000000003</v>
      </c>
      <c r="AB57" t="str">
        <f>VLOOKUP($A:$A,output_dataset1!$1:$1048576,99,FALSE)</f>
        <v>100</v>
      </c>
      <c r="AC57">
        <f>VLOOKUP($A:$A,output_dataset1!$1:$1048576,100,FALSE)</f>
        <v>32</v>
      </c>
      <c r="AD57">
        <f>VLOOKUP($A:$A,output_dataset1!$1:$1048576,115,FALSE)</f>
        <v>4</v>
      </c>
      <c r="AE57">
        <f>VLOOKUP($A:$A,output_dataset1!$1:$1048576,127,FALSE)</f>
        <v>0</v>
      </c>
      <c r="AF57">
        <f>VLOOKUP($A:$A,output_dataset1!$1:$1048576,128,FALSE)</f>
        <v>0</v>
      </c>
      <c r="AG57">
        <f>VLOOKUP($A:$A,output_dataset1!$1:$1048576,131,FALSE)</f>
        <v>0</v>
      </c>
      <c r="AH57">
        <f>VLOOKUP($A:$A,output_dataset1!$1:$1048576,132,FALSE)</f>
        <v>0</v>
      </c>
      <c r="AI57">
        <f>VLOOKUP($A:$A,output_dataset1!$1:$1048576,135,FALSE)</f>
        <v>0</v>
      </c>
      <c r="AJ57">
        <f>VLOOKUP($A:$A,output_dataset1!$1:$1048576,136,FALSE)</f>
        <v>0</v>
      </c>
      <c r="AK57">
        <f>VLOOKUP($A:$A,output_dataset1!$1:$1048576,139,FALSE)</f>
        <v>0</v>
      </c>
      <c r="AL57">
        <f>VLOOKUP($A:$A,output_dataset1!$1:$1048576,140,FALSE)</f>
        <v>0</v>
      </c>
      <c r="AM57">
        <f>VLOOKUP($A:$A,output_dataset1!$1:$1048576,143,FALSE)</f>
        <v>35</v>
      </c>
      <c r="AN57">
        <f>VLOOKUP($A:$A,output_dataset1!$1:$1048576,144,FALSE)</f>
        <v>-20</v>
      </c>
      <c r="AO57">
        <f>VLOOKUP($A:$A,output_dataset1!$1:$1048576,147,FALSE)</f>
        <v>0</v>
      </c>
      <c r="AP57">
        <f>VLOOKUP($A:$A,output_dataset1!$1:$1048576,148,FALSE)</f>
        <v>0</v>
      </c>
      <c r="AQ57">
        <f>VLOOKUP($A:$A,output_dataset1!$1:$1048576,151,FALSE)</f>
        <v>4.5616402E-2</v>
      </c>
      <c r="AR57">
        <f>VLOOKUP($A:$A,output_dataset1!$1:$1048576,152,FALSE)</f>
        <v>3.7898034999999997E-2</v>
      </c>
      <c r="AS57">
        <f>VLOOKUP($A:$A,output_dataset1!$1:$1048576,153,FALSE)</f>
        <v>0.68211273100000003</v>
      </c>
      <c r="AT57">
        <f>VLOOKUP($A:$A,output_dataset1!$1:$1048576,154,FALSE)</f>
        <v>0.24037008500000001</v>
      </c>
      <c r="AU57">
        <f>VLOOKUP($A:$A,output_dataset1!$1:$1048576,155,FALSE)</f>
        <v>0.33392733400000002</v>
      </c>
      <c r="AV57">
        <f>VLOOKUP($A:$A,output_dataset1!$1:$1048576,156,FALSE)</f>
        <v>4.5616402E-2</v>
      </c>
      <c r="AW57">
        <f>VLOOKUP($A:$A,output_dataset1!$1:$1048576,157,FALSE)</f>
        <v>-4</v>
      </c>
      <c r="AX57">
        <f>VLOOKUP($A:$A,output_dataset1!$1:$1048576,158,FALSE)</f>
        <v>-36</v>
      </c>
      <c r="AY57">
        <f>VLOOKUP($A:$A,output_dataset1!$1:$1048576,159,FALSE)</f>
        <v>0</v>
      </c>
      <c r="AZ57">
        <f>VLOOKUP($A:$A,output_dataset1!$1:$1048576,162,FALSE)</f>
        <v>0</v>
      </c>
      <c r="BA57">
        <f>VLOOKUP($A:$A,output_dataset1!$1:$1048576,163,FALSE)</f>
        <v>-2</v>
      </c>
      <c r="BB57">
        <f>VLOOKUP($A:$A,output_dataset1!$1:$1048576,164,FALSE)</f>
        <v>-2.4</v>
      </c>
      <c r="BC57">
        <f>VLOOKUP($A:$A,output_dataset1!$1:$1048576,168,FALSE)</f>
        <v>-2.4</v>
      </c>
      <c r="BD57">
        <f>VLOOKUP($A:$A,output_dataset1!$1:$1048576,172,FALSE)</f>
        <v>-2.4</v>
      </c>
      <c r="BE57">
        <f>VLOOKUP($A:$A,output_dataset1!$1:$1048576,176,FALSE)</f>
        <v>0</v>
      </c>
      <c r="BF57">
        <f>VLOOKUP($A:$A,output_dataset1!$1:$1048576,177,FALSE)</f>
        <v>6.6</v>
      </c>
      <c r="BG57">
        <f>VLOOKUP($A:$A,output_dataset1!$1:$1048576,181,FALSE)</f>
        <v>6.6</v>
      </c>
      <c r="BH57">
        <f>VLOOKUP($A:$A,output_dataset1!$1:$1048576,185,FALSE)</f>
        <v>6.6</v>
      </c>
    </row>
    <row r="58" spans="1:60" x14ac:dyDescent="0.3">
      <c r="A58" t="s">
        <v>65</v>
      </c>
      <c r="B58">
        <v>15782</v>
      </c>
      <c r="C58">
        <v>2.4700000000000002</v>
      </c>
      <c r="D58">
        <v>5</v>
      </c>
      <c r="E58">
        <v>2</v>
      </c>
      <c r="F58">
        <v>80</v>
      </c>
      <c r="G58">
        <v>21</v>
      </c>
      <c r="H58">
        <v>14</v>
      </c>
      <c r="I58">
        <v>15</v>
      </c>
      <c r="J58">
        <f>VLOOKUP(Data_Collection[[#This Row],[School Name]],output_dataset1!$1:$1048576,8,FALSE)</f>
        <v>8</v>
      </c>
      <c r="K58">
        <f>VLOOKUP($A:$A,output_dataset1!$1:$1048576,18,FALSE)</f>
        <v>69</v>
      </c>
      <c r="L58">
        <f>VLOOKUP($A:$A,output_dataset1!$1:$1048576,23,FALSE)</f>
        <v>100</v>
      </c>
      <c r="M58">
        <f>VLOOKUP($A:$A,output_dataset1!$1:$1048576,24,FALSE)</f>
        <v>100</v>
      </c>
      <c r="N58">
        <f>VLOOKUP($A:$A,output_dataset1!$1:$1048576,33,FALSE)</f>
        <v>54</v>
      </c>
      <c r="O58">
        <f>VLOOKUP($A:$A,output_dataset1!$1:$1048576,38,FALSE)</f>
        <v>8.83</v>
      </c>
      <c r="P58">
        <f>VLOOKUP($A:$A,output_dataset1!$1:$1048576,39,FALSE)</f>
        <v>8.5399999999999991</v>
      </c>
      <c r="Q58">
        <f>VLOOKUP($A:$A,output_dataset1!$1:$1048576,43,FALSE)</f>
        <v>38</v>
      </c>
      <c r="R58">
        <f>VLOOKUP($A:$A,output_dataset1!$1:$1048576,53,FALSE)</f>
        <v>30</v>
      </c>
      <c r="S58">
        <f>VLOOKUP($A:$A,output_dataset1!$1:$1048576,63,FALSE)</f>
        <v>54.41</v>
      </c>
      <c r="T58">
        <f>VLOOKUP($A:$A,output_dataset1!$1:$1048576,64,FALSE)</f>
        <v>73.709000000000003</v>
      </c>
      <c r="U58">
        <f>VLOOKUP($A:$A,output_dataset1!$1:$1048576,68,FALSE)</f>
        <v>75109</v>
      </c>
      <c r="V58">
        <f>VLOOKUP($A:$A,output_dataset1!$1:$1048576,69,FALSE)</f>
        <v>66253</v>
      </c>
      <c r="W58">
        <f>VLOOKUP($A:$A,output_dataset1!$1:$1048576,73,FALSE)</f>
        <v>10</v>
      </c>
      <c r="X58">
        <f>VLOOKUP($A:$A,output_dataset1!$1:$1048576,74,FALSE)</f>
        <v>8</v>
      </c>
      <c r="Y58">
        <f>VLOOKUP($A:$A,output_dataset1!$1:$1048576,83,FALSE)</f>
        <v>12</v>
      </c>
      <c r="Z58">
        <f>VLOOKUP($A:$A,output_dataset1!$1:$1048576,88,FALSE)</f>
        <v>6</v>
      </c>
      <c r="AA58">
        <f>VLOOKUP($A:$A,output_dataset1!$1:$1048576,93,FALSE)</f>
        <v>86.221999999999994</v>
      </c>
      <c r="AB58" t="str">
        <f>VLOOKUP($A:$A,output_dataset1!$1:$1048576,99,FALSE)</f>
        <v>89</v>
      </c>
      <c r="AC58">
        <f>VLOOKUP($A:$A,output_dataset1!$1:$1048576,100,FALSE)</f>
        <v>23</v>
      </c>
      <c r="AD58">
        <f>VLOOKUP($A:$A,output_dataset1!$1:$1048576,115,FALSE)</f>
        <v>4</v>
      </c>
      <c r="AE58">
        <f>VLOOKUP($A:$A,output_dataset1!$1:$1048576,127,FALSE)</f>
        <v>-17</v>
      </c>
      <c r="AF58">
        <f>VLOOKUP($A:$A,output_dataset1!$1:$1048576,128,FALSE)</f>
        <v>-10</v>
      </c>
      <c r="AG58">
        <f>VLOOKUP($A:$A,output_dataset1!$1:$1048576,131,FALSE)</f>
        <v>-5</v>
      </c>
      <c r="AH58">
        <f>VLOOKUP($A:$A,output_dataset1!$1:$1048576,132,FALSE)</f>
        <v>-14</v>
      </c>
      <c r="AI58">
        <f>VLOOKUP($A:$A,output_dataset1!$1:$1048576,135,FALSE)</f>
        <v>6</v>
      </c>
      <c r="AJ58">
        <f>VLOOKUP($A:$A,output_dataset1!$1:$1048576,136,FALSE)</f>
        <v>1</v>
      </c>
      <c r="AK58">
        <f>VLOOKUP($A:$A,output_dataset1!$1:$1048576,139,FALSE)</f>
        <v>-15</v>
      </c>
      <c r="AL58">
        <f>VLOOKUP($A:$A,output_dataset1!$1:$1048576,140,FALSE)</f>
        <v>14</v>
      </c>
      <c r="AM58">
        <f>VLOOKUP($A:$A,output_dataset1!$1:$1048576,143,FALSE)</f>
        <v>0</v>
      </c>
      <c r="AN58">
        <f>VLOOKUP($A:$A,output_dataset1!$1:$1048576,144,FALSE)</f>
        <v>0</v>
      </c>
      <c r="AO58">
        <f>VLOOKUP($A:$A,output_dataset1!$1:$1048576,147,FALSE)</f>
        <v>2</v>
      </c>
      <c r="AP58">
        <f>VLOOKUP($A:$A,output_dataset1!$1:$1048576,148,FALSE)</f>
        <v>-16</v>
      </c>
      <c r="AQ58">
        <f>VLOOKUP($A:$A,output_dataset1!$1:$1048576,151,FALSE)</f>
        <v>0.53703696599999995</v>
      </c>
      <c r="AR58">
        <f>VLOOKUP($A:$A,output_dataset1!$1:$1048576,152,FALSE)</f>
        <v>0.20935216100000001</v>
      </c>
      <c r="AS58">
        <f>VLOOKUP($A:$A,output_dataset1!$1:$1048576,153,FALSE)</f>
        <v>8.2910036000000006E-2</v>
      </c>
      <c r="AT58">
        <f>VLOOKUP($A:$A,output_dataset1!$1:$1048576,154,FALSE)</f>
        <v>0.122322102</v>
      </c>
      <c r="AU58">
        <f>VLOOKUP($A:$A,output_dataset1!$1:$1048576,155,FALSE)</f>
        <v>0.54857475</v>
      </c>
      <c r="AV58">
        <f>VLOOKUP($A:$A,output_dataset1!$1:$1048576,156,FALSE)</f>
        <v>0.53703696599999995</v>
      </c>
      <c r="AW58">
        <f>VLOOKUP($A:$A,output_dataset1!$1:$1048576,157,FALSE)</f>
        <v>0</v>
      </c>
      <c r="AX58">
        <f>VLOOKUP($A:$A,output_dataset1!$1:$1048576,158,FALSE)</f>
        <v>14</v>
      </c>
      <c r="AY58">
        <f>VLOOKUP($A:$A,output_dataset1!$1:$1048576,159,FALSE)</f>
        <v>-1.6666666670000001</v>
      </c>
      <c r="AZ58">
        <f>VLOOKUP($A:$A,output_dataset1!$1:$1048576,162,FALSE)</f>
        <v>3.3333333330000001</v>
      </c>
      <c r="BA58">
        <f>VLOOKUP($A:$A,output_dataset1!$1:$1048576,163,FALSE)</f>
        <v>1</v>
      </c>
      <c r="BB58">
        <f>VLOOKUP($A:$A,output_dataset1!$1:$1048576,164,FALSE)</f>
        <v>-0.63636363600000001</v>
      </c>
      <c r="BC58">
        <f>VLOOKUP($A:$A,output_dataset1!$1:$1048576,168,FALSE)</f>
        <v>-0.63636363600000001</v>
      </c>
      <c r="BD58">
        <f>VLOOKUP($A:$A,output_dataset1!$1:$1048576,172,FALSE)</f>
        <v>-0.63636363600000001</v>
      </c>
      <c r="BE58">
        <f>VLOOKUP($A:$A,output_dataset1!$1:$1048576,176,FALSE)</f>
        <v>-0.19</v>
      </c>
      <c r="BF58">
        <f>VLOOKUP($A:$A,output_dataset1!$1:$1048576,177,FALSE)</f>
        <v>4</v>
      </c>
      <c r="BG58">
        <f>VLOOKUP($A:$A,output_dataset1!$1:$1048576,181,FALSE)</f>
        <v>4</v>
      </c>
      <c r="BH58">
        <f>VLOOKUP($A:$A,output_dataset1!$1:$1048576,185,FALSE)</f>
        <v>4</v>
      </c>
    </row>
    <row r="59" spans="1:60" x14ac:dyDescent="0.3">
      <c r="A59" t="s">
        <v>66</v>
      </c>
      <c r="B59">
        <v>28708</v>
      </c>
      <c r="C59">
        <v>4.71</v>
      </c>
      <c r="D59">
        <v>4</v>
      </c>
      <c r="E59">
        <v>2</v>
      </c>
      <c r="F59">
        <v>80</v>
      </c>
      <c r="G59">
        <v>20</v>
      </c>
      <c r="H59">
        <v>14</v>
      </c>
      <c r="I59">
        <v>16</v>
      </c>
      <c r="J59">
        <f>VLOOKUP(Data_Collection[[#This Row],[School Name]],output_dataset1!$1:$1048576,8,FALSE)</f>
        <v>62</v>
      </c>
      <c r="K59">
        <f>VLOOKUP($A:$A,output_dataset1!$1:$1048576,18,FALSE)</f>
        <v>0</v>
      </c>
      <c r="L59">
        <f>VLOOKUP($A:$A,output_dataset1!$1:$1048576,23,FALSE)</f>
        <v>97</v>
      </c>
      <c r="M59">
        <f>VLOOKUP($A:$A,output_dataset1!$1:$1048576,24,FALSE)</f>
        <v>95</v>
      </c>
      <c r="N59">
        <f>VLOOKUP($A:$A,output_dataset1!$1:$1048576,33,FALSE)</f>
        <v>57</v>
      </c>
      <c r="O59">
        <f>VLOOKUP($A:$A,output_dataset1!$1:$1048576,38,FALSE)</f>
        <v>8.2100000000000009</v>
      </c>
      <c r="P59">
        <f>VLOOKUP($A:$A,output_dataset1!$1:$1048576,39,FALSE)</f>
        <v>8.27</v>
      </c>
      <c r="Q59">
        <f>VLOOKUP($A:$A,output_dataset1!$1:$1048576,43,FALSE)</f>
        <v>50</v>
      </c>
      <c r="R59">
        <f>VLOOKUP($A:$A,output_dataset1!$1:$1048576,53,FALSE)</f>
        <v>49</v>
      </c>
      <c r="S59">
        <f>VLOOKUP($A:$A,output_dataset1!$1:$1048576,63,FALSE)</f>
        <v>33.29</v>
      </c>
      <c r="T59">
        <f>VLOOKUP($A:$A,output_dataset1!$1:$1048576,64,FALSE)</f>
        <v>44.304000000000002</v>
      </c>
      <c r="U59">
        <f>VLOOKUP($A:$A,output_dataset1!$1:$1048576,68,FALSE)</f>
        <v>60746</v>
      </c>
      <c r="V59">
        <f>VLOOKUP($A:$A,output_dataset1!$1:$1048576,69,FALSE)</f>
        <v>60663</v>
      </c>
      <c r="W59">
        <f>VLOOKUP($A:$A,output_dataset1!$1:$1048576,73,FALSE)</f>
        <v>88</v>
      </c>
      <c r="X59">
        <f>VLOOKUP($A:$A,output_dataset1!$1:$1048576,74,FALSE)</f>
        <v>85</v>
      </c>
      <c r="Y59">
        <f>VLOOKUP($A:$A,output_dataset1!$1:$1048576,83,FALSE)</f>
        <v>75</v>
      </c>
      <c r="Z59">
        <f>VLOOKUP($A:$A,output_dataset1!$1:$1048576,88,FALSE)</f>
        <v>55</v>
      </c>
      <c r="AA59">
        <f>VLOOKUP($A:$A,output_dataset1!$1:$1048576,93,FALSE)</f>
        <v>82.09</v>
      </c>
      <c r="AB59" t="str">
        <f>VLOOKUP($A:$A,output_dataset1!$1:$1048576,99,FALSE)</f>
        <v>100</v>
      </c>
      <c r="AC59">
        <f>VLOOKUP($A:$A,output_dataset1!$1:$1048576,100,FALSE)</f>
        <v>33</v>
      </c>
      <c r="AD59">
        <f>VLOOKUP($A:$A,output_dataset1!$1:$1048576,115,FALSE)</f>
        <v>4</v>
      </c>
      <c r="AE59">
        <f>VLOOKUP($A:$A,output_dataset1!$1:$1048576,127,FALSE)</f>
        <v>-3</v>
      </c>
      <c r="AF59">
        <f>VLOOKUP($A:$A,output_dataset1!$1:$1048576,128,FALSE)</f>
        <v>0</v>
      </c>
      <c r="AG59">
        <f>VLOOKUP($A:$A,output_dataset1!$1:$1048576,131,FALSE)</f>
        <v>-3</v>
      </c>
      <c r="AH59">
        <f>VLOOKUP($A:$A,output_dataset1!$1:$1048576,132,FALSE)</f>
        <v>0</v>
      </c>
      <c r="AI59">
        <f>VLOOKUP($A:$A,output_dataset1!$1:$1048576,135,FALSE)</f>
        <v>-5</v>
      </c>
      <c r="AJ59">
        <f>VLOOKUP($A:$A,output_dataset1!$1:$1048576,136,FALSE)</f>
        <v>0</v>
      </c>
      <c r="AK59">
        <f>VLOOKUP($A:$A,output_dataset1!$1:$1048576,139,FALSE)</f>
        <v>9</v>
      </c>
      <c r="AL59">
        <f>VLOOKUP($A:$A,output_dataset1!$1:$1048576,140,FALSE)</f>
        <v>0</v>
      </c>
      <c r="AM59">
        <f>VLOOKUP($A:$A,output_dataset1!$1:$1048576,143,FALSE)</f>
        <v>-6</v>
      </c>
      <c r="AN59">
        <f>VLOOKUP($A:$A,output_dataset1!$1:$1048576,144,FALSE)</f>
        <v>0</v>
      </c>
      <c r="AO59">
        <f>VLOOKUP($A:$A,output_dataset1!$1:$1048576,147,FALSE)</f>
        <v>3</v>
      </c>
      <c r="AP59">
        <f>VLOOKUP($A:$A,output_dataset1!$1:$1048576,148,FALSE)</f>
        <v>0</v>
      </c>
      <c r="AQ59">
        <f>VLOOKUP($A:$A,output_dataset1!$1:$1048576,151,FALSE)</f>
        <v>2.4299602999999999E-2</v>
      </c>
      <c r="AR59">
        <f>VLOOKUP($A:$A,output_dataset1!$1:$1048576,152,FALSE)</f>
        <v>0.107204629</v>
      </c>
      <c r="AS59">
        <f>VLOOKUP($A:$A,output_dataset1!$1:$1048576,153,FALSE)</f>
        <v>0.26457513100000002</v>
      </c>
      <c r="AT59">
        <f>VLOOKUP($A:$A,output_dataset1!$1:$1048576,154,FALSE)</f>
        <v>0.16384264400000001</v>
      </c>
      <c r="AU59">
        <f>VLOOKUP($A:$A,output_dataset1!$1:$1048576,155,FALSE)</f>
        <v>0.19794762900000001</v>
      </c>
      <c r="AV59">
        <f>VLOOKUP($A:$A,output_dataset1!$1:$1048576,156,FALSE)</f>
        <v>2.4299602999999999E-2</v>
      </c>
      <c r="AW59">
        <f>VLOOKUP($A:$A,output_dataset1!$1:$1048576,157,FALSE)</f>
        <v>-2</v>
      </c>
      <c r="AX59">
        <f>VLOOKUP($A:$A,output_dataset1!$1:$1048576,158,FALSE)</f>
        <v>-27</v>
      </c>
      <c r="AY59">
        <f>VLOOKUP($A:$A,output_dataset1!$1:$1048576,159,FALSE)</f>
        <v>8</v>
      </c>
      <c r="AZ59">
        <f>VLOOKUP($A:$A,output_dataset1!$1:$1048576,162,FALSE)</f>
        <v>-14</v>
      </c>
      <c r="BA59">
        <f>VLOOKUP($A:$A,output_dataset1!$1:$1048576,163,FALSE)</f>
        <v>-15</v>
      </c>
      <c r="BB59">
        <f>VLOOKUP($A:$A,output_dataset1!$1:$1048576,164,FALSE)</f>
        <v>5</v>
      </c>
      <c r="BC59">
        <f>VLOOKUP($A:$A,output_dataset1!$1:$1048576,168,FALSE)</f>
        <v>5</v>
      </c>
      <c r="BD59">
        <f>VLOOKUP($A:$A,output_dataset1!$1:$1048576,172,FALSE)</f>
        <v>5</v>
      </c>
      <c r="BE59">
        <f>VLOOKUP($A:$A,output_dataset1!$1:$1048576,176,FALSE)</f>
        <v>0.06</v>
      </c>
      <c r="BF59">
        <f>VLOOKUP($A:$A,output_dataset1!$1:$1048576,177,FALSE)</f>
        <v>-2.6</v>
      </c>
      <c r="BG59">
        <f>VLOOKUP($A:$A,output_dataset1!$1:$1048576,181,FALSE)</f>
        <v>-2.6</v>
      </c>
      <c r="BH59">
        <f>VLOOKUP($A:$A,output_dataset1!$1:$1048576,185,FALSE)</f>
        <v>-2.6</v>
      </c>
    </row>
    <row r="60" spans="1:60" x14ac:dyDescent="0.3">
      <c r="A60" t="s">
        <v>67</v>
      </c>
      <c r="B60">
        <v>133945</v>
      </c>
      <c r="C60">
        <v>2.82</v>
      </c>
      <c r="D60">
        <v>3.7</v>
      </c>
      <c r="E60">
        <v>455</v>
      </c>
      <c r="F60">
        <v>24.1</v>
      </c>
      <c r="G60">
        <v>18</v>
      </c>
      <c r="H60">
        <v>14</v>
      </c>
      <c r="I60">
        <v>16.5</v>
      </c>
      <c r="J60">
        <f>VLOOKUP(Data_Collection[[#This Row],[School Name]],output_dataset1!$1:$1048576,8,FALSE)</f>
        <v>18</v>
      </c>
      <c r="K60">
        <f>VLOOKUP($A:$A,output_dataset1!$1:$1048576,18,FALSE)</f>
        <v>0</v>
      </c>
      <c r="L60">
        <f>VLOOKUP($A:$A,output_dataset1!$1:$1048576,23,FALSE)</f>
        <v>93</v>
      </c>
      <c r="M60">
        <f>VLOOKUP($A:$A,output_dataset1!$1:$1048576,24,FALSE)</f>
        <v>0</v>
      </c>
      <c r="N60">
        <f>VLOOKUP($A:$A,output_dataset1!$1:$1048576,33,FALSE)</f>
        <v>94</v>
      </c>
      <c r="O60">
        <f>VLOOKUP($A:$A,output_dataset1!$1:$1048576,38,FALSE)</f>
        <v>7.96</v>
      </c>
      <c r="P60">
        <f>VLOOKUP($A:$A,output_dataset1!$1:$1048576,39,FALSE)</f>
        <v>0</v>
      </c>
      <c r="Q60">
        <f>VLOOKUP($A:$A,output_dataset1!$1:$1048576,43,FALSE)</f>
        <v>24</v>
      </c>
      <c r="R60">
        <f>VLOOKUP($A:$A,output_dataset1!$1:$1048576,53,FALSE)</f>
        <v>45</v>
      </c>
      <c r="S60">
        <f>VLOOKUP($A:$A,output_dataset1!$1:$1048576,63,FALSE)</f>
        <v>102.29</v>
      </c>
      <c r="T60">
        <f>VLOOKUP($A:$A,output_dataset1!$1:$1048576,64,FALSE)</f>
        <v>0</v>
      </c>
      <c r="U60">
        <f>VLOOKUP($A:$A,output_dataset1!$1:$1048576,68,FALSE)</f>
        <v>62368</v>
      </c>
      <c r="V60">
        <f>VLOOKUP($A:$A,output_dataset1!$1:$1048576,69,FALSE)</f>
        <v>0</v>
      </c>
      <c r="W60">
        <f>VLOOKUP($A:$A,output_dataset1!$1:$1048576,73,FALSE)</f>
        <v>42</v>
      </c>
      <c r="X60">
        <f>VLOOKUP($A:$A,output_dataset1!$1:$1048576,74,FALSE)</f>
        <v>0</v>
      </c>
      <c r="Y60">
        <f>VLOOKUP($A:$A,output_dataset1!$1:$1048576,83,FALSE)</f>
        <v>2</v>
      </c>
      <c r="Z60">
        <f>VLOOKUP($A:$A,output_dataset1!$1:$1048576,88,FALSE)</f>
        <v>15</v>
      </c>
      <c r="AA60">
        <f>VLOOKUP($A:$A,output_dataset1!$1:$1048576,93,FALSE)</f>
        <v>83.858000000000004</v>
      </c>
      <c r="AB60" t="str">
        <f>VLOOKUP($A:$A,output_dataset1!$1:$1048576,99,FALSE)</f>
        <v>24</v>
      </c>
      <c r="AC60">
        <f>VLOOKUP($A:$A,output_dataset1!$1:$1048576,100,FALSE)</f>
        <v>27</v>
      </c>
      <c r="AD60">
        <f>VLOOKUP($A:$A,output_dataset1!$1:$1048576,115,FALSE)</f>
        <v>4</v>
      </c>
      <c r="AE60">
        <f>VLOOKUP($A:$A,output_dataset1!$1:$1048576,127,FALSE)</f>
        <v>0</v>
      </c>
      <c r="AF60">
        <f>VLOOKUP($A:$A,output_dataset1!$1:$1048576,128,FALSE)</f>
        <v>0</v>
      </c>
      <c r="AG60">
        <f>VLOOKUP($A:$A,output_dataset1!$1:$1048576,131,FALSE)</f>
        <v>0</v>
      </c>
      <c r="AH60">
        <f>VLOOKUP($A:$A,output_dataset1!$1:$1048576,132,FALSE)</f>
        <v>0</v>
      </c>
      <c r="AI60">
        <f>VLOOKUP($A:$A,output_dataset1!$1:$1048576,135,FALSE)</f>
        <v>0</v>
      </c>
      <c r="AJ60">
        <f>VLOOKUP($A:$A,output_dataset1!$1:$1048576,136,FALSE)</f>
        <v>0</v>
      </c>
      <c r="AK60">
        <f>VLOOKUP($A:$A,output_dataset1!$1:$1048576,139,FALSE)</f>
        <v>0</v>
      </c>
      <c r="AL60">
        <f>VLOOKUP($A:$A,output_dataset1!$1:$1048576,140,FALSE)</f>
        <v>0</v>
      </c>
      <c r="AM60">
        <f>VLOOKUP($A:$A,output_dataset1!$1:$1048576,143,FALSE)</f>
        <v>-87</v>
      </c>
      <c r="AN60">
        <f>VLOOKUP($A:$A,output_dataset1!$1:$1048576,144,FALSE)</f>
        <v>0</v>
      </c>
      <c r="AO60">
        <f>VLOOKUP($A:$A,output_dataset1!$1:$1048576,147,FALSE)</f>
        <v>0</v>
      </c>
      <c r="AP60">
        <f>VLOOKUP($A:$A,output_dataset1!$1:$1048576,148,FALSE)</f>
        <v>0</v>
      </c>
      <c r="AQ60">
        <f>VLOOKUP($A:$A,output_dataset1!$1:$1048576,151,FALSE)</f>
        <v>0.47140452100000002</v>
      </c>
      <c r="AR60">
        <f>VLOOKUP($A:$A,output_dataset1!$1:$1048576,152,FALSE)</f>
        <v>0.14845335700000001</v>
      </c>
      <c r="AS60">
        <f>VLOOKUP($A:$A,output_dataset1!$1:$1048576,153,FALSE)</f>
        <v>0.119271023</v>
      </c>
      <c r="AT60">
        <f>VLOOKUP($A:$A,output_dataset1!$1:$1048576,154,FALSE)</f>
        <v>0.145706852</v>
      </c>
      <c r="AU60">
        <f>VLOOKUP($A:$A,output_dataset1!$1:$1048576,155,FALSE)</f>
        <v>1.115437665</v>
      </c>
      <c r="AV60">
        <f>VLOOKUP($A:$A,output_dataset1!$1:$1048576,156,FALSE)</f>
        <v>0.47140452100000002</v>
      </c>
      <c r="AW60">
        <f>VLOOKUP($A:$A,output_dataset1!$1:$1048576,157,FALSE)</f>
        <v>0</v>
      </c>
      <c r="AX60">
        <f>VLOOKUP($A:$A,output_dataset1!$1:$1048576,158,FALSE)</f>
        <v>0</v>
      </c>
      <c r="AY60">
        <f>VLOOKUP($A:$A,output_dataset1!$1:$1048576,159,FALSE)</f>
        <v>0</v>
      </c>
      <c r="AZ60">
        <f>VLOOKUP($A:$A,output_dataset1!$1:$1048576,162,FALSE)</f>
        <v>0</v>
      </c>
      <c r="BA60">
        <f>VLOOKUP($A:$A,output_dataset1!$1:$1048576,163,FALSE)</f>
        <v>0</v>
      </c>
      <c r="BB60">
        <f>VLOOKUP($A:$A,output_dataset1!$1:$1048576,164,FALSE)</f>
        <v>-19</v>
      </c>
      <c r="BC60">
        <f>VLOOKUP($A:$A,output_dataset1!$1:$1048576,168,FALSE)</f>
        <v>-19</v>
      </c>
      <c r="BD60">
        <f>VLOOKUP($A:$A,output_dataset1!$1:$1048576,172,FALSE)</f>
        <v>-19</v>
      </c>
      <c r="BE60">
        <f>VLOOKUP($A:$A,output_dataset1!$1:$1048576,176,FALSE)</f>
        <v>0</v>
      </c>
      <c r="BF60">
        <f>VLOOKUP($A:$A,output_dataset1!$1:$1048576,177,FALSE)</f>
        <v>-3</v>
      </c>
      <c r="BG60">
        <f>VLOOKUP($A:$A,output_dataset1!$1:$1048576,181,FALSE)</f>
        <v>-3</v>
      </c>
      <c r="BH60">
        <f>VLOOKUP($A:$A,output_dataset1!$1:$1048576,185,FALSE)</f>
        <v>-3</v>
      </c>
    </row>
    <row r="61" spans="1:60" x14ac:dyDescent="0.3">
      <c r="A61" t="s">
        <v>68</v>
      </c>
      <c r="B61">
        <v>20797</v>
      </c>
      <c r="C61">
        <v>3.36</v>
      </c>
      <c r="D61">
        <v>4</v>
      </c>
      <c r="E61">
        <v>110</v>
      </c>
      <c r="F61">
        <v>75</v>
      </c>
      <c r="G61">
        <v>19</v>
      </c>
      <c r="H61">
        <v>13</v>
      </c>
      <c r="I61">
        <v>15</v>
      </c>
      <c r="J61">
        <f>VLOOKUP(Data_Collection[[#This Row],[School Name]],output_dataset1!$1:$1048576,8,FALSE)</f>
        <v>64</v>
      </c>
      <c r="K61">
        <f>VLOOKUP($A:$A,output_dataset1!$1:$1048576,18,FALSE)</f>
        <v>68</v>
      </c>
      <c r="L61">
        <f>VLOOKUP($A:$A,output_dataset1!$1:$1048576,23,FALSE)</f>
        <v>98</v>
      </c>
      <c r="M61">
        <f>VLOOKUP($A:$A,output_dataset1!$1:$1048576,24,FALSE)</f>
        <v>97</v>
      </c>
      <c r="N61">
        <f>VLOOKUP($A:$A,output_dataset1!$1:$1048576,33,FALSE)</f>
        <v>71</v>
      </c>
      <c r="O61">
        <f>VLOOKUP($A:$A,output_dataset1!$1:$1048576,38,FALSE)</f>
        <v>8.4499999999999993</v>
      </c>
      <c r="P61">
        <f>VLOOKUP($A:$A,output_dataset1!$1:$1048576,39,FALSE)</f>
        <v>8.64</v>
      </c>
      <c r="Q61">
        <f>VLOOKUP($A:$A,output_dataset1!$1:$1048576,43,FALSE)</f>
        <v>45</v>
      </c>
      <c r="R61">
        <f>VLOOKUP($A:$A,output_dataset1!$1:$1048576,53,FALSE)</f>
        <v>50</v>
      </c>
      <c r="S61">
        <f>VLOOKUP($A:$A,output_dataset1!$1:$1048576,63,FALSE)</f>
        <v>24.59</v>
      </c>
      <c r="T61">
        <f>VLOOKUP($A:$A,output_dataset1!$1:$1048576,64,FALSE)</f>
        <v>30.957999999999998</v>
      </c>
      <c r="U61">
        <f>VLOOKUP($A:$A,output_dataset1!$1:$1048576,68,FALSE)</f>
        <v>61036</v>
      </c>
      <c r="V61">
        <f>VLOOKUP($A:$A,output_dataset1!$1:$1048576,69,FALSE)</f>
        <v>61788</v>
      </c>
      <c r="W61">
        <f>VLOOKUP($A:$A,output_dataset1!$1:$1048576,73,FALSE)</f>
        <v>31</v>
      </c>
      <c r="X61">
        <f>VLOOKUP($A:$A,output_dataset1!$1:$1048576,74,FALSE)</f>
        <v>30</v>
      </c>
      <c r="Y61">
        <f>VLOOKUP($A:$A,output_dataset1!$1:$1048576,83,FALSE)</f>
        <v>56</v>
      </c>
      <c r="Z61">
        <f>VLOOKUP($A:$A,output_dataset1!$1:$1048576,88,FALSE)</f>
        <v>33</v>
      </c>
      <c r="AA61">
        <f>VLOOKUP($A:$A,output_dataset1!$1:$1048576,93,FALSE)</f>
        <v>84.084000000000003</v>
      </c>
      <c r="AB61" t="str">
        <f>VLOOKUP($A:$A,output_dataset1!$1:$1048576,99,FALSE)</f>
        <v>100</v>
      </c>
      <c r="AC61">
        <f>VLOOKUP($A:$A,output_dataset1!$1:$1048576,100,FALSE)</f>
        <v>30</v>
      </c>
      <c r="AD61">
        <f>VLOOKUP($A:$A,output_dataset1!$1:$1048576,115,FALSE)</f>
        <v>4</v>
      </c>
      <c r="AE61">
        <f>VLOOKUP($A:$A,output_dataset1!$1:$1048576,127,FALSE)</f>
        <v>1</v>
      </c>
      <c r="AF61">
        <f>VLOOKUP($A:$A,output_dataset1!$1:$1048576,128,FALSE)</f>
        <v>8</v>
      </c>
      <c r="AG61">
        <f>VLOOKUP($A:$A,output_dataset1!$1:$1048576,131,FALSE)</f>
        <v>-21</v>
      </c>
      <c r="AH61">
        <f>VLOOKUP($A:$A,output_dataset1!$1:$1048576,132,FALSE)</f>
        <v>5</v>
      </c>
      <c r="AI61">
        <f>VLOOKUP($A:$A,output_dataset1!$1:$1048576,135,FALSE)</f>
        <v>0</v>
      </c>
      <c r="AJ61">
        <f>VLOOKUP($A:$A,output_dataset1!$1:$1048576,136,FALSE)</f>
        <v>0</v>
      </c>
      <c r="AK61">
        <f>VLOOKUP($A:$A,output_dataset1!$1:$1048576,139,FALSE)</f>
        <v>1</v>
      </c>
      <c r="AL61">
        <f>VLOOKUP($A:$A,output_dataset1!$1:$1048576,140,FALSE)</f>
        <v>7</v>
      </c>
      <c r="AM61">
        <f>VLOOKUP($A:$A,output_dataset1!$1:$1048576,143,FALSE)</f>
        <v>4</v>
      </c>
      <c r="AN61">
        <f>VLOOKUP($A:$A,output_dataset1!$1:$1048576,144,FALSE)</f>
        <v>7</v>
      </c>
      <c r="AO61">
        <f>VLOOKUP($A:$A,output_dataset1!$1:$1048576,147,FALSE)</f>
        <v>1</v>
      </c>
      <c r="AP61">
        <f>VLOOKUP($A:$A,output_dataset1!$1:$1048576,148,FALSE)</f>
        <v>2</v>
      </c>
      <c r="AQ61">
        <f>VLOOKUP($A:$A,output_dataset1!$1:$1048576,151,FALSE)</f>
        <v>4.3762523999999997E-2</v>
      </c>
      <c r="AR61">
        <f>VLOOKUP($A:$A,output_dataset1!$1:$1048576,152,FALSE)</f>
        <v>0.17304129300000001</v>
      </c>
      <c r="AS61">
        <f>VLOOKUP($A:$A,output_dataset1!$1:$1048576,153,FALSE)</f>
        <v>9.7990788999999995E-2</v>
      </c>
      <c r="AT61">
        <f>VLOOKUP($A:$A,output_dataset1!$1:$1048576,154,FALSE)</f>
        <v>0.123323244</v>
      </c>
      <c r="AU61">
        <f>VLOOKUP($A:$A,output_dataset1!$1:$1048576,155,FALSE)</f>
        <v>4.8882372E-2</v>
      </c>
      <c r="AV61">
        <f>VLOOKUP($A:$A,output_dataset1!$1:$1048576,156,FALSE)</f>
        <v>4.3762523999999997E-2</v>
      </c>
      <c r="AW61">
        <f>VLOOKUP($A:$A,output_dataset1!$1:$1048576,157,FALSE)</f>
        <v>-2</v>
      </c>
      <c r="AX61">
        <f>VLOOKUP($A:$A,output_dataset1!$1:$1048576,158,FALSE)</f>
        <v>-9</v>
      </c>
      <c r="AY61">
        <f>VLOOKUP($A:$A,output_dataset1!$1:$1048576,159,FALSE)</f>
        <v>-6.3333333329999997</v>
      </c>
      <c r="AZ61">
        <f>VLOOKUP($A:$A,output_dataset1!$1:$1048576,162,FALSE)</f>
        <v>-1</v>
      </c>
      <c r="BA61">
        <f>VLOOKUP($A:$A,output_dataset1!$1:$1048576,163,FALSE)</f>
        <v>-3.6666666669999999</v>
      </c>
      <c r="BB61">
        <f>VLOOKUP($A:$A,output_dataset1!$1:$1048576,164,FALSE)</f>
        <v>-2.6666666669999999</v>
      </c>
      <c r="BC61">
        <f>VLOOKUP($A:$A,output_dataset1!$1:$1048576,168,FALSE)</f>
        <v>-2.6666666669999999</v>
      </c>
      <c r="BD61">
        <f>VLOOKUP($A:$A,output_dataset1!$1:$1048576,172,FALSE)</f>
        <v>-2.6666666669999999</v>
      </c>
      <c r="BE61">
        <f>VLOOKUP($A:$A,output_dataset1!$1:$1048576,176,FALSE)</f>
        <v>0.21</v>
      </c>
      <c r="BF61">
        <f>VLOOKUP($A:$A,output_dataset1!$1:$1048576,177,FALSE)</f>
        <v>0.36363636399999999</v>
      </c>
      <c r="BG61">
        <f>VLOOKUP($A:$A,output_dataset1!$1:$1048576,181,FALSE)</f>
        <v>0.36363636399999999</v>
      </c>
      <c r="BH61">
        <f>VLOOKUP($A:$A,output_dataset1!$1:$1048576,185,FALSE)</f>
        <v>0.36363636399999999</v>
      </c>
    </row>
    <row r="62" spans="1:60" x14ac:dyDescent="0.3">
      <c r="A62" t="s">
        <v>69</v>
      </c>
      <c r="B62">
        <v>164794</v>
      </c>
      <c r="C62">
        <v>3.07</v>
      </c>
      <c r="D62">
        <v>4.7</v>
      </c>
      <c r="E62">
        <v>18</v>
      </c>
      <c r="F62">
        <v>93.9</v>
      </c>
      <c r="G62">
        <v>79.3</v>
      </c>
      <c r="H62">
        <v>14</v>
      </c>
      <c r="I62">
        <v>13.9</v>
      </c>
      <c r="J62" t="e">
        <f>VLOOKUP(Data_Collection[[#This Row],[School Name]],output_dataset1!$1:$1048576,8,FALSE)</f>
        <v>#N/A</v>
      </c>
      <c r="K62" t="e">
        <f>VLOOKUP($A:$A,output_dataset1!$1:$1048576,18,FALSE)</f>
        <v>#N/A</v>
      </c>
      <c r="L62" t="e">
        <f>VLOOKUP($A:$A,output_dataset1!$1:$1048576,23,FALSE)</f>
        <v>#N/A</v>
      </c>
      <c r="M62" t="e">
        <f>VLOOKUP($A:$A,output_dataset1!$1:$1048576,24,FALSE)</f>
        <v>#N/A</v>
      </c>
      <c r="N62" t="e">
        <f>VLOOKUP($A:$A,output_dataset1!$1:$1048576,33,FALSE)</f>
        <v>#N/A</v>
      </c>
      <c r="O62" t="e">
        <f>VLOOKUP($A:$A,output_dataset1!$1:$1048576,38,FALSE)</f>
        <v>#N/A</v>
      </c>
      <c r="P62" t="e">
        <f>VLOOKUP($A:$A,output_dataset1!$1:$1048576,39,FALSE)</f>
        <v>#N/A</v>
      </c>
      <c r="Q62" t="e">
        <f>VLOOKUP($A:$A,output_dataset1!$1:$1048576,43,FALSE)</f>
        <v>#N/A</v>
      </c>
      <c r="R62" t="e">
        <f>VLOOKUP($A:$A,output_dataset1!$1:$1048576,53,FALSE)</f>
        <v>#N/A</v>
      </c>
      <c r="S62" t="e">
        <f>VLOOKUP($A:$A,output_dataset1!$1:$1048576,63,FALSE)</f>
        <v>#N/A</v>
      </c>
      <c r="T62" t="e">
        <f>VLOOKUP($A:$A,output_dataset1!$1:$1048576,64,FALSE)</f>
        <v>#N/A</v>
      </c>
      <c r="U62" t="e">
        <f>VLOOKUP($A:$A,output_dataset1!$1:$1048576,68,FALSE)</f>
        <v>#N/A</v>
      </c>
      <c r="V62" t="e">
        <f>VLOOKUP($A:$A,output_dataset1!$1:$1048576,69,FALSE)</f>
        <v>#N/A</v>
      </c>
      <c r="W62" t="e">
        <f>VLOOKUP($A:$A,output_dataset1!$1:$1048576,73,FALSE)</f>
        <v>#N/A</v>
      </c>
      <c r="X62" t="e">
        <f>VLOOKUP($A:$A,output_dataset1!$1:$1048576,74,FALSE)</f>
        <v>#N/A</v>
      </c>
      <c r="Y62" t="e">
        <f>VLOOKUP($A:$A,output_dataset1!$1:$1048576,83,FALSE)</f>
        <v>#N/A</v>
      </c>
      <c r="Z62" t="e">
        <f>VLOOKUP($A:$A,output_dataset1!$1:$1048576,88,FALSE)</f>
        <v>#N/A</v>
      </c>
      <c r="AA62" t="e">
        <f>VLOOKUP($A:$A,output_dataset1!$1:$1048576,93,FALSE)</f>
        <v>#N/A</v>
      </c>
      <c r="AB62" t="e">
        <f>VLOOKUP($A:$A,output_dataset1!$1:$1048576,99,FALSE)</f>
        <v>#N/A</v>
      </c>
      <c r="AC62" t="e">
        <f>VLOOKUP($A:$A,output_dataset1!$1:$1048576,100,FALSE)</f>
        <v>#N/A</v>
      </c>
      <c r="AD62" t="e">
        <f>VLOOKUP($A:$A,output_dataset1!$1:$1048576,115,FALSE)</f>
        <v>#N/A</v>
      </c>
      <c r="AE62" t="e">
        <f>VLOOKUP($A:$A,output_dataset1!$1:$1048576,127,FALSE)</f>
        <v>#N/A</v>
      </c>
      <c r="AF62" t="e">
        <f>VLOOKUP($A:$A,output_dataset1!$1:$1048576,128,FALSE)</f>
        <v>#N/A</v>
      </c>
      <c r="AG62" t="e">
        <f>VLOOKUP($A:$A,output_dataset1!$1:$1048576,131,FALSE)</f>
        <v>#N/A</v>
      </c>
      <c r="AH62" t="e">
        <f>VLOOKUP($A:$A,output_dataset1!$1:$1048576,132,FALSE)</f>
        <v>#N/A</v>
      </c>
      <c r="AI62" t="e">
        <f>VLOOKUP($A:$A,output_dataset1!$1:$1048576,135,FALSE)</f>
        <v>#N/A</v>
      </c>
      <c r="AJ62" t="e">
        <f>VLOOKUP($A:$A,output_dataset1!$1:$1048576,136,FALSE)</f>
        <v>#N/A</v>
      </c>
      <c r="AK62" t="e">
        <f>VLOOKUP($A:$A,output_dataset1!$1:$1048576,139,FALSE)</f>
        <v>#N/A</v>
      </c>
      <c r="AL62" t="e">
        <f>VLOOKUP($A:$A,output_dataset1!$1:$1048576,140,FALSE)</f>
        <v>#N/A</v>
      </c>
      <c r="AM62" t="e">
        <f>VLOOKUP($A:$A,output_dataset1!$1:$1048576,143,FALSE)</f>
        <v>#N/A</v>
      </c>
      <c r="AN62" t="e">
        <f>VLOOKUP($A:$A,output_dataset1!$1:$1048576,144,FALSE)</f>
        <v>#N/A</v>
      </c>
      <c r="AO62" t="e">
        <f>VLOOKUP($A:$A,output_dataset1!$1:$1048576,147,FALSE)</f>
        <v>#N/A</v>
      </c>
      <c r="AP62" t="e">
        <f>VLOOKUP($A:$A,output_dataset1!$1:$1048576,148,FALSE)</f>
        <v>#N/A</v>
      </c>
      <c r="AQ62" t="e">
        <f>VLOOKUP($A:$A,output_dataset1!$1:$1048576,151,FALSE)</f>
        <v>#N/A</v>
      </c>
      <c r="AR62" t="e">
        <f>VLOOKUP($A:$A,output_dataset1!$1:$1048576,152,FALSE)</f>
        <v>#N/A</v>
      </c>
      <c r="AS62" t="e">
        <f>VLOOKUP($A:$A,output_dataset1!$1:$1048576,153,FALSE)</f>
        <v>#N/A</v>
      </c>
      <c r="AT62" t="e">
        <f>VLOOKUP($A:$A,output_dataset1!$1:$1048576,154,FALSE)</f>
        <v>#N/A</v>
      </c>
      <c r="AU62" t="e">
        <f>VLOOKUP($A:$A,output_dataset1!$1:$1048576,155,FALSE)</f>
        <v>#N/A</v>
      </c>
      <c r="AV62" t="e">
        <f>VLOOKUP($A:$A,output_dataset1!$1:$1048576,156,FALSE)</f>
        <v>#N/A</v>
      </c>
      <c r="AW62" t="e">
        <f>VLOOKUP($A:$A,output_dataset1!$1:$1048576,157,FALSE)</f>
        <v>#N/A</v>
      </c>
      <c r="AX62" t="e">
        <f>VLOOKUP($A:$A,output_dataset1!$1:$1048576,158,FALSE)</f>
        <v>#N/A</v>
      </c>
      <c r="AY62" t="e">
        <f>VLOOKUP($A:$A,output_dataset1!$1:$1048576,159,FALSE)</f>
        <v>#N/A</v>
      </c>
      <c r="AZ62" t="e">
        <f>VLOOKUP($A:$A,output_dataset1!$1:$1048576,162,FALSE)</f>
        <v>#N/A</v>
      </c>
      <c r="BA62" t="e">
        <f>VLOOKUP($A:$A,output_dataset1!$1:$1048576,163,FALSE)</f>
        <v>#N/A</v>
      </c>
      <c r="BB62" t="e">
        <f>VLOOKUP($A:$A,output_dataset1!$1:$1048576,164,FALSE)</f>
        <v>#N/A</v>
      </c>
      <c r="BC62" t="e">
        <f>VLOOKUP($A:$A,output_dataset1!$1:$1048576,168,FALSE)</f>
        <v>#N/A</v>
      </c>
      <c r="BD62" t="e">
        <f>VLOOKUP($A:$A,output_dataset1!$1:$1048576,172,FALSE)</f>
        <v>#N/A</v>
      </c>
      <c r="BE62" t="e">
        <f>VLOOKUP($A:$A,output_dataset1!$1:$1048576,176,FALSE)</f>
        <v>#N/A</v>
      </c>
      <c r="BF62" t="e">
        <f>VLOOKUP($A:$A,output_dataset1!$1:$1048576,177,FALSE)</f>
        <v>#N/A</v>
      </c>
      <c r="BG62" t="e">
        <f>VLOOKUP($A:$A,output_dataset1!$1:$1048576,181,FALSE)</f>
        <v>#N/A</v>
      </c>
      <c r="BH62" t="e">
        <f>VLOOKUP($A:$A,output_dataset1!$1:$1048576,185,FALSE)</f>
        <v>#N/A</v>
      </c>
    </row>
    <row r="63" spans="1:60" x14ac:dyDescent="0.3">
      <c r="A63" t="s">
        <v>70</v>
      </c>
      <c r="B63">
        <v>42185</v>
      </c>
      <c r="C63">
        <v>3.6</v>
      </c>
      <c r="D63">
        <v>4.4000000000000004</v>
      </c>
      <c r="E63">
        <v>80</v>
      </c>
      <c r="F63">
        <v>75</v>
      </c>
      <c r="G63">
        <v>19</v>
      </c>
      <c r="H63">
        <v>13</v>
      </c>
      <c r="I63">
        <v>16</v>
      </c>
      <c r="J63">
        <f>VLOOKUP(Data_Collection[[#This Row],[School Name]],output_dataset1!$1:$1048576,8,FALSE)</f>
        <v>90</v>
      </c>
      <c r="K63">
        <f>VLOOKUP($A:$A,output_dataset1!$1:$1048576,18,FALSE)</f>
        <v>0</v>
      </c>
      <c r="L63">
        <f>VLOOKUP($A:$A,output_dataset1!$1:$1048576,23,FALSE)</f>
        <v>100</v>
      </c>
      <c r="M63">
        <f>VLOOKUP($A:$A,output_dataset1!$1:$1048576,24,FALSE)</f>
        <v>0</v>
      </c>
      <c r="N63">
        <f>VLOOKUP($A:$A,output_dataset1!$1:$1048576,33,FALSE)</f>
        <v>60</v>
      </c>
      <c r="O63">
        <f>VLOOKUP($A:$A,output_dataset1!$1:$1048576,38,FALSE)</f>
        <v>8.4600000000000009</v>
      </c>
      <c r="P63">
        <f>VLOOKUP($A:$A,output_dataset1!$1:$1048576,39,FALSE)</f>
        <v>0</v>
      </c>
      <c r="Q63">
        <f>VLOOKUP($A:$A,output_dataset1!$1:$1048576,43,FALSE)</f>
        <v>50</v>
      </c>
      <c r="R63">
        <f>VLOOKUP($A:$A,output_dataset1!$1:$1048576,53,FALSE)</f>
        <v>50</v>
      </c>
      <c r="S63">
        <f>VLOOKUP($A:$A,output_dataset1!$1:$1048576,63,FALSE)</f>
        <v>32.28</v>
      </c>
      <c r="T63">
        <f>VLOOKUP($A:$A,output_dataset1!$1:$1048576,64,FALSE)</f>
        <v>0</v>
      </c>
      <c r="U63">
        <f>VLOOKUP($A:$A,output_dataset1!$1:$1048576,68,FALSE)</f>
        <v>62750</v>
      </c>
      <c r="V63">
        <f>VLOOKUP($A:$A,output_dataset1!$1:$1048576,69,FALSE)</f>
        <v>0</v>
      </c>
      <c r="W63">
        <f>VLOOKUP($A:$A,output_dataset1!$1:$1048576,73,FALSE)</f>
        <v>69</v>
      </c>
      <c r="X63">
        <f>VLOOKUP($A:$A,output_dataset1!$1:$1048576,74,FALSE)</f>
        <v>0</v>
      </c>
      <c r="Y63">
        <f>VLOOKUP($A:$A,output_dataset1!$1:$1048576,83,FALSE)</f>
        <v>63</v>
      </c>
      <c r="Z63">
        <f>VLOOKUP($A:$A,output_dataset1!$1:$1048576,88,FALSE)</f>
        <v>25</v>
      </c>
      <c r="AA63">
        <f>VLOOKUP($A:$A,output_dataset1!$1:$1048576,93,FALSE)</f>
        <v>84.408000000000001</v>
      </c>
      <c r="AB63" t="str">
        <f>VLOOKUP($A:$A,output_dataset1!$1:$1048576,99,FALSE)</f>
        <v>100</v>
      </c>
      <c r="AC63">
        <f>VLOOKUP($A:$A,output_dataset1!$1:$1048576,100,FALSE)</f>
        <v>28</v>
      </c>
      <c r="AD63">
        <f>VLOOKUP($A:$A,output_dataset1!$1:$1048576,115,FALSE)</f>
        <v>4</v>
      </c>
      <c r="AE63">
        <f>VLOOKUP($A:$A,output_dataset1!$1:$1048576,127,FALSE)</f>
        <v>0</v>
      </c>
      <c r="AF63">
        <f>VLOOKUP($A:$A,output_dataset1!$1:$1048576,128,FALSE)</f>
        <v>0</v>
      </c>
      <c r="AG63">
        <f>VLOOKUP($A:$A,output_dataset1!$1:$1048576,131,FALSE)</f>
        <v>0</v>
      </c>
      <c r="AH63">
        <f>VLOOKUP($A:$A,output_dataset1!$1:$1048576,132,FALSE)</f>
        <v>0</v>
      </c>
      <c r="AI63">
        <f>VLOOKUP($A:$A,output_dataset1!$1:$1048576,135,FALSE)</f>
        <v>0</v>
      </c>
      <c r="AJ63">
        <f>VLOOKUP($A:$A,output_dataset1!$1:$1048576,136,FALSE)</f>
        <v>0</v>
      </c>
      <c r="AK63">
        <f>VLOOKUP($A:$A,output_dataset1!$1:$1048576,139,FALSE)</f>
        <v>0</v>
      </c>
      <c r="AL63">
        <f>VLOOKUP($A:$A,output_dataset1!$1:$1048576,140,FALSE)</f>
        <v>0</v>
      </c>
      <c r="AM63">
        <f>VLOOKUP($A:$A,output_dataset1!$1:$1048576,143,FALSE)</f>
        <v>1</v>
      </c>
      <c r="AN63">
        <f>VLOOKUP($A:$A,output_dataset1!$1:$1048576,144,FALSE)</f>
        <v>-2</v>
      </c>
      <c r="AO63">
        <f>VLOOKUP($A:$A,output_dataset1!$1:$1048576,147,FALSE)</f>
        <v>0</v>
      </c>
      <c r="AP63">
        <f>VLOOKUP($A:$A,output_dataset1!$1:$1048576,148,FALSE)</f>
        <v>0</v>
      </c>
      <c r="AQ63">
        <f>VLOOKUP($A:$A,output_dataset1!$1:$1048576,151,FALSE)</f>
        <v>0.12026142300000001</v>
      </c>
      <c r="AR63">
        <f>VLOOKUP($A:$A,output_dataset1!$1:$1048576,152,FALSE)</f>
        <v>0.11833711600000001</v>
      </c>
      <c r="AS63">
        <f>VLOOKUP($A:$A,output_dataset1!$1:$1048576,153,FALSE)</f>
        <v>7.7670773999999998E-2</v>
      </c>
      <c r="AT63">
        <f>VLOOKUP($A:$A,output_dataset1!$1:$1048576,154,FALSE)</f>
        <v>0.19740349099999999</v>
      </c>
      <c r="AU63">
        <f>VLOOKUP($A:$A,output_dataset1!$1:$1048576,155,FALSE)</f>
        <v>0.15007158400000001</v>
      </c>
      <c r="AV63">
        <f>VLOOKUP($A:$A,output_dataset1!$1:$1048576,156,FALSE)</f>
        <v>0.12026142300000001</v>
      </c>
      <c r="AW63">
        <f>VLOOKUP($A:$A,output_dataset1!$1:$1048576,157,FALSE)</f>
        <v>0</v>
      </c>
      <c r="AX63">
        <f>VLOOKUP($A:$A,output_dataset1!$1:$1048576,158,FALSE)</f>
        <v>0</v>
      </c>
      <c r="AY63">
        <f>VLOOKUP($A:$A,output_dataset1!$1:$1048576,159,FALSE)</f>
        <v>0</v>
      </c>
      <c r="AZ63">
        <f>VLOOKUP($A:$A,output_dataset1!$1:$1048576,162,FALSE)</f>
        <v>2</v>
      </c>
      <c r="BA63">
        <f>VLOOKUP($A:$A,output_dataset1!$1:$1048576,163,FALSE)</f>
        <v>-4</v>
      </c>
      <c r="BB63">
        <f>VLOOKUP($A:$A,output_dataset1!$1:$1048576,164,FALSE)</f>
        <v>1.4</v>
      </c>
      <c r="BC63">
        <f>VLOOKUP($A:$A,output_dataset1!$1:$1048576,168,FALSE)</f>
        <v>1.4</v>
      </c>
      <c r="BD63">
        <f>VLOOKUP($A:$A,output_dataset1!$1:$1048576,172,FALSE)</f>
        <v>1.4</v>
      </c>
      <c r="BE63">
        <f>VLOOKUP($A:$A,output_dataset1!$1:$1048576,176,FALSE)</f>
        <v>0</v>
      </c>
      <c r="BF63">
        <f>VLOOKUP($A:$A,output_dataset1!$1:$1048576,177,FALSE)</f>
        <v>16.2</v>
      </c>
      <c r="BG63">
        <f>VLOOKUP($A:$A,output_dataset1!$1:$1048576,181,FALSE)</f>
        <v>16.2</v>
      </c>
      <c r="BH63">
        <f>VLOOKUP($A:$A,output_dataset1!$1:$1048576,185,FALSE)</f>
        <v>16.2</v>
      </c>
    </row>
    <row r="64" spans="1:60" x14ac:dyDescent="0.3">
      <c r="A64" t="s">
        <v>71</v>
      </c>
      <c r="B64">
        <v>108970</v>
      </c>
      <c r="C64">
        <v>2.13</v>
      </c>
      <c r="D64">
        <v>4.2</v>
      </c>
      <c r="E64">
        <v>80</v>
      </c>
      <c r="F64">
        <v>80</v>
      </c>
      <c r="G64">
        <v>20</v>
      </c>
      <c r="H64">
        <v>14</v>
      </c>
      <c r="I64">
        <v>15</v>
      </c>
      <c r="J64">
        <f>VLOOKUP(Data_Collection[[#This Row],[School Name]],output_dataset1!$1:$1048576,8,FALSE)</f>
        <v>44</v>
      </c>
      <c r="K64">
        <f>VLOOKUP($A:$A,output_dataset1!$1:$1048576,18,FALSE)</f>
        <v>79</v>
      </c>
      <c r="L64">
        <f>VLOOKUP($A:$A,output_dataset1!$1:$1048576,23,FALSE)</f>
        <v>98</v>
      </c>
      <c r="M64">
        <f>VLOOKUP($A:$A,output_dataset1!$1:$1048576,24,FALSE)</f>
        <v>98</v>
      </c>
      <c r="N64">
        <f>VLOOKUP($A:$A,output_dataset1!$1:$1048576,33,FALSE)</f>
        <v>78</v>
      </c>
      <c r="O64">
        <f>VLOOKUP($A:$A,output_dataset1!$1:$1048576,38,FALSE)</f>
        <v>8.91</v>
      </c>
      <c r="P64">
        <f>VLOOKUP($A:$A,output_dataset1!$1:$1048576,39,FALSE)</f>
        <v>9.27</v>
      </c>
      <c r="Q64">
        <f>VLOOKUP($A:$A,output_dataset1!$1:$1048576,43,FALSE)</f>
        <v>25</v>
      </c>
      <c r="R64">
        <f>VLOOKUP($A:$A,output_dataset1!$1:$1048576,53,FALSE)</f>
        <v>33</v>
      </c>
      <c r="S64">
        <f>VLOOKUP($A:$A,output_dataset1!$1:$1048576,63,FALSE)</f>
        <v>54.33</v>
      </c>
      <c r="T64">
        <f>VLOOKUP($A:$A,output_dataset1!$1:$1048576,64,FALSE)</f>
        <v>51.405000000000001</v>
      </c>
      <c r="U64">
        <f>VLOOKUP($A:$A,output_dataset1!$1:$1048576,68,FALSE)</f>
        <v>71970</v>
      </c>
      <c r="V64">
        <f>VLOOKUP($A:$A,output_dataset1!$1:$1048576,69,FALSE)</f>
        <v>67559</v>
      </c>
      <c r="W64">
        <f>VLOOKUP($A:$A,output_dataset1!$1:$1048576,73,FALSE)</f>
        <v>67</v>
      </c>
      <c r="X64">
        <f>VLOOKUP($A:$A,output_dataset1!$1:$1048576,74,FALSE)</f>
        <v>73</v>
      </c>
      <c r="Y64">
        <f>VLOOKUP($A:$A,output_dataset1!$1:$1048576,83,FALSE)</f>
        <v>24</v>
      </c>
      <c r="Z64">
        <f>VLOOKUP($A:$A,output_dataset1!$1:$1048576,88,FALSE)</f>
        <v>14</v>
      </c>
      <c r="AA64">
        <f>VLOOKUP($A:$A,output_dataset1!$1:$1048576,93,FALSE)</f>
        <v>83.033000000000001</v>
      </c>
      <c r="AB64" t="str">
        <f>VLOOKUP($A:$A,output_dataset1!$1:$1048576,99,FALSE)</f>
        <v>0</v>
      </c>
      <c r="AC64">
        <f>VLOOKUP($A:$A,output_dataset1!$1:$1048576,100,FALSE)</f>
        <v>15.66</v>
      </c>
      <c r="AD64">
        <f>VLOOKUP($A:$A,output_dataset1!$1:$1048576,115,FALSE)</f>
        <v>3</v>
      </c>
      <c r="AE64">
        <f>VLOOKUP($A:$A,output_dataset1!$1:$1048576,127,FALSE)</f>
        <v>3</v>
      </c>
      <c r="AF64">
        <f>VLOOKUP($A:$A,output_dataset1!$1:$1048576,128,FALSE)</f>
        <v>-8</v>
      </c>
      <c r="AG64">
        <f>VLOOKUP($A:$A,output_dataset1!$1:$1048576,131,FALSE)</f>
        <v>11</v>
      </c>
      <c r="AH64">
        <f>VLOOKUP($A:$A,output_dataset1!$1:$1048576,132,FALSE)</f>
        <v>-18</v>
      </c>
      <c r="AI64">
        <f>VLOOKUP($A:$A,output_dataset1!$1:$1048576,135,FALSE)</f>
        <v>0</v>
      </c>
      <c r="AJ64">
        <f>VLOOKUP($A:$A,output_dataset1!$1:$1048576,136,FALSE)</f>
        <v>0</v>
      </c>
      <c r="AK64">
        <f>VLOOKUP($A:$A,output_dataset1!$1:$1048576,139,FALSE)</f>
        <v>11</v>
      </c>
      <c r="AL64">
        <f>VLOOKUP($A:$A,output_dataset1!$1:$1048576,140,FALSE)</f>
        <v>7</v>
      </c>
      <c r="AM64">
        <f>VLOOKUP($A:$A,output_dataset1!$1:$1048576,143,FALSE)</f>
        <v>20</v>
      </c>
      <c r="AN64">
        <f>VLOOKUP($A:$A,output_dataset1!$1:$1048576,144,FALSE)</f>
        <v>-15</v>
      </c>
      <c r="AO64">
        <f>VLOOKUP($A:$A,output_dataset1!$1:$1048576,147,FALSE)</f>
        <v>-6</v>
      </c>
      <c r="AP64">
        <f>VLOOKUP($A:$A,output_dataset1!$1:$1048576,148,FALSE)</f>
        <v>7</v>
      </c>
      <c r="AQ64">
        <f>VLOOKUP($A:$A,output_dataset1!$1:$1048576,151,FALSE)</f>
        <v>4.5028304999999998E-2</v>
      </c>
      <c r="AR64">
        <f>VLOOKUP($A:$A,output_dataset1!$1:$1048576,152,FALSE)</f>
        <v>0.315888803</v>
      </c>
      <c r="AS64">
        <f>VLOOKUP($A:$A,output_dataset1!$1:$1048576,153,FALSE)</f>
        <v>0.177473454</v>
      </c>
      <c r="AT64">
        <f>VLOOKUP($A:$A,output_dataset1!$1:$1048576,154,FALSE)</f>
        <v>0.22233697699999999</v>
      </c>
      <c r="AU64">
        <f>VLOOKUP($A:$A,output_dataset1!$1:$1048576,155,FALSE)</f>
        <v>0.68367200299999997</v>
      </c>
      <c r="AV64">
        <f>VLOOKUP($A:$A,output_dataset1!$1:$1048576,156,FALSE)</f>
        <v>4.5028304999999998E-2</v>
      </c>
      <c r="AW64">
        <f>VLOOKUP($A:$A,output_dataset1!$1:$1048576,157,FALSE)</f>
        <v>-0.66666666699999999</v>
      </c>
      <c r="AX64">
        <f>VLOOKUP($A:$A,output_dataset1!$1:$1048576,158,FALSE)</f>
        <v>-14.66666667</v>
      </c>
      <c r="AY64">
        <f>VLOOKUP($A:$A,output_dataset1!$1:$1048576,159,FALSE)</f>
        <v>1.3333333329999999</v>
      </c>
      <c r="AZ64">
        <f>VLOOKUP($A:$A,output_dataset1!$1:$1048576,162,FALSE)</f>
        <v>-0.66666666699999999</v>
      </c>
      <c r="BA64">
        <f>VLOOKUP($A:$A,output_dataset1!$1:$1048576,163,FALSE)</f>
        <v>6.3333333329999997</v>
      </c>
      <c r="BB64">
        <f>VLOOKUP($A:$A,output_dataset1!$1:$1048576,164,FALSE)</f>
        <v>0</v>
      </c>
      <c r="BC64">
        <f>VLOOKUP($A:$A,output_dataset1!$1:$1048576,168,FALSE)</f>
        <v>0</v>
      </c>
      <c r="BD64">
        <f>VLOOKUP($A:$A,output_dataset1!$1:$1048576,172,FALSE)</f>
        <v>0</v>
      </c>
      <c r="BE64">
        <f>VLOOKUP($A:$A,output_dataset1!$1:$1048576,176,FALSE)</f>
        <v>-5.0000000000000001E-3</v>
      </c>
      <c r="BF64">
        <f>VLOOKUP($A:$A,output_dataset1!$1:$1048576,177,FALSE)</f>
        <v>-1.2727272730000001</v>
      </c>
      <c r="BG64">
        <f>VLOOKUP($A:$A,output_dataset1!$1:$1048576,181,FALSE)</f>
        <v>-1.2727272730000001</v>
      </c>
      <c r="BH64">
        <f>VLOOKUP($A:$A,output_dataset1!$1:$1048576,185,FALSE)</f>
        <v>-1.2727272730000001</v>
      </c>
    </row>
    <row r="65" spans="1:60" x14ac:dyDescent="0.3">
      <c r="A65" t="s">
        <v>72</v>
      </c>
      <c r="B65">
        <v>114255</v>
      </c>
      <c r="C65">
        <v>2.25</v>
      </c>
      <c r="D65">
        <v>4.5999999999999996</v>
      </c>
      <c r="E65">
        <v>5</v>
      </c>
      <c r="F65">
        <v>85.6</v>
      </c>
      <c r="G65">
        <v>31.2</v>
      </c>
      <c r="H65">
        <v>14</v>
      </c>
      <c r="I65">
        <v>28.7</v>
      </c>
      <c r="J65">
        <f>VLOOKUP(Data_Collection[[#This Row],[School Name]],output_dataset1!$1:$1048576,8,FALSE)</f>
        <v>29</v>
      </c>
      <c r="K65">
        <f>VLOOKUP($A:$A,output_dataset1!$1:$1048576,18,FALSE)</f>
        <v>0</v>
      </c>
      <c r="L65">
        <f>VLOOKUP($A:$A,output_dataset1!$1:$1048576,23,FALSE)</f>
        <v>100</v>
      </c>
      <c r="M65">
        <f>VLOOKUP($A:$A,output_dataset1!$1:$1048576,24,FALSE)</f>
        <v>0</v>
      </c>
      <c r="N65">
        <f>VLOOKUP($A:$A,output_dataset1!$1:$1048576,33,FALSE)</f>
        <v>54</v>
      </c>
      <c r="O65">
        <f>VLOOKUP($A:$A,output_dataset1!$1:$1048576,38,FALSE)</f>
        <v>9.18</v>
      </c>
      <c r="P65">
        <f>VLOOKUP($A:$A,output_dataset1!$1:$1048576,39,FALSE)</f>
        <v>0</v>
      </c>
      <c r="Q65">
        <f>VLOOKUP($A:$A,output_dataset1!$1:$1048576,43,FALSE)</f>
        <v>21</v>
      </c>
      <c r="R65">
        <f>VLOOKUP($A:$A,output_dataset1!$1:$1048576,53,FALSE)</f>
        <v>19</v>
      </c>
      <c r="S65">
        <f>VLOOKUP($A:$A,output_dataset1!$1:$1048576,63,FALSE)</f>
        <v>26.39</v>
      </c>
      <c r="T65">
        <f>VLOOKUP($A:$A,output_dataset1!$1:$1048576,64,FALSE)</f>
        <v>0</v>
      </c>
      <c r="U65">
        <f>VLOOKUP($A:$A,output_dataset1!$1:$1048576,68,FALSE)</f>
        <v>97547</v>
      </c>
      <c r="V65">
        <f>VLOOKUP($A:$A,output_dataset1!$1:$1048576,69,FALSE)</f>
        <v>0</v>
      </c>
      <c r="W65">
        <f>VLOOKUP($A:$A,output_dataset1!$1:$1048576,73,FALSE)</f>
        <v>27</v>
      </c>
      <c r="X65">
        <f>VLOOKUP($A:$A,output_dataset1!$1:$1048576,74,FALSE)</f>
        <v>0</v>
      </c>
      <c r="Y65">
        <f>VLOOKUP($A:$A,output_dataset1!$1:$1048576,83,FALSE)</f>
        <v>8</v>
      </c>
      <c r="Z65">
        <f>VLOOKUP($A:$A,output_dataset1!$1:$1048576,88,FALSE)</f>
        <v>47</v>
      </c>
      <c r="AA65">
        <f>VLOOKUP($A:$A,output_dataset1!$1:$1048576,93,FALSE)</f>
        <v>89.228999999999999</v>
      </c>
      <c r="AB65" t="str">
        <f>VLOOKUP($A:$A,output_dataset1!$1:$1048576,99,FALSE)</f>
        <v>100</v>
      </c>
      <c r="AC65">
        <f>VLOOKUP($A:$A,output_dataset1!$1:$1048576,100,FALSE)</f>
        <v>27</v>
      </c>
      <c r="AD65">
        <f>VLOOKUP($A:$A,output_dataset1!$1:$1048576,115,FALSE)</f>
        <v>3</v>
      </c>
      <c r="AE65">
        <f>VLOOKUP($A:$A,output_dataset1!$1:$1048576,127,FALSE)</f>
        <v>0</v>
      </c>
      <c r="AF65">
        <f>VLOOKUP($A:$A,output_dataset1!$1:$1048576,128,FALSE)</f>
        <v>0</v>
      </c>
      <c r="AG65">
        <f>VLOOKUP($A:$A,output_dataset1!$1:$1048576,131,FALSE)</f>
        <v>0</v>
      </c>
      <c r="AH65">
        <f>VLOOKUP($A:$A,output_dataset1!$1:$1048576,132,FALSE)</f>
        <v>0</v>
      </c>
      <c r="AI65">
        <f>VLOOKUP($A:$A,output_dataset1!$1:$1048576,135,FALSE)</f>
        <v>0</v>
      </c>
      <c r="AJ65">
        <f>VLOOKUP($A:$A,output_dataset1!$1:$1048576,136,FALSE)</f>
        <v>0</v>
      </c>
      <c r="AK65">
        <f>VLOOKUP($A:$A,output_dataset1!$1:$1048576,139,FALSE)</f>
        <v>0</v>
      </c>
      <c r="AL65">
        <f>VLOOKUP($A:$A,output_dataset1!$1:$1048576,140,FALSE)</f>
        <v>0</v>
      </c>
      <c r="AM65">
        <f>VLOOKUP($A:$A,output_dataset1!$1:$1048576,143,FALSE)</f>
        <v>16</v>
      </c>
      <c r="AN65">
        <f>VLOOKUP($A:$A,output_dataset1!$1:$1048576,144,FALSE)</f>
        <v>8</v>
      </c>
      <c r="AO65">
        <f>VLOOKUP($A:$A,output_dataset1!$1:$1048576,147,FALSE)</f>
        <v>0</v>
      </c>
      <c r="AP65">
        <f>VLOOKUP($A:$A,output_dataset1!$1:$1048576,148,FALSE)</f>
        <v>0</v>
      </c>
      <c r="AQ65">
        <f>VLOOKUP($A:$A,output_dataset1!$1:$1048576,151,FALSE)</f>
        <v>0.25197631500000001</v>
      </c>
      <c r="AR65">
        <f>VLOOKUP($A:$A,output_dataset1!$1:$1048576,152,FALSE)</f>
        <v>0.13711289300000001</v>
      </c>
      <c r="AS65">
        <f>VLOOKUP($A:$A,output_dataset1!$1:$1048576,153,FALSE)</f>
        <v>0.25534290700000001</v>
      </c>
      <c r="AT65">
        <f>VLOOKUP($A:$A,output_dataset1!$1:$1048576,154,FALSE)</f>
        <v>7.8826886999999998E-2</v>
      </c>
      <c r="AU65">
        <f>VLOOKUP($A:$A,output_dataset1!$1:$1048576,155,FALSE)</f>
        <v>0.150696407</v>
      </c>
      <c r="AV65">
        <f>VLOOKUP($A:$A,output_dataset1!$1:$1048576,156,FALSE)</f>
        <v>0.25197631500000001</v>
      </c>
      <c r="AW65">
        <f>VLOOKUP($A:$A,output_dataset1!$1:$1048576,157,FALSE)</f>
        <v>0</v>
      </c>
      <c r="AX65">
        <f>VLOOKUP($A:$A,output_dataset1!$1:$1048576,158,FALSE)</f>
        <v>0</v>
      </c>
      <c r="AY65">
        <f>VLOOKUP($A:$A,output_dataset1!$1:$1048576,159,FALSE)</f>
        <v>0</v>
      </c>
      <c r="AZ65">
        <f>VLOOKUP($A:$A,output_dataset1!$1:$1048576,162,FALSE)</f>
        <v>-3</v>
      </c>
      <c r="BA65">
        <f>VLOOKUP($A:$A,output_dataset1!$1:$1048576,163,FALSE)</f>
        <v>3</v>
      </c>
      <c r="BB65">
        <f>VLOOKUP($A:$A,output_dataset1!$1:$1048576,164,FALSE)</f>
        <v>-5.4</v>
      </c>
      <c r="BC65">
        <f>VLOOKUP($A:$A,output_dataset1!$1:$1048576,168,FALSE)</f>
        <v>-5.4</v>
      </c>
      <c r="BD65">
        <f>VLOOKUP($A:$A,output_dataset1!$1:$1048576,172,FALSE)</f>
        <v>-5.4</v>
      </c>
      <c r="BE65">
        <f>VLOOKUP($A:$A,output_dataset1!$1:$1048576,176,FALSE)</f>
        <v>0</v>
      </c>
      <c r="BF65">
        <f>VLOOKUP($A:$A,output_dataset1!$1:$1048576,177,FALSE)</f>
        <v>3.2</v>
      </c>
      <c r="BG65">
        <f>VLOOKUP($A:$A,output_dataset1!$1:$1048576,181,FALSE)</f>
        <v>3.2</v>
      </c>
      <c r="BH65">
        <f>VLOOKUP($A:$A,output_dataset1!$1:$1048576,185,FALSE)</f>
        <v>3.2</v>
      </c>
    </row>
    <row r="66" spans="1:60" x14ac:dyDescent="0.3">
      <c r="A66" t="s">
        <v>73</v>
      </c>
      <c r="B66">
        <v>27919</v>
      </c>
      <c r="C66">
        <v>4.5</v>
      </c>
      <c r="F66">
        <v>85</v>
      </c>
      <c r="G66">
        <v>98.8</v>
      </c>
      <c r="H66">
        <v>14</v>
      </c>
      <c r="I66">
        <v>15</v>
      </c>
      <c r="J66">
        <f>VLOOKUP(Data_Collection[[#This Row],[School Name]],output_dataset1!$1:$1048576,8,FALSE)</f>
        <v>44</v>
      </c>
      <c r="K66">
        <f>VLOOKUP($A:$A,output_dataset1!$1:$1048576,18,FALSE)</f>
        <v>63</v>
      </c>
      <c r="L66">
        <f>VLOOKUP($A:$A,output_dataset1!$1:$1048576,23,FALSE)</f>
        <v>97</v>
      </c>
      <c r="M66">
        <f>VLOOKUP($A:$A,output_dataset1!$1:$1048576,24,FALSE)</f>
        <v>95</v>
      </c>
      <c r="N66">
        <f>VLOOKUP($A:$A,output_dataset1!$1:$1048576,33,FALSE)</f>
        <v>69</v>
      </c>
      <c r="O66">
        <f>VLOOKUP($A:$A,output_dataset1!$1:$1048576,38,FALSE)</f>
        <v>9.2200000000000006</v>
      </c>
      <c r="P66">
        <f>VLOOKUP($A:$A,output_dataset1!$1:$1048576,39,FALSE)</f>
        <v>9.31</v>
      </c>
      <c r="Q66">
        <f>VLOOKUP($A:$A,output_dataset1!$1:$1048576,43,FALSE)</f>
        <v>50</v>
      </c>
      <c r="R66">
        <f>VLOOKUP($A:$A,output_dataset1!$1:$1048576,53,FALSE)</f>
        <v>42</v>
      </c>
      <c r="S66">
        <f>VLOOKUP($A:$A,output_dataset1!$1:$1048576,63,FALSE)</f>
        <v>41.64</v>
      </c>
      <c r="T66">
        <f>VLOOKUP($A:$A,output_dataset1!$1:$1048576,64,FALSE)</f>
        <v>40.308</v>
      </c>
      <c r="U66">
        <f>VLOOKUP($A:$A,output_dataset1!$1:$1048576,68,FALSE)</f>
        <v>62991</v>
      </c>
      <c r="V66">
        <f>VLOOKUP($A:$A,output_dataset1!$1:$1048576,69,FALSE)</f>
        <v>69753</v>
      </c>
      <c r="W66">
        <f>VLOOKUP($A:$A,output_dataset1!$1:$1048576,73,FALSE)</f>
        <v>81</v>
      </c>
      <c r="X66">
        <f>VLOOKUP($A:$A,output_dataset1!$1:$1048576,74,FALSE)</f>
        <v>61</v>
      </c>
      <c r="Y66">
        <f>VLOOKUP($A:$A,output_dataset1!$1:$1048576,83,FALSE)</f>
        <v>73</v>
      </c>
      <c r="Z66">
        <f>VLOOKUP($A:$A,output_dataset1!$1:$1048576,88,FALSE)</f>
        <v>89</v>
      </c>
      <c r="AA66">
        <f>VLOOKUP($A:$A,output_dataset1!$1:$1048576,93,FALSE)</f>
        <v>86.18</v>
      </c>
      <c r="AB66" t="str">
        <f>VLOOKUP($A:$A,output_dataset1!$1:$1048576,99,FALSE)</f>
        <v>0</v>
      </c>
      <c r="AC66">
        <f>VLOOKUP($A:$A,output_dataset1!$1:$1048576,100,FALSE)</f>
        <v>12</v>
      </c>
      <c r="AD66">
        <f>VLOOKUP($A:$A,output_dataset1!$1:$1048576,115,FALSE)</f>
        <v>3</v>
      </c>
      <c r="AE66">
        <f>VLOOKUP($A:$A,output_dataset1!$1:$1048576,127,FALSE)</f>
        <v>17</v>
      </c>
      <c r="AF66">
        <f>VLOOKUP($A:$A,output_dataset1!$1:$1048576,128,FALSE)</f>
        <v>-16</v>
      </c>
      <c r="AG66">
        <f>VLOOKUP($A:$A,output_dataset1!$1:$1048576,131,FALSE)</f>
        <v>8</v>
      </c>
      <c r="AH66">
        <f>VLOOKUP($A:$A,output_dataset1!$1:$1048576,132,FALSE)</f>
        <v>-10</v>
      </c>
      <c r="AI66">
        <f>VLOOKUP($A:$A,output_dataset1!$1:$1048576,135,FALSE)</f>
        <v>0</v>
      </c>
      <c r="AJ66">
        <f>VLOOKUP($A:$A,output_dataset1!$1:$1048576,136,FALSE)</f>
        <v>0</v>
      </c>
      <c r="AK66">
        <f>VLOOKUP($A:$A,output_dataset1!$1:$1048576,139,FALSE)</f>
        <v>-14</v>
      </c>
      <c r="AL66">
        <f>VLOOKUP($A:$A,output_dataset1!$1:$1048576,140,FALSE)</f>
        <v>-7</v>
      </c>
      <c r="AM66">
        <f>VLOOKUP($A:$A,output_dataset1!$1:$1048576,143,FALSE)</f>
        <v>62</v>
      </c>
      <c r="AN66">
        <f>VLOOKUP($A:$A,output_dataset1!$1:$1048576,144,FALSE)</f>
        <v>-52</v>
      </c>
      <c r="AO66">
        <f>VLOOKUP($A:$A,output_dataset1!$1:$1048576,147,FALSE)</f>
        <v>20</v>
      </c>
      <c r="AP66">
        <f>VLOOKUP($A:$A,output_dataset1!$1:$1048576,148,FALSE)</f>
        <v>8</v>
      </c>
      <c r="AQ66">
        <f>VLOOKUP($A:$A,output_dataset1!$1:$1048576,151,FALSE)</f>
        <v>0.21316373799999999</v>
      </c>
      <c r="AR66">
        <f>VLOOKUP($A:$A,output_dataset1!$1:$1048576,152,FALSE)</f>
        <v>0.21366169099999999</v>
      </c>
      <c r="AS66">
        <f>VLOOKUP($A:$A,output_dataset1!$1:$1048576,153,FALSE)</f>
        <v>5.4945055E-2</v>
      </c>
      <c r="AT66">
        <f>VLOOKUP($A:$A,output_dataset1!$1:$1048576,154,FALSE)</f>
        <v>0.18753747700000001</v>
      </c>
      <c r="AU66">
        <f>VLOOKUP($A:$A,output_dataset1!$1:$1048576,155,FALSE)</f>
        <v>0.52110249600000003</v>
      </c>
      <c r="AV66">
        <f>VLOOKUP($A:$A,output_dataset1!$1:$1048576,156,FALSE)</f>
        <v>0.21316373799999999</v>
      </c>
      <c r="AW66">
        <f>VLOOKUP($A:$A,output_dataset1!$1:$1048576,157,FALSE)</f>
        <v>-0.66666666699999999</v>
      </c>
      <c r="AX66">
        <f>VLOOKUP($A:$A,output_dataset1!$1:$1048576,158,FALSE)</f>
        <v>2</v>
      </c>
      <c r="AY66">
        <f>VLOOKUP($A:$A,output_dataset1!$1:$1048576,159,FALSE)</f>
        <v>-2</v>
      </c>
      <c r="AZ66">
        <f>VLOOKUP($A:$A,output_dataset1!$1:$1048576,162,FALSE)</f>
        <v>-2.3333333330000001</v>
      </c>
      <c r="BA66">
        <f>VLOOKUP($A:$A,output_dataset1!$1:$1048576,163,FALSE)</f>
        <v>0.66666666699999999</v>
      </c>
      <c r="BB66">
        <f>VLOOKUP($A:$A,output_dataset1!$1:$1048576,164,FALSE)</f>
        <v>0.66666666699999999</v>
      </c>
      <c r="BC66">
        <f>VLOOKUP($A:$A,output_dataset1!$1:$1048576,168,FALSE)</f>
        <v>0.66666666699999999</v>
      </c>
      <c r="BD66">
        <f>VLOOKUP($A:$A,output_dataset1!$1:$1048576,172,FALSE)</f>
        <v>0.66666666699999999</v>
      </c>
      <c r="BE66">
        <f>VLOOKUP($A:$A,output_dataset1!$1:$1048576,176,FALSE)</f>
        <v>-0.14000000000000001</v>
      </c>
      <c r="BF66">
        <f>VLOOKUP($A:$A,output_dataset1!$1:$1048576,177,FALSE)</f>
        <v>-3.5454545450000001</v>
      </c>
      <c r="BG66">
        <f>VLOOKUP($A:$A,output_dataset1!$1:$1048576,181,FALSE)</f>
        <v>-3.5454545450000001</v>
      </c>
      <c r="BH66">
        <f>VLOOKUP($A:$A,output_dataset1!$1:$1048576,185,FALSE)</f>
        <v>-3.5454545450000001</v>
      </c>
    </row>
    <row r="67" spans="1:60" x14ac:dyDescent="0.3">
      <c r="A67" t="s">
        <v>74</v>
      </c>
      <c r="B67">
        <v>22793</v>
      </c>
      <c r="C67">
        <v>2.5</v>
      </c>
      <c r="D67">
        <v>4.7</v>
      </c>
      <c r="E67">
        <v>43</v>
      </c>
      <c r="F67">
        <v>80</v>
      </c>
      <c r="G67">
        <v>21</v>
      </c>
      <c r="H67">
        <v>14</v>
      </c>
      <c r="I67">
        <v>15</v>
      </c>
      <c r="J67">
        <f>VLOOKUP(Data_Collection[[#This Row],[School Name]],output_dataset1!$1:$1048576,8,FALSE)</f>
        <v>10</v>
      </c>
      <c r="K67">
        <f>VLOOKUP($A:$A,output_dataset1!$1:$1048576,18,FALSE)</f>
        <v>62</v>
      </c>
      <c r="L67">
        <f>VLOOKUP($A:$A,output_dataset1!$1:$1048576,23,FALSE)</f>
        <v>95</v>
      </c>
      <c r="M67">
        <f>VLOOKUP($A:$A,output_dataset1!$1:$1048576,24,FALSE)</f>
        <v>95</v>
      </c>
      <c r="N67">
        <f>VLOOKUP($A:$A,output_dataset1!$1:$1048576,33,FALSE)</f>
        <v>62</v>
      </c>
      <c r="O67">
        <f>VLOOKUP($A:$A,output_dataset1!$1:$1048576,38,FALSE)</f>
        <v>8.6300000000000008</v>
      </c>
      <c r="P67">
        <f>VLOOKUP($A:$A,output_dataset1!$1:$1048576,39,FALSE)</f>
        <v>8.76</v>
      </c>
      <c r="Q67">
        <f>VLOOKUP($A:$A,output_dataset1!$1:$1048576,43,FALSE)</f>
        <v>30</v>
      </c>
      <c r="R67">
        <f>VLOOKUP($A:$A,output_dataset1!$1:$1048576,53,FALSE)</f>
        <v>36</v>
      </c>
      <c r="S67">
        <f>VLOOKUP($A:$A,output_dataset1!$1:$1048576,63,FALSE)</f>
        <v>50.94</v>
      </c>
      <c r="T67">
        <f>VLOOKUP($A:$A,output_dataset1!$1:$1048576,64,FALSE)</f>
        <v>52.679000000000002</v>
      </c>
      <c r="U67">
        <f>VLOOKUP($A:$A,output_dataset1!$1:$1048576,68,FALSE)</f>
        <v>63507</v>
      </c>
      <c r="V67">
        <f>VLOOKUP($A:$A,output_dataset1!$1:$1048576,69,FALSE)</f>
        <v>60005</v>
      </c>
      <c r="W67">
        <f>VLOOKUP($A:$A,output_dataset1!$1:$1048576,73,FALSE)</f>
        <v>3</v>
      </c>
      <c r="X67">
        <f>VLOOKUP($A:$A,output_dataset1!$1:$1048576,74,FALSE)</f>
        <v>2</v>
      </c>
      <c r="Y67">
        <f>VLOOKUP($A:$A,output_dataset1!$1:$1048576,83,FALSE)</f>
        <v>27</v>
      </c>
      <c r="Z67">
        <f>VLOOKUP($A:$A,output_dataset1!$1:$1048576,88,FALSE)</f>
        <v>7</v>
      </c>
      <c r="AA67">
        <f>VLOOKUP($A:$A,output_dataset1!$1:$1048576,93,FALSE)</f>
        <v>87.114999999999995</v>
      </c>
      <c r="AB67" t="str">
        <f>VLOOKUP($A:$A,output_dataset1!$1:$1048576,99,FALSE)</f>
        <v>54</v>
      </c>
      <c r="AC67">
        <f>VLOOKUP($A:$A,output_dataset1!$1:$1048576,100,FALSE)</f>
        <v>29</v>
      </c>
      <c r="AD67">
        <f>VLOOKUP($A:$A,output_dataset1!$1:$1048576,115,FALSE)</f>
        <v>5</v>
      </c>
      <c r="AE67">
        <f>VLOOKUP($A:$A,output_dataset1!$1:$1048576,127,FALSE)</f>
        <v>7</v>
      </c>
      <c r="AF67">
        <f>VLOOKUP($A:$A,output_dataset1!$1:$1048576,128,FALSE)</f>
        <v>-15</v>
      </c>
      <c r="AG67">
        <f>VLOOKUP($A:$A,output_dataset1!$1:$1048576,131,FALSE)</f>
        <v>11</v>
      </c>
      <c r="AH67">
        <f>VLOOKUP($A:$A,output_dataset1!$1:$1048576,132,FALSE)</f>
        <v>7</v>
      </c>
      <c r="AI67">
        <f>VLOOKUP($A:$A,output_dataset1!$1:$1048576,135,FALSE)</f>
        <v>0</v>
      </c>
      <c r="AJ67">
        <f>VLOOKUP($A:$A,output_dataset1!$1:$1048576,136,FALSE)</f>
        <v>0</v>
      </c>
      <c r="AK67">
        <f>VLOOKUP($A:$A,output_dataset1!$1:$1048576,139,FALSE)</f>
        <v>9</v>
      </c>
      <c r="AL67">
        <f>VLOOKUP($A:$A,output_dataset1!$1:$1048576,140,FALSE)</f>
        <v>-8</v>
      </c>
      <c r="AM67">
        <f>VLOOKUP($A:$A,output_dataset1!$1:$1048576,143,FALSE)</f>
        <v>41</v>
      </c>
      <c r="AN67">
        <f>VLOOKUP($A:$A,output_dataset1!$1:$1048576,144,FALSE)</f>
        <v>-29</v>
      </c>
      <c r="AO67">
        <f>VLOOKUP($A:$A,output_dataset1!$1:$1048576,147,FALSE)</f>
        <v>1</v>
      </c>
      <c r="AP67">
        <f>VLOOKUP($A:$A,output_dataset1!$1:$1048576,148,FALSE)</f>
        <v>-2</v>
      </c>
      <c r="AQ67">
        <f>VLOOKUP($A:$A,output_dataset1!$1:$1048576,151,FALSE)</f>
        <v>0.54006172500000005</v>
      </c>
      <c r="AR67">
        <f>VLOOKUP($A:$A,output_dataset1!$1:$1048576,152,FALSE)</f>
        <v>8.7765662999999994E-2</v>
      </c>
      <c r="AS67">
        <f>VLOOKUP($A:$A,output_dataset1!$1:$1048576,153,FALSE)</f>
        <v>0.15830538699999999</v>
      </c>
      <c r="AT67">
        <f>VLOOKUP($A:$A,output_dataset1!$1:$1048576,154,FALSE)</f>
        <v>6.4015371000000001E-2</v>
      </c>
      <c r="AU67">
        <f>VLOOKUP($A:$A,output_dataset1!$1:$1048576,155,FALSE)</f>
        <v>0.24654082699999999</v>
      </c>
      <c r="AV67">
        <f>VLOOKUP($A:$A,output_dataset1!$1:$1048576,156,FALSE)</f>
        <v>0.54006172500000005</v>
      </c>
      <c r="AW67">
        <f>VLOOKUP($A:$A,output_dataset1!$1:$1048576,157,FALSE)</f>
        <v>0</v>
      </c>
      <c r="AX67">
        <f>VLOOKUP($A:$A,output_dataset1!$1:$1048576,158,FALSE)</f>
        <v>0</v>
      </c>
      <c r="AY67">
        <f>VLOOKUP($A:$A,output_dataset1!$1:$1048576,159,FALSE)</f>
        <v>3.3333333330000001</v>
      </c>
      <c r="AZ67">
        <f>VLOOKUP($A:$A,output_dataset1!$1:$1048576,162,FALSE)</f>
        <v>-2</v>
      </c>
      <c r="BA67">
        <f>VLOOKUP($A:$A,output_dataset1!$1:$1048576,163,FALSE)</f>
        <v>0</v>
      </c>
      <c r="BB67">
        <f>VLOOKUP($A:$A,output_dataset1!$1:$1048576,164,FALSE)</f>
        <v>-0.63636363600000001</v>
      </c>
      <c r="BC67">
        <f>VLOOKUP($A:$A,output_dataset1!$1:$1048576,168,FALSE)</f>
        <v>-0.63636363600000001</v>
      </c>
      <c r="BD67">
        <f>VLOOKUP($A:$A,output_dataset1!$1:$1048576,172,FALSE)</f>
        <v>-0.63636363600000001</v>
      </c>
      <c r="BE67">
        <f>VLOOKUP($A:$A,output_dataset1!$1:$1048576,176,FALSE)</f>
        <v>5.5E-2</v>
      </c>
      <c r="BF67">
        <f>VLOOKUP($A:$A,output_dataset1!$1:$1048576,177,FALSE)</f>
        <v>0.27272727299999999</v>
      </c>
      <c r="BG67">
        <f>VLOOKUP($A:$A,output_dataset1!$1:$1048576,181,FALSE)</f>
        <v>0.27272727299999999</v>
      </c>
      <c r="BH67">
        <f>VLOOKUP($A:$A,output_dataset1!$1:$1048576,185,FALSE)</f>
        <v>0.27272727299999999</v>
      </c>
    </row>
    <row r="68" spans="1:60" x14ac:dyDescent="0.3">
      <c r="A68" t="s">
        <v>75</v>
      </c>
      <c r="B68">
        <v>26574</v>
      </c>
      <c r="C68">
        <v>0.92</v>
      </c>
      <c r="D68">
        <v>4.7</v>
      </c>
      <c r="E68">
        <v>36</v>
      </c>
      <c r="F68">
        <v>83.5</v>
      </c>
      <c r="G68">
        <v>53.3</v>
      </c>
      <c r="H68">
        <v>14</v>
      </c>
      <c r="I68">
        <v>14</v>
      </c>
      <c r="J68">
        <f>VLOOKUP(Data_Collection[[#This Row],[School Name]],output_dataset1!$1:$1048576,8,FALSE)</f>
        <v>67</v>
      </c>
      <c r="K68">
        <f>VLOOKUP($A:$A,output_dataset1!$1:$1048576,18,FALSE)</f>
        <v>67</v>
      </c>
      <c r="L68">
        <f>VLOOKUP($A:$A,output_dataset1!$1:$1048576,23,FALSE)</f>
        <v>98</v>
      </c>
      <c r="M68">
        <f>VLOOKUP($A:$A,output_dataset1!$1:$1048576,24,FALSE)</f>
        <v>99</v>
      </c>
      <c r="N68">
        <f>VLOOKUP($A:$A,output_dataset1!$1:$1048576,33,FALSE)</f>
        <v>87</v>
      </c>
      <c r="O68">
        <f>VLOOKUP($A:$A,output_dataset1!$1:$1048576,38,FALSE)</f>
        <v>8.73</v>
      </c>
      <c r="P68">
        <f>VLOOKUP($A:$A,output_dataset1!$1:$1048576,39,FALSE)</f>
        <v>8.5</v>
      </c>
      <c r="Q68">
        <f>VLOOKUP($A:$A,output_dataset1!$1:$1048576,43,FALSE)</f>
        <v>50</v>
      </c>
      <c r="R68">
        <f>VLOOKUP($A:$A,output_dataset1!$1:$1048576,53,FALSE)</f>
        <v>34</v>
      </c>
      <c r="S68">
        <f>VLOOKUP($A:$A,output_dataset1!$1:$1048576,63,FALSE)</f>
        <v>45.88</v>
      </c>
      <c r="T68">
        <f>VLOOKUP($A:$A,output_dataset1!$1:$1048576,64,FALSE)</f>
        <v>52.048000000000002</v>
      </c>
      <c r="U68">
        <f>VLOOKUP($A:$A,output_dataset1!$1:$1048576,68,FALSE)</f>
        <v>53620</v>
      </c>
      <c r="V68">
        <f>VLOOKUP($A:$A,output_dataset1!$1:$1048576,69,FALSE)</f>
        <v>60836</v>
      </c>
      <c r="W68">
        <f>VLOOKUP($A:$A,output_dataset1!$1:$1048576,73,FALSE)</f>
        <v>86</v>
      </c>
      <c r="X68">
        <f>VLOOKUP($A:$A,output_dataset1!$1:$1048576,74,FALSE)</f>
        <v>65</v>
      </c>
      <c r="Y68">
        <f>VLOOKUP($A:$A,output_dataset1!$1:$1048576,83,FALSE)</f>
        <v>81</v>
      </c>
      <c r="Z68">
        <f>VLOOKUP($A:$A,output_dataset1!$1:$1048576,88,FALSE)</f>
        <v>82</v>
      </c>
      <c r="AA68">
        <f>VLOOKUP($A:$A,output_dataset1!$1:$1048576,93,FALSE)</f>
        <v>80.488</v>
      </c>
      <c r="AB68" t="str">
        <f>VLOOKUP($A:$A,output_dataset1!$1:$1048576,99,FALSE)</f>
        <v>0</v>
      </c>
      <c r="AC68">
        <f>VLOOKUP($A:$A,output_dataset1!$1:$1048576,100,FALSE)</f>
        <v>12</v>
      </c>
      <c r="AD68">
        <f>VLOOKUP($A:$A,output_dataset1!$1:$1048576,115,FALSE)</f>
        <v>3</v>
      </c>
      <c r="AE68">
        <f>VLOOKUP($A:$A,output_dataset1!$1:$1048576,127,FALSE)</f>
        <v>35</v>
      </c>
      <c r="AF68">
        <f>VLOOKUP($A:$A,output_dataset1!$1:$1048576,128,FALSE)</f>
        <v>-11</v>
      </c>
      <c r="AG68">
        <f>VLOOKUP($A:$A,output_dataset1!$1:$1048576,131,FALSE)</f>
        <v>-6</v>
      </c>
      <c r="AH68">
        <f>VLOOKUP($A:$A,output_dataset1!$1:$1048576,132,FALSE)</f>
        <v>15</v>
      </c>
      <c r="AI68">
        <f>VLOOKUP($A:$A,output_dataset1!$1:$1048576,135,FALSE)</f>
        <v>0</v>
      </c>
      <c r="AJ68">
        <f>VLOOKUP($A:$A,output_dataset1!$1:$1048576,136,FALSE)</f>
        <v>0</v>
      </c>
      <c r="AK68">
        <f>VLOOKUP($A:$A,output_dataset1!$1:$1048576,139,FALSE)</f>
        <v>15</v>
      </c>
      <c r="AL68">
        <f>VLOOKUP($A:$A,output_dataset1!$1:$1048576,140,FALSE)</f>
        <v>19</v>
      </c>
      <c r="AM68">
        <f>VLOOKUP($A:$A,output_dataset1!$1:$1048576,143,FALSE)</f>
        <v>-58</v>
      </c>
      <c r="AN68">
        <f>VLOOKUP($A:$A,output_dataset1!$1:$1048576,144,FALSE)</f>
        <v>58</v>
      </c>
      <c r="AO68">
        <f>VLOOKUP($A:$A,output_dataset1!$1:$1048576,147,FALSE)</f>
        <v>21</v>
      </c>
      <c r="AP68">
        <f>VLOOKUP($A:$A,output_dataset1!$1:$1048576,148,FALSE)</f>
        <v>-2</v>
      </c>
      <c r="AQ68">
        <f>VLOOKUP($A:$A,output_dataset1!$1:$1048576,151,FALSE)</f>
        <v>0.15126299500000001</v>
      </c>
      <c r="AR68">
        <f>VLOOKUP($A:$A,output_dataset1!$1:$1048576,152,FALSE)</f>
        <v>0.198607276</v>
      </c>
      <c r="AS68">
        <f>VLOOKUP($A:$A,output_dataset1!$1:$1048576,153,FALSE)</f>
        <v>9.4099394000000003E-2</v>
      </c>
      <c r="AT68">
        <f>VLOOKUP($A:$A,output_dataset1!$1:$1048576,154,FALSE)</f>
        <v>0.30270951499999998</v>
      </c>
      <c r="AU68">
        <f>VLOOKUP($A:$A,output_dataset1!$1:$1048576,155,FALSE)</f>
        <v>1.13969436</v>
      </c>
      <c r="AV68">
        <f>VLOOKUP($A:$A,output_dataset1!$1:$1048576,156,FALSE)</f>
        <v>0.15126299500000001</v>
      </c>
      <c r="AW68">
        <f>VLOOKUP($A:$A,output_dataset1!$1:$1048576,157,FALSE)</f>
        <v>0</v>
      </c>
      <c r="AX68">
        <f>VLOOKUP($A:$A,output_dataset1!$1:$1048576,158,FALSE)</f>
        <v>2.6666666669999999</v>
      </c>
      <c r="AY68">
        <f>VLOOKUP($A:$A,output_dataset1!$1:$1048576,159,FALSE)</f>
        <v>-4</v>
      </c>
      <c r="AZ68">
        <f>VLOOKUP($A:$A,output_dataset1!$1:$1048576,162,FALSE)</f>
        <v>-4.6666666670000003</v>
      </c>
      <c r="BA68">
        <f>VLOOKUP($A:$A,output_dataset1!$1:$1048576,163,FALSE)</f>
        <v>-2.3333333330000001</v>
      </c>
      <c r="BB68">
        <f>VLOOKUP($A:$A,output_dataset1!$1:$1048576,164,FALSE)</f>
        <v>1.5555555560000001</v>
      </c>
      <c r="BC68">
        <f>VLOOKUP($A:$A,output_dataset1!$1:$1048576,168,FALSE)</f>
        <v>1.5555555560000001</v>
      </c>
      <c r="BD68">
        <f>VLOOKUP($A:$A,output_dataset1!$1:$1048576,172,FALSE)</f>
        <v>1.5555555560000001</v>
      </c>
      <c r="BE68">
        <f>VLOOKUP($A:$A,output_dataset1!$1:$1048576,176,FALSE)</f>
        <v>0</v>
      </c>
      <c r="BF68">
        <f>VLOOKUP($A:$A,output_dataset1!$1:$1048576,177,FALSE)</f>
        <v>-0.63636363600000001</v>
      </c>
      <c r="BG68">
        <f>VLOOKUP($A:$A,output_dataset1!$1:$1048576,181,FALSE)</f>
        <v>-0.63636363600000001</v>
      </c>
      <c r="BH68">
        <f>VLOOKUP($A:$A,output_dataset1!$1:$1048576,185,FALSE)</f>
        <v>-0.63636363600000001</v>
      </c>
    </row>
    <row r="69" spans="1:60" x14ac:dyDescent="0.3">
      <c r="A69" t="s">
        <v>76</v>
      </c>
      <c r="B69">
        <v>39255</v>
      </c>
      <c r="C69">
        <v>0.97</v>
      </c>
      <c r="D69">
        <v>4.4000000000000004</v>
      </c>
      <c r="E69">
        <v>65</v>
      </c>
      <c r="F69">
        <v>85</v>
      </c>
      <c r="G69">
        <v>23</v>
      </c>
      <c r="H69">
        <v>14</v>
      </c>
      <c r="I69">
        <v>15</v>
      </c>
      <c r="J69">
        <f>VLOOKUP(Data_Collection[[#This Row],[School Name]],output_dataset1!$1:$1048576,8,FALSE)</f>
        <v>43</v>
      </c>
      <c r="K69">
        <f>VLOOKUP($A:$A,output_dataset1!$1:$1048576,18,FALSE)</f>
        <v>68</v>
      </c>
      <c r="L69">
        <f>VLOOKUP($A:$A,output_dataset1!$1:$1048576,23,FALSE)</f>
        <v>95</v>
      </c>
      <c r="M69">
        <f>VLOOKUP($A:$A,output_dataset1!$1:$1048576,24,FALSE)</f>
        <v>91</v>
      </c>
      <c r="N69">
        <f>VLOOKUP($A:$A,output_dataset1!$1:$1048576,33,FALSE)</f>
        <v>65</v>
      </c>
      <c r="O69">
        <f>VLOOKUP($A:$A,output_dataset1!$1:$1048576,38,FALSE)</f>
        <v>8.43</v>
      </c>
      <c r="P69">
        <f>VLOOKUP($A:$A,output_dataset1!$1:$1048576,39,FALSE)</f>
        <v>8.69</v>
      </c>
      <c r="Q69">
        <f>VLOOKUP($A:$A,output_dataset1!$1:$1048576,43,FALSE)</f>
        <v>50</v>
      </c>
      <c r="R69">
        <f>VLOOKUP($A:$A,output_dataset1!$1:$1048576,53,FALSE)</f>
        <v>32</v>
      </c>
      <c r="S69">
        <f>VLOOKUP($A:$A,output_dataset1!$1:$1048576,63,FALSE)</f>
        <v>45.27</v>
      </c>
      <c r="T69">
        <f>VLOOKUP($A:$A,output_dataset1!$1:$1048576,64,FALSE)</f>
        <v>53.896999999999998</v>
      </c>
      <c r="U69">
        <f>VLOOKUP($A:$A,output_dataset1!$1:$1048576,68,FALSE)</f>
        <v>67273</v>
      </c>
      <c r="V69">
        <f>VLOOKUP($A:$A,output_dataset1!$1:$1048576,69,FALSE)</f>
        <v>66576</v>
      </c>
      <c r="W69">
        <f>VLOOKUP($A:$A,output_dataset1!$1:$1048576,73,FALSE)</f>
        <v>9</v>
      </c>
      <c r="X69">
        <f>VLOOKUP($A:$A,output_dataset1!$1:$1048576,74,FALSE)</f>
        <v>7</v>
      </c>
      <c r="Y69">
        <f>VLOOKUP($A:$A,output_dataset1!$1:$1048576,83,FALSE)</f>
        <v>36</v>
      </c>
      <c r="Z69">
        <f>VLOOKUP($A:$A,output_dataset1!$1:$1048576,88,FALSE)</f>
        <v>11</v>
      </c>
      <c r="AA69">
        <f>VLOOKUP($A:$A,output_dataset1!$1:$1048576,93,FALSE)</f>
        <v>84.308000000000007</v>
      </c>
      <c r="AB69" t="str">
        <f>VLOOKUP($A:$A,output_dataset1!$1:$1048576,99,FALSE)</f>
        <v>100</v>
      </c>
      <c r="AC69">
        <f>VLOOKUP($A:$A,output_dataset1!$1:$1048576,100,FALSE)</f>
        <v>24</v>
      </c>
      <c r="AD69">
        <f>VLOOKUP($A:$A,output_dataset1!$1:$1048576,115,FALSE)</f>
        <v>4</v>
      </c>
      <c r="AE69">
        <f>VLOOKUP($A:$A,output_dataset1!$1:$1048576,127,FALSE)</f>
        <v>-6</v>
      </c>
      <c r="AF69">
        <f>VLOOKUP($A:$A,output_dataset1!$1:$1048576,128,FALSE)</f>
        <v>4</v>
      </c>
      <c r="AG69">
        <f>VLOOKUP($A:$A,output_dataset1!$1:$1048576,131,FALSE)</f>
        <v>24</v>
      </c>
      <c r="AH69">
        <f>VLOOKUP($A:$A,output_dataset1!$1:$1048576,132,FALSE)</f>
        <v>-5</v>
      </c>
      <c r="AI69">
        <f>VLOOKUP($A:$A,output_dataset1!$1:$1048576,135,FALSE)</f>
        <v>11</v>
      </c>
      <c r="AJ69">
        <f>VLOOKUP($A:$A,output_dataset1!$1:$1048576,136,FALSE)</f>
        <v>-4</v>
      </c>
      <c r="AK69">
        <f>VLOOKUP($A:$A,output_dataset1!$1:$1048576,139,FALSE)</f>
        <v>5</v>
      </c>
      <c r="AL69">
        <f>VLOOKUP($A:$A,output_dataset1!$1:$1048576,140,FALSE)</f>
        <v>-14</v>
      </c>
      <c r="AM69">
        <f>VLOOKUP($A:$A,output_dataset1!$1:$1048576,143,FALSE)</f>
        <v>-1</v>
      </c>
      <c r="AN69">
        <f>VLOOKUP($A:$A,output_dataset1!$1:$1048576,144,FALSE)</f>
        <v>19</v>
      </c>
      <c r="AO69">
        <f>VLOOKUP($A:$A,output_dataset1!$1:$1048576,147,FALSE)</f>
        <v>2</v>
      </c>
      <c r="AP69">
        <f>VLOOKUP($A:$A,output_dataset1!$1:$1048576,148,FALSE)</f>
        <v>0</v>
      </c>
      <c r="AQ69">
        <f>VLOOKUP($A:$A,output_dataset1!$1:$1048576,151,FALSE)</f>
        <v>0.30541523199999998</v>
      </c>
      <c r="AR69">
        <f>VLOOKUP($A:$A,output_dataset1!$1:$1048576,152,FALSE)</f>
        <v>0.19478382299999999</v>
      </c>
      <c r="AS69">
        <f>VLOOKUP($A:$A,output_dataset1!$1:$1048576,153,FALSE)</f>
        <v>0.113651514</v>
      </c>
      <c r="AT69">
        <f>VLOOKUP($A:$A,output_dataset1!$1:$1048576,154,FALSE)</f>
        <v>8.7738754000000002E-2</v>
      </c>
      <c r="AU69">
        <f>VLOOKUP($A:$A,output_dataset1!$1:$1048576,155,FALSE)</f>
        <v>0.15407776000000001</v>
      </c>
      <c r="AV69">
        <f>VLOOKUP($A:$A,output_dataset1!$1:$1048576,156,FALSE)</f>
        <v>0.30541523199999998</v>
      </c>
      <c r="AW69">
        <f>VLOOKUP($A:$A,output_dataset1!$1:$1048576,157,FALSE)</f>
        <v>-1</v>
      </c>
      <c r="AX69">
        <f>VLOOKUP($A:$A,output_dataset1!$1:$1048576,158,FALSE)</f>
        <v>-2.6666666669999999</v>
      </c>
      <c r="AY69">
        <f>VLOOKUP($A:$A,output_dataset1!$1:$1048576,159,FALSE)</f>
        <v>5</v>
      </c>
      <c r="AZ69">
        <f>VLOOKUP($A:$A,output_dataset1!$1:$1048576,162,FALSE)</f>
        <v>0.66666666699999999</v>
      </c>
      <c r="BA69">
        <f>VLOOKUP($A:$A,output_dataset1!$1:$1048576,163,FALSE)</f>
        <v>1.3333333329999999</v>
      </c>
      <c r="BB69">
        <f>VLOOKUP($A:$A,output_dataset1!$1:$1048576,164,FALSE)</f>
        <v>1.7272727269999999</v>
      </c>
      <c r="BC69">
        <f>VLOOKUP($A:$A,output_dataset1!$1:$1048576,168,FALSE)</f>
        <v>1.7272727269999999</v>
      </c>
      <c r="BD69">
        <f>VLOOKUP($A:$A,output_dataset1!$1:$1048576,172,FALSE)</f>
        <v>1.7272727269999999</v>
      </c>
      <c r="BE69">
        <f>VLOOKUP($A:$A,output_dataset1!$1:$1048576,176,FALSE)</f>
        <v>0.09</v>
      </c>
      <c r="BF69">
        <f>VLOOKUP($A:$A,output_dataset1!$1:$1048576,177,FALSE)</f>
        <v>2.1818181820000002</v>
      </c>
      <c r="BG69">
        <f>VLOOKUP($A:$A,output_dataset1!$1:$1048576,181,FALSE)</f>
        <v>2.1818181820000002</v>
      </c>
      <c r="BH69">
        <f>VLOOKUP($A:$A,output_dataset1!$1:$1048576,185,FALSE)</f>
        <v>2.1818181820000002</v>
      </c>
    </row>
    <row r="70" spans="1:60" x14ac:dyDescent="0.3">
      <c r="A70" t="s">
        <v>77</v>
      </c>
      <c r="B70">
        <v>3254</v>
      </c>
      <c r="C70">
        <v>0.92</v>
      </c>
      <c r="D70">
        <v>3.8</v>
      </c>
      <c r="E70">
        <v>12</v>
      </c>
      <c r="F70">
        <v>73.099999999999994</v>
      </c>
      <c r="G70">
        <v>34.6</v>
      </c>
      <c r="H70">
        <v>13</v>
      </c>
      <c r="I70">
        <v>40</v>
      </c>
      <c r="J70">
        <f>VLOOKUP(Data_Collection[[#This Row],[School Name]],output_dataset1!$1:$1048576,8,FALSE)</f>
        <v>42</v>
      </c>
      <c r="K70">
        <f>VLOOKUP($A:$A,output_dataset1!$1:$1048576,18,FALSE)</f>
        <v>72</v>
      </c>
      <c r="L70">
        <f>VLOOKUP($A:$A,output_dataset1!$1:$1048576,23,FALSE)</f>
        <v>85</v>
      </c>
      <c r="M70">
        <f>VLOOKUP($A:$A,output_dataset1!$1:$1048576,24,FALSE)</f>
        <v>88</v>
      </c>
      <c r="N70">
        <f>VLOOKUP($A:$A,output_dataset1!$1:$1048576,33,FALSE)</f>
        <v>76</v>
      </c>
      <c r="O70">
        <f>VLOOKUP($A:$A,output_dataset1!$1:$1048576,38,FALSE)</f>
        <v>8.7899999999999991</v>
      </c>
      <c r="P70">
        <f>VLOOKUP($A:$A,output_dataset1!$1:$1048576,39,FALSE)</f>
        <v>8.5500000000000007</v>
      </c>
      <c r="Q70">
        <f>VLOOKUP($A:$A,output_dataset1!$1:$1048576,43,FALSE)</f>
        <v>26</v>
      </c>
      <c r="R70">
        <f>VLOOKUP($A:$A,output_dataset1!$1:$1048576,53,FALSE)</f>
        <v>36</v>
      </c>
      <c r="S70">
        <f>VLOOKUP($A:$A,output_dataset1!$1:$1048576,63,FALSE)</f>
        <v>55.61</v>
      </c>
      <c r="T70">
        <f>VLOOKUP($A:$A,output_dataset1!$1:$1048576,64,FALSE)</f>
        <v>72.852999999999994</v>
      </c>
      <c r="U70">
        <f>VLOOKUP($A:$A,output_dataset1!$1:$1048576,68,FALSE)</f>
        <v>67026</v>
      </c>
      <c r="V70">
        <f>VLOOKUP($A:$A,output_dataset1!$1:$1048576,69,FALSE)</f>
        <v>64189</v>
      </c>
      <c r="W70">
        <f>VLOOKUP($A:$A,output_dataset1!$1:$1048576,73,FALSE)</f>
        <v>50</v>
      </c>
      <c r="X70">
        <f>VLOOKUP($A:$A,output_dataset1!$1:$1048576,74,FALSE)</f>
        <v>56</v>
      </c>
      <c r="Y70">
        <f>VLOOKUP($A:$A,output_dataset1!$1:$1048576,83,FALSE)</f>
        <v>57</v>
      </c>
      <c r="Z70">
        <f>VLOOKUP($A:$A,output_dataset1!$1:$1048576,88,FALSE)</f>
        <v>59</v>
      </c>
      <c r="AA70">
        <f>VLOOKUP($A:$A,output_dataset1!$1:$1048576,93,FALSE)</f>
        <v>84.661000000000001</v>
      </c>
      <c r="AB70" t="str">
        <f>VLOOKUP($A:$A,output_dataset1!$1:$1048576,99,FALSE)</f>
        <v>100</v>
      </c>
      <c r="AC70">
        <f>VLOOKUP($A:$A,output_dataset1!$1:$1048576,100,FALSE)</f>
        <v>14</v>
      </c>
      <c r="AD70">
        <f>VLOOKUP($A:$A,output_dataset1!$1:$1048576,115,FALSE)</f>
        <v>3</v>
      </c>
      <c r="AE70">
        <f>VLOOKUP($A:$A,output_dataset1!$1:$1048576,127,FALSE)</f>
        <v>2</v>
      </c>
      <c r="AF70">
        <f>VLOOKUP($A:$A,output_dataset1!$1:$1048576,128,FALSE)</f>
        <v>8</v>
      </c>
      <c r="AG70">
        <f>VLOOKUP($A:$A,output_dataset1!$1:$1048576,131,FALSE)</f>
        <v>0</v>
      </c>
      <c r="AH70">
        <f>VLOOKUP($A:$A,output_dataset1!$1:$1048576,132,FALSE)</f>
        <v>5</v>
      </c>
      <c r="AI70">
        <f>VLOOKUP($A:$A,output_dataset1!$1:$1048576,135,FALSE)</f>
        <v>0</v>
      </c>
      <c r="AJ70">
        <f>VLOOKUP($A:$A,output_dataset1!$1:$1048576,136,FALSE)</f>
        <v>0</v>
      </c>
      <c r="AK70">
        <f>VLOOKUP($A:$A,output_dataset1!$1:$1048576,139,FALSE)</f>
        <v>-4</v>
      </c>
      <c r="AL70">
        <f>VLOOKUP($A:$A,output_dataset1!$1:$1048576,140,FALSE)</f>
        <v>9</v>
      </c>
      <c r="AM70">
        <f>VLOOKUP($A:$A,output_dataset1!$1:$1048576,143,FALSE)</f>
        <v>37</v>
      </c>
      <c r="AN70">
        <f>VLOOKUP($A:$A,output_dataset1!$1:$1048576,144,FALSE)</f>
        <v>-52</v>
      </c>
      <c r="AO70">
        <f>VLOOKUP($A:$A,output_dataset1!$1:$1048576,147,FALSE)</f>
        <v>-6</v>
      </c>
      <c r="AP70">
        <f>VLOOKUP($A:$A,output_dataset1!$1:$1048576,148,FALSE)</f>
        <v>4</v>
      </c>
      <c r="AQ70">
        <f>VLOOKUP($A:$A,output_dataset1!$1:$1048576,151,FALSE)</f>
        <v>6.7620069000000005E-2</v>
      </c>
      <c r="AR70">
        <f>VLOOKUP($A:$A,output_dataset1!$1:$1048576,152,FALSE)</f>
        <v>5.5503021E-2</v>
      </c>
      <c r="AS70">
        <f>VLOOKUP($A:$A,output_dataset1!$1:$1048576,153,FALSE)</f>
        <v>0.37569899499999998</v>
      </c>
      <c r="AT70">
        <f>VLOOKUP($A:$A,output_dataset1!$1:$1048576,154,FALSE)</f>
        <v>0.34109161599999999</v>
      </c>
      <c r="AU70">
        <f>VLOOKUP($A:$A,output_dataset1!$1:$1048576,155,FALSE)</f>
        <v>0.38897807000000001</v>
      </c>
      <c r="AV70">
        <f>VLOOKUP($A:$A,output_dataset1!$1:$1048576,156,FALSE)</f>
        <v>6.7620069000000005E-2</v>
      </c>
      <c r="AW70">
        <f>VLOOKUP($A:$A,output_dataset1!$1:$1048576,157,FALSE)</f>
        <v>-1</v>
      </c>
      <c r="AX70">
        <f>VLOOKUP($A:$A,output_dataset1!$1:$1048576,158,FALSE)</f>
        <v>2.6666666669999999</v>
      </c>
      <c r="AY70">
        <f>VLOOKUP($A:$A,output_dataset1!$1:$1048576,159,FALSE)</f>
        <v>-1.3333333329999999</v>
      </c>
      <c r="AZ70">
        <f>VLOOKUP($A:$A,output_dataset1!$1:$1048576,162,FALSE)</f>
        <v>-0.33333333300000001</v>
      </c>
      <c r="BA70">
        <f>VLOOKUP($A:$A,output_dataset1!$1:$1048576,163,FALSE)</f>
        <v>1.3333333329999999</v>
      </c>
      <c r="BB70">
        <f>VLOOKUP($A:$A,output_dataset1!$1:$1048576,164,FALSE)</f>
        <v>-3.363636364</v>
      </c>
      <c r="BC70">
        <f>VLOOKUP($A:$A,output_dataset1!$1:$1048576,168,FALSE)</f>
        <v>-3.363636364</v>
      </c>
      <c r="BD70">
        <f>VLOOKUP($A:$A,output_dataset1!$1:$1048576,172,FALSE)</f>
        <v>-3.363636364</v>
      </c>
      <c r="BE70">
        <f>VLOOKUP($A:$A,output_dataset1!$1:$1048576,176,FALSE)</f>
        <v>-0.13</v>
      </c>
      <c r="BF70">
        <f>VLOOKUP($A:$A,output_dataset1!$1:$1048576,177,FALSE)</f>
        <v>-0.81818181800000001</v>
      </c>
      <c r="BG70">
        <f>VLOOKUP($A:$A,output_dataset1!$1:$1048576,181,FALSE)</f>
        <v>-0.81818181800000001</v>
      </c>
      <c r="BH70">
        <f>VLOOKUP($A:$A,output_dataset1!$1:$1048576,185,FALSE)</f>
        <v>-0.81818181800000001</v>
      </c>
    </row>
    <row r="71" spans="1:60" x14ac:dyDescent="0.3">
      <c r="A71" t="s">
        <v>78</v>
      </c>
      <c r="B71">
        <v>10910</v>
      </c>
      <c r="C71">
        <v>3.46</v>
      </c>
      <c r="D71">
        <v>4.3</v>
      </c>
      <c r="E71">
        <v>4</v>
      </c>
      <c r="F71">
        <v>80.5</v>
      </c>
      <c r="G71">
        <v>61.9</v>
      </c>
      <c r="H71">
        <v>14</v>
      </c>
      <c r="I71">
        <v>15.8</v>
      </c>
      <c r="J71" t="e">
        <f>VLOOKUP(Data_Collection[[#This Row],[School Name]],output_dataset1!$1:$1048576,8,FALSE)</f>
        <v>#N/A</v>
      </c>
      <c r="K71" t="e">
        <f>VLOOKUP($A:$A,output_dataset1!$1:$1048576,18,FALSE)</f>
        <v>#N/A</v>
      </c>
      <c r="L71" t="e">
        <f>VLOOKUP($A:$A,output_dataset1!$1:$1048576,23,FALSE)</f>
        <v>#N/A</v>
      </c>
      <c r="M71" t="e">
        <f>VLOOKUP($A:$A,output_dataset1!$1:$1048576,24,FALSE)</f>
        <v>#N/A</v>
      </c>
      <c r="N71" t="e">
        <f>VLOOKUP($A:$A,output_dataset1!$1:$1048576,33,FALSE)</f>
        <v>#N/A</v>
      </c>
      <c r="O71" t="e">
        <f>VLOOKUP($A:$A,output_dataset1!$1:$1048576,38,FALSE)</f>
        <v>#N/A</v>
      </c>
      <c r="P71" t="e">
        <f>VLOOKUP($A:$A,output_dataset1!$1:$1048576,39,FALSE)</f>
        <v>#N/A</v>
      </c>
      <c r="Q71" t="e">
        <f>VLOOKUP($A:$A,output_dataset1!$1:$1048576,43,FALSE)</f>
        <v>#N/A</v>
      </c>
      <c r="R71" t="e">
        <f>VLOOKUP($A:$A,output_dataset1!$1:$1048576,53,FALSE)</f>
        <v>#N/A</v>
      </c>
      <c r="S71" t="e">
        <f>VLOOKUP($A:$A,output_dataset1!$1:$1048576,63,FALSE)</f>
        <v>#N/A</v>
      </c>
      <c r="T71" t="e">
        <f>VLOOKUP($A:$A,output_dataset1!$1:$1048576,64,FALSE)</f>
        <v>#N/A</v>
      </c>
      <c r="U71" t="e">
        <f>VLOOKUP($A:$A,output_dataset1!$1:$1048576,68,FALSE)</f>
        <v>#N/A</v>
      </c>
      <c r="V71" t="e">
        <f>VLOOKUP($A:$A,output_dataset1!$1:$1048576,69,FALSE)</f>
        <v>#N/A</v>
      </c>
      <c r="W71" t="e">
        <f>VLOOKUP($A:$A,output_dataset1!$1:$1048576,73,FALSE)</f>
        <v>#N/A</v>
      </c>
      <c r="X71" t="e">
        <f>VLOOKUP($A:$A,output_dataset1!$1:$1048576,74,FALSE)</f>
        <v>#N/A</v>
      </c>
      <c r="Y71" t="e">
        <f>VLOOKUP($A:$A,output_dataset1!$1:$1048576,83,FALSE)</f>
        <v>#N/A</v>
      </c>
      <c r="Z71" t="e">
        <f>VLOOKUP($A:$A,output_dataset1!$1:$1048576,88,FALSE)</f>
        <v>#N/A</v>
      </c>
      <c r="AA71" t="e">
        <f>VLOOKUP($A:$A,output_dataset1!$1:$1048576,93,FALSE)</f>
        <v>#N/A</v>
      </c>
      <c r="AB71" t="e">
        <f>VLOOKUP($A:$A,output_dataset1!$1:$1048576,99,FALSE)</f>
        <v>#N/A</v>
      </c>
      <c r="AC71" t="e">
        <f>VLOOKUP($A:$A,output_dataset1!$1:$1048576,100,FALSE)</f>
        <v>#N/A</v>
      </c>
      <c r="AD71" t="e">
        <f>VLOOKUP($A:$A,output_dataset1!$1:$1048576,115,FALSE)</f>
        <v>#N/A</v>
      </c>
      <c r="AE71" t="e">
        <f>VLOOKUP($A:$A,output_dataset1!$1:$1048576,127,FALSE)</f>
        <v>#N/A</v>
      </c>
      <c r="AF71" t="e">
        <f>VLOOKUP($A:$A,output_dataset1!$1:$1048576,128,FALSE)</f>
        <v>#N/A</v>
      </c>
      <c r="AG71" t="e">
        <f>VLOOKUP($A:$A,output_dataset1!$1:$1048576,131,FALSE)</f>
        <v>#N/A</v>
      </c>
      <c r="AH71" t="e">
        <f>VLOOKUP($A:$A,output_dataset1!$1:$1048576,132,FALSE)</f>
        <v>#N/A</v>
      </c>
      <c r="AI71" t="e">
        <f>VLOOKUP($A:$A,output_dataset1!$1:$1048576,135,FALSE)</f>
        <v>#N/A</v>
      </c>
      <c r="AJ71" t="e">
        <f>VLOOKUP($A:$A,output_dataset1!$1:$1048576,136,FALSE)</f>
        <v>#N/A</v>
      </c>
      <c r="AK71" t="e">
        <f>VLOOKUP($A:$A,output_dataset1!$1:$1048576,139,FALSE)</f>
        <v>#N/A</v>
      </c>
      <c r="AL71" t="e">
        <f>VLOOKUP($A:$A,output_dataset1!$1:$1048576,140,FALSE)</f>
        <v>#N/A</v>
      </c>
      <c r="AM71" t="e">
        <f>VLOOKUP($A:$A,output_dataset1!$1:$1048576,143,FALSE)</f>
        <v>#N/A</v>
      </c>
      <c r="AN71" t="e">
        <f>VLOOKUP($A:$A,output_dataset1!$1:$1048576,144,FALSE)</f>
        <v>#N/A</v>
      </c>
      <c r="AO71" t="e">
        <f>VLOOKUP($A:$A,output_dataset1!$1:$1048576,147,FALSE)</f>
        <v>#N/A</v>
      </c>
      <c r="AP71" t="e">
        <f>VLOOKUP($A:$A,output_dataset1!$1:$1048576,148,FALSE)</f>
        <v>#N/A</v>
      </c>
      <c r="AQ71" t="e">
        <f>VLOOKUP($A:$A,output_dataset1!$1:$1048576,151,FALSE)</f>
        <v>#N/A</v>
      </c>
      <c r="AR71" t="e">
        <f>VLOOKUP($A:$A,output_dataset1!$1:$1048576,152,FALSE)</f>
        <v>#N/A</v>
      </c>
      <c r="AS71" t="e">
        <f>VLOOKUP($A:$A,output_dataset1!$1:$1048576,153,FALSE)</f>
        <v>#N/A</v>
      </c>
      <c r="AT71" t="e">
        <f>VLOOKUP($A:$A,output_dataset1!$1:$1048576,154,FALSE)</f>
        <v>#N/A</v>
      </c>
      <c r="AU71" t="e">
        <f>VLOOKUP($A:$A,output_dataset1!$1:$1048576,155,FALSE)</f>
        <v>#N/A</v>
      </c>
      <c r="AV71" t="e">
        <f>VLOOKUP($A:$A,output_dataset1!$1:$1048576,156,FALSE)</f>
        <v>#N/A</v>
      </c>
      <c r="AW71" t="e">
        <f>VLOOKUP($A:$A,output_dataset1!$1:$1048576,157,FALSE)</f>
        <v>#N/A</v>
      </c>
      <c r="AX71" t="e">
        <f>VLOOKUP($A:$A,output_dataset1!$1:$1048576,158,FALSE)</f>
        <v>#N/A</v>
      </c>
      <c r="AY71" t="e">
        <f>VLOOKUP($A:$A,output_dataset1!$1:$1048576,159,FALSE)</f>
        <v>#N/A</v>
      </c>
      <c r="AZ71" t="e">
        <f>VLOOKUP($A:$A,output_dataset1!$1:$1048576,162,FALSE)</f>
        <v>#N/A</v>
      </c>
      <c r="BA71" t="e">
        <f>VLOOKUP($A:$A,output_dataset1!$1:$1048576,163,FALSE)</f>
        <v>#N/A</v>
      </c>
      <c r="BB71" t="e">
        <f>VLOOKUP($A:$A,output_dataset1!$1:$1048576,164,FALSE)</f>
        <v>#N/A</v>
      </c>
      <c r="BC71" t="e">
        <f>VLOOKUP($A:$A,output_dataset1!$1:$1048576,168,FALSE)</f>
        <v>#N/A</v>
      </c>
      <c r="BD71" t="e">
        <f>VLOOKUP($A:$A,output_dataset1!$1:$1048576,172,FALSE)</f>
        <v>#N/A</v>
      </c>
      <c r="BE71" t="e">
        <f>VLOOKUP($A:$A,output_dataset1!$1:$1048576,176,FALSE)</f>
        <v>#N/A</v>
      </c>
      <c r="BF71" t="e">
        <f>VLOOKUP($A:$A,output_dataset1!$1:$1048576,177,FALSE)</f>
        <v>#N/A</v>
      </c>
      <c r="BG71" t="e">
        <f>VLOOKUP($A:$A,output_dataset1!$1:$1048576,181,FALSE)</f>
        <v>#N/A</v>
      </c>
      <c r="BH71" t="e">
        <f>VLOOKUP($A:$A,output_dataset1!$1:$1048576,185,FALSE)</f>
        <v>#N/A</v>
      </c>
    </row>
    <row r="72" spans="1:60" x14ac:dyDescent="0.3">
      <c r="A72" t="s">
        <v>79</v>
      </c>
      <c r="B72">
        <v>46775</v>
      </c>
      <c r="C72">
        <v>2.63</v>
      </c>
      <c r="D72">
        <v>3.9</v>
      </c>
      <c r="E72">
        <v>87</v>
      </c>
      <c r="F72">
        <v>80</v>
      </c>
      <c r="G72">
        <v>19</v>
      </c>
      <c r="H72">
        <v>13</v>
      </c>
      <c r="I72">
        <v>16</v>
      </c>
      <c r="J72">
        <f>VLOOKUP(Data_Collection[[#This Row],[School Name]],output_dataset1!$1:$1048576,8,FALSE)</f>
        <v>75</v>
      </c>
      <c r="K72">
        <f>VLOOKUP($A:$A,output_dataset1!$1:$1048576,18,FALSE)</f>
        <v>75</v>
      </c>
      <c r="L72">
        <f>VLOOKUP($A:$A,output_dataset1!$1:$1048576,23,FALSE)</f>
        <v>100</v>
      </c>
      <c r="M72">
        <f>VLOOKUP($A:$A,output_dataset1!$1:$1048576,24,FALSE)</f>
        <v>100</v>
      </c>
      <c r="N72">
        <f>VLOOKUP($A:$A,output_dataset1!$1:$1048576,33,FALSE)</f>
        <v>72</v>
      </c>
      <c r="O72">
        <f>VLOOKUP($A:$A,output_dataset1!$1:$1048576,38,FALSE)</f>
        <v>8.51</v>
      </c>
      <c r="P72">
        <f>VLOOKUP($A:$A,output_dataset1!$1:$1048576,39,FALSE)</f>
        <v>8.82</v>
      </c>
      <c r="Q72">
        <f>VLOOKUP($A:$A,output_dataset1!$1:$1048576,43,FALSE)</f>
        <v>50</v>
      </c>
      <c r="R72">
        <f>VLOOKUP($A:$A,output_dataset1!$1:$1048576,53,FALSE)</f>
        <v>39</v>
      </c>
      <c r="S72">
        <f>VLOOKUP($A:$A,output_dataset1!$1:$1048576,63,FALSE)</f>
        <v>32.700000000000003</v>
      </c>
      <c r="T72">
        <f>VLOOKUP($A:$A,output_dataset1!$1:$1048576,64,FALSE)</f>
        <v>39.767000000000003</v>
      </c>
      <c r="U72">
        <f>VLOOKUP($A:$A,output_dataset1!$1:$1048576,68,FALSE)</f>
        <v>61998</v>
      </c>
      <c r="V72">
        <f>VLOOKUP($A:$A,output_dataset1!$1:$1048576,69,FALSE)</f>
        <v>60084</v>
      </c>
      <c r="W72">
        <f>VLOOKUP($A:$A,output_dataset1!$1:$1048576,73,FALSE)</f>
        <v>52</v>
      </c>
      <c r="X72">
        <f>VLOOKUP($A:$A,output_dataset1!$1:$1048576,74,FALSE)</f>
        <v>60</v>
      </c>
      <c r="Y72">
        <f>VLOOKUP($A:$A,output_dataset1!$1:$1048576,83,FALSE)</f>
        <v>57</v>
      </c>
      <c r="Z72">
        <f>VLOOKUP($A:$A,output_dataset1!$1:$1048576,88,FALSE)</f>
        <v>30</v>
      </c>
      <c r="AA72">
        <f>VLOOKUP($A:$A,output_dataset1!$1:$1048576,93,FALSE)</f>
        <v>82.483000000000004</v>
      </c>
      <c r="AB72" t="str">
        <f>VLOOKUP($A:$A,output_dataset1!$1:$1048576,99,FALSE)</f>
        <v>100</v>
      </c>
      <c r="AC72">
        <f>VLOOKUP($A:$A,output_dataset1!$1:$1048576,100,FALSE)</f>
        <v>28</v>
      </c>
      <c r="AD72">
        <f>VLOOKUP($A:$A,output_dataset1!$1:$1048576,115,FALSE)</f>
        <v>4</v>
      </c>
      <c r="AE72">
        <f>VLOOKUP($A:$A,output_dataset1!$1:$1048576,127,FALSE)</f>
        <v>-1</v>
      </c>
      <c r="AF72">
        <f>VLOOKUP($A:$A,output_dataset1!$1:$1048576,128,FALSE)</f>
        <v>-7</v>
      </c>
      <c r="AG72">
        <f>VLOOKUP($A:$A,output_dataset1!$1:$1048576,131,FALSE)</f>
        <v>-17</v>
      </c>
      <c r="AH72">
        <f>VLOOKUP($A:$A,output_dataset1!$1:$1048576,132,FALSE)</f>
        <v>3</v>
      </c>
      <c r="AI72">
        <f>VLOOKUP($A:$A,output_dataset1!$1:$1048576,135,FALSE)</f>
        <v>-8</v>
      </c>
      <c r="AJ72">
        <f>VLOOKUP($A:$A,output_dataset1!$1:$1048576,136,FALSE)</f>
        <v>-2</v>
      </c>
      <c r="AK72">
        <f>VLOOKUP($A:$A,output_dataset1!$1:$1048576,139,FALSE)</f>
        <v>15</v>
      </c>
      <c r="AL72">
        <f>VLOOKUP($A:$A,output_dataset1!$1:$1048576,140,FALSE)</f>
        <v>8</v>
      </c>
      <c r="AM72">
        <f>VLOOKUP($A:$A,output_dataset1!$1:$1048576,143,FALSE)</f>
        <v>36</v>
      </c>
      <c r="AN72">
        <f>VLOOKUP($A:$A,output_dataset1!$1:$1048576,144,FALSE)</f>
        <v>-21</v>
      </c>
      <c r="AO72">
        <f>VLOOKUP($A:$A,output_dataset1!$1:$1048576,147,FALSE)</f>
        <v>-8</v>
      </c>
      <c r="AP72">
        <f>VLOOKUP($A:$A,output_dataset1!$1:$1048576,148,FALSE)</f>
        <v>-11</v>
      </c>
      <c r="AQ72">
        <f>VLOOKUP($A:$A,output_dataset1!$1:$1048576,151,FALSE)</f>
        <v>0.186841285</v>
      </c>
      <c r="AR72">
        <f>VLOOKUP($A:$A,output_dataset1!$1:$1048576,152,FALSE)</f>
        <v>9.2327221000000001E-2</v>
      </c>
      <c r="AS72">
        <f>VLOOKUP($A:$A,output_dataset1!$1:$1048576,153,FALSE)</f>
        <v>0.21593303999999999</v>
      </c>
      <c r="AT72">
        <f>VLOOKUP($A:$A,output_dataset1!$1:$1048576,154,FALSE)</f>
        <v>0.25225990700000001</v>
      </c>
      <c r="AU72">
        <f>VLOOKUP($A:$A,output_dataset1!$1:$1048576,155,FALSE)</f>
        <v>0.21084044699999999</v>
      </c>
      <c r="AV72">
        <f>VLOOKUP($A:$A,output_dataset1!$1:$1048576,156,FALSE)</f>
        <v>0.186841285</v>
      </c>
      <c r="AW72">
        <f>VLOOKUP($A:$A,output_dataset1!$1:$1048576,157,FALSE)</f>
        <v>-3</v>
      </c>
      <c r="AX72">
        <f>VLOOKUP($A:$A,output_dataset1!$1:$1048576,158,FALSE)</f>
        <v>-14</v>
      </c>
      <c r="AY72">
        <f>VLOOKUP($A:$A,output_dataset1!$1:$1048576,159,FALSE)</f>
        <v>1</v>
      </c>
      <c r="AZ72">
        <f>VLOOKUP($A:$A,output_dataset1!$1:$1048576,162,FALSE)</f>
        <v>-7.6666666670000003</v>
      </c>
      <c r="BA72">
        <f>VLOOKUP($A:$A,output_dataset1!$1:$1048576,163,FALSE)</f>
        <v>-1.6666666670000001</v>
      </c>
      <c r="BB72">
        <f>VLOOKUP($A:$A,output_dataset1!$1:$1048576,164,FALSE)</f>
        <v>0.27272727299999999</v>
      </c>
      <c r="BC72">
        <f>VLOOKUP($A:$A,output_dataset1!$1:$1048576,168,FALSE)</f>
        <v>0.27272727299999999</v>
      </c>
      <c r="BD72">
        <f>VLOOKUP($A:$A,output_dataset1!$1:$1048576,172,FALSE)</f>
        <v>0.27272727299999999</v>
      </c>
      <c r="BE72">
        <f>VLOOKUP($A:$A,output_dataset1!$1:$1048576,176,FALSE)</f>
        <v>-0.14499999999999999</v>
      </c>
      <c r="BF72">
        <f>VLOOKUP($A:$A,output_dataset1!$1:$1048576,177,FALSE)</f>
        <v>0.27272727299999999</v>
      </c>
      <c r="BG72">
        <f>VLOOKUP($A:$A,output_dataset1!$1:$1048576,181,FALSE)</f>
        <v>0.27272727299999999</v>
      </c>
      <c r="BH72">
        <f>VLOOKUP($A:$A,output_dataset1!$1:$1048576,185,FALSE)</f>
        <v>0.27272727299999999</v>
      </c>
    </row>
    <row r="73" spans="1:60" x14ac:dyDescent="0.3">
      <c r="A73" t="s">
        <v>80</v>
      </c>
      <c r="B73">
        <v>42031</v>
      </c>
      <c r="C73">
        <v>3.74</v>
      </c>
      <c r="D73">
        <v>4</v>
      </c>
      <c r="E73">
        <v>130</v>
      </c>
      <c r="F73">
        <v>80</v>
      </c>
      <c r="G73">
        <v>23.1</v>
      </c>
      <c r="H73">
        <v>14</v>
      </c>
      <c r="I73">
        <v>15</v>
      </c>
      <c r="J73">
        <f>VLOOKUP(Data_Collection[[#This Row],[School Name]],output_dataset1!$1:$1048576,8,FALSE)</f>
        <v>44</v>
      </c>
      <c r="K73">
        <f>VLOOKUP($A:$A,output_dataset1!$1:$1048576,18,FALSE)</f>
        <v>82</v>
      </c>
      <c r="L73">
        <f>VLOOKUP($A:$A,output_dataset1!$1:$1048576,23,FALSE)</f>
        <v>95</v>
      </c>
      <c r="M73">
        <f>VLOOKUP($A:$A,output_dataset1!$1:$1048576,24,FALSE)</f>
        <v>94</v>
      </c>
      <c r="N73">
        <f>VLOOKUP($A:$A,output_dataset1!$1:$1048576,33,FALSE)</f>
        <v>84</v>
      </c>
      <c r="O73">
        <f>VLOOKUP($A:$A,output_dataset1!$1:$1048576,38,FALSE)</f>
        <v>8.34</v>
      </c>
      <c r="P73">
        <f>VLOOKUP($A:$A,output_dataset1!$1:$1048576,39,FALSE)</f>
        <v>8.16</v>
      </c>
      <c r="Q73">
        <f>VLOOKUP($A:$A,output_dataset1!$1:$1048576,43,FALSE)</f>
        <v>50</v>
      </c>
      <c r="R73">
        <f>VLOOKUP($A:$A,output_dataset1!$1:$1048576,53,FALSE)</f>
        <v>53</v>
      </c>
      <c r="S73">
        <f>VLOOKUP($A:$A,output_dataset1!$1:$1048576,63,FALSE)</f>
        <v>33.32</v>
      </c>
      <c r="T73">
        <f>VLOOKUP($A:$A,output_dataset1!$1:$1048576,64,FALSE)</f>
        <v>35.720999999999997</v>
      </c>
      <c r="U73">
        <f>VLOOKUP($A:$A,output_dataset1!$1:$1048576,68,FALSE)</f>
        <v>58544</v>
      </c>
      <c r="V73">
        <f>VLOOKUP($A:$A,output_dataset1!$1:$1048576,69,FALSE)</f>
        <v>56653</v>
      </c>
      <c r="W73">
        <f>VLOOKUP($A:$A,output_dataset1!$1:$1048576,73,FALSE)</f>
        <v>73</v>
      </c>
      <c r="X73">
        <f>VLOOKUP($A:$A,output_dataset1!$1:$1048576,74,FALSE)</f>
        <v>70</v>
      </c>
      <c r="Y73">
        <f>VLOOKUP($A:$A,output_dataset1!$1:$1048576,83,FALSE)</f>
        <v>42</v>
      </c>
      <c r="Z73">
        <f>VLOOKUP($A:$A,output_dataset1!$1:$1048576,88,FALSE)</f>
        <v>33</v>
      </c>
      <c r="AA73">
        <f>VLOOKUP($A:$A,output_dataset1!$1:$1048576,93,FALSE)</f>
        <v>80.423000000000002</v>
      </c>
      <c r="AB73" t="str">
        <f>VLOOKUP($A:$A,output_dataset1!$1:$1048576,99,FALSE)</f>
        <v>100</v>
      </c>
      <c r="AC73">
        <f>VLOOKUP($A:$A,output_dataset1!$1:$1048576,100,FALSE)</f>
        <v>30</v>
      </c>
      <c r="AD73">
        <f>VLOOKUP($A:$A,output_dataset1!$1:$1048576,115,FALSE)</f>
        <v>4</v>
      </c>
      <c r="AE73">
        <f>VLOOKUP($A:$A,output_dataset1!$1:$1048576,127,FALSE)</f>
        <v>-4</v>
      </c>
      <c r="AF73">
        <f>VLOOKUP($A:$A,output_dataset1!$1:$1048576,128,FALSE)</f>
        <v>13</v>
      </c>
      <c r="AG73">
        <f>VLOOKUP($A:$A,output_dataset1!$1:$1048576,131,FALSE)</f>
        <v>-6</v>
      </c>
      <c r="AH73">
        <f>VLOOKUP($A:$A,output_dataset1!$1:$1048576,132,FALSE)</f>
        <v>23</v>
      </c>
      <c r="AI73">
        <f>VLOOKUP($A:$A,output_dataset1!$1:$1048576,135,FALSE)</f>
        <v>9</v>
      </c>
      <c r="AJ73">
        <f>VLOOKUP($A:$A,output_dataset1!$1:$1048576,136,FALSE)</f>
        <v>-4</v>
      </c>
      <c r="AK73">
        <f>VLOOKUP($A:$A,output_dataset1!$1:$1048576,139,FALSE)</f>
        <v>-7</v>
      </c>
      <c r="AL73">
        <f>VLOOKUP($A:$A,output_dataset1!$1:$1048576,140,FALSE)</f>
        <v>18</v>
      </c>
      <c r="AM73">
        <f>VLOOKUP($A:$A,output_dataset1!$1:$1048576,143,FALSE)</f>
        <v>0</v>
      </c>
      <c r="AN73">
        <f>VLOOKUP($A:$A,output_dataset1!$1:$1048576,144,FALSE)</f>
        <v>0</v>
      </c>
      <c r="AO73">
        <f>VLOOKUP($A:$A,output_dataset1!$1:$1048576,147,FALSE)</f>
        <v>3</v>
      </c>
      <c r="AP73">
        <f>VLOOKUP($A:$A,output_dataset1!$1:$1048576,148,FALSE)</f>
        <v>14</v>
      </c>
      <c r="AQ73">
        <f>VLOOKUP($A:$A,output_dataset1!$1:$1048576,151,FALSE)</f>
        <v>0.11406844100000001</v>
      </c>
      <c r="AR73">
        <f>VLOOKUP($A:$A,output_dataset1!$1:$1048576,152,FALSE)</f>
        <v>0.14439695299999999</v>
      </c>
      <c r="AS73">
        <f>VLOOKUP($A:$A,output_dataset1!$1:$1048576,153,FALSE)</f>
        <v>0.18958182100000001</v>
      </c>
      <c r="AT73">
        <f>VLOOKUP($A:$A,output_dataset1!$1:$1048576,154,FALSE)</f>
        <v>0.172229469</v>
      </c>
      <c r="AU73">
        <f>VLOOKUP($A:$A,output_dataset1!$1:$1048576,155,FALSE)</f>
        <v>0.18319059200000001</v>
      </c>
      <c r="AV73">
        <f>VLOOKUP($A:$A,output_dataset1!$1:$1048576,156,FALSE)</f>
        <v>0.11406844100000001</v>
      </c>
      <c r="AW73">
        <f>VLOOKUP($A:$A,output_dataset1!$1:$1048576,157,FALSE)</f>
        <v>-4.6666666670000003</v>
      </c>
      <c r="AX73">
        <f>VLOOKUP($A:$A,output_dataset1!$1:$1048576,158,FALSE)</f>
        <v>-4.3333333329999997</v>
      </c>
      <c r="AY73">
        <f>VLOOKUP($A:$A,output_dataset1!$1:$1048576,159,FALSE)</f>
        <v>-5.3333333329999997</v>
      </c>
      <c r="AZ73">
        <f>VLOOKUP($A:$A,output_dataset1!$1:$1048576,162,FALSE)</f>
        <v>-2</v>
      </c>
      <c r="BA73">
        <f>VLOOKUP($A:$A,output_dataset1!$1:$1048576,163,FALSE)</f>
        <v>-6.3333333329999997</v>
      </c>
      <c r="BB73">
        <f>VLOOKUP($A:$A,output_dataset1!$1:$1048576,164,FALSE)</f>
        <v>-1.6666666670000001</v>
      </c>
      <c r="BC73">
        <f>VLOOKUP($A:$A,output_dataset1!$1:$1048576,168,FALSE)</f>
        <v>-1.6666666670000001</v>
      </c>
      <c r="BD73">
        <f>VLOOKUP($A:$A,output_dataset1!$1:$1048576,172,FALSE)</f>
        <v>-1.6666666670000001</v>
      </c>
      <c r="BE73">
        <f>VLOOKUP($A:$A,output_dataset1!$1:$1048576,176,FALSE)</f>
        <v>0.26</v>
      </c>
      <c r="BF73">
        <f>VLOOKUP($A:$A,output_dataset1!$1:$1048576,177,FALSE)</f>
        <v>-0.18181818199999999</v>
      </c>
      <c r="BG73">
        <f>VLOOKUP($A:$A,output_dataset1!$1:$1048576,181,FALSE)</f>
        <v>-0.18181818199999999</v>
      </c>
      <c r="BH73">
        <f>VLOOKUP($A:$A,output_dataset1!$1:$1048576,185,FALSE)</f>
        <v>-0.18181818199999999</v>
      </c>
    </row>
    <row r="74" spans="1:60" x14ac:dyDescent="0.3">
      <c r="A74" t="s">
        <v>81</v>
      </c>
      <c r="B74">
        <v>54557</v>
      </c>
      <c r="C74">
        <v>0.9</v>
      </c>
      <c r="D74">
        <v>4.5</v>
      </c>
      <c r="E74">
        <v>94</v>
      </c>
      <c r="F74">
        <v>80</v>
      </c>
      <c r="G74">
        <v>20</v>
      </c>
      <c r="H74">
        <v>14</v>
      </c>
      <c r="I74">
        <v>16</v>
      </c>
      <c r="J74">
        <f>VLOOKUP(Data_Collection[[#This Row],[School Name]],output_dataset1!$1:$1048576,8,FALSE)</f>
        <v>36</v>
      </c>
      <c r="K74">
        <f>VLOOKUP($A:$A,output_dataset1!$1:$1048576,18,FALSE)</f>
        <v>0</v>
      </c>
      <c r="L74">
        <f>VLOOKUP($A:$A,output_dataset1!$1:$1048576,23,FALSE)</f>
        <v>98</v>
      </c>
      <c r="M74">
        <f>VLOOKUP($A:$A,output_dataset1!$1:$1048576,24,FALSE)</f>
        <v>99</v>
      </c>
      <c r="N74">
        <f>VLOOKUP($A:$A,output_dataset1!$1:$1048576,33,FALSE)</f>
        <v>92</v>
      </c>
      <c r="O74">
        <f>VLOOKUP($A:$A,output_dataset1!$1:$1048576,38,FALSE)</f>
        <v>8.8699999999999992</v>
      </c>
      <c r="P74">
        <f>VLOOKUP($A:$A,output_dataset1!$1:$1048576,39,FALSE)</f>
        <v>8.69</v>
      </c>
      <c r="Q74">
        <f>VLOOKUP($A:$A,output_dataset1!$1:$1048576,43,FALSE)</f>
        <v>64</v>
      </c>
      <c r="R74">
        <f>VLOOKUP($A:$A,output_dataset1!$1:$1048576,53,FALSE)</f>
        <v>30</v>
      </c>
      <c r="S74">
        <f>VLOOKUP($A:$A,output_dataset1!$1:$1048576,63,FALSE)</f>
        <v>31.01</v>
      </c>
      <c r="T74">
        <f>VLOOKUP($A:$A,output_dataset1!$1:$1048576,64,FALSE)</f>
        <v>41.149000000000001</v>
      </c>
      <c r="U74">
        <f>VLOOKUP($A:$A,output_dataset1!$1:$1048576,68,FALSE)</f>
        <v>70127</v>
      </c>
      <c r="V74">
        <f>VLOOKUP($A:$A,output_dataset1!$1:$1048576,69,FALSE)</f>
        <v>76117</v>
      </c>
      <c r="W74">
        <f>VLOOKUP($A:$A,output_dataset1!$1:$1048576,73,FALSE)</f>
        <v>17</v>
      </c>
      <c r="X74">
        <f>VLOOKUP($A:$A,output_dataset1!$1:$1048576,74,FALSE)</f>
        <v>14</v>
      </c>
      <c r="Y74">
        <f>VLOOKUP($A:$A,output_dataset1!$1:$1048576,83,FALSE)</f>
        <v>41</v>
      </c>
      <c r="Z74">
        <f>VLOOKUP($A:$A,output_dataset1!$1:$1048576,88,FALSE)</f>
        <v>14</v>
      </c>
      <c r="AA74">
        <f>VLOOKUP($A:$A,output_dataset1!$1:$1048576,93,FALSE)</f>
        <v>84.86</v>
      </c>
      <c r="AB74" t="str">
        <f>VLOOKUP($A:$A,output_dataset1!$1:$1048576,99,FALSE)</f>
        <v>20</v>
      </c>
      <c r="AC74">
        <f>VLOOKUP($A:$A,output_dataset1!$1:$1048576,100,FALSE)</f>
        <v>23.6</v>
      </c>
      <c r="AD74">
        <f>VLOOKUP($A:$A,output_dataset1!$1:$1048576,115,FALSE)</f>
        <v>4</v>
      </c>
      <c r="AE74">
        <f>VLOOKUP($A:$A,output_dataset1!$1:$1048576,127,FALSE)</f>
        <v>5</v>
      </c>
      <c r="AF74">
        <f>VLOOKUP($A:$A,output_dataset1!$1:$1048576,128,FALSE)</f>
        <v>0</v>
      </c>
      <c r="AG74">
        <f>VLOOKUP($A:$A,output_dataset1!$1:$1048576,131,FALSE)</f>
        <v>-8</v>
      </c>
      <c r="AH74">
        <f>VLOOKUP($A:$A,output_dataset1!$1:$1048576,132,FALSE)</f>
        <v>0</v>
      </c>
      <c r="AI74">
        <f>VLOOKUP($A:$A,output_dataset1!$1:$1048576,135,FALSE)</f>
        <v>0</v>
      </c>
      <c r="AJ74">
        <f>VLOOKUP($A:$A,output_dataset1!$1:$1048576,136,FALSE)</f>
        <v>0</v>
      </c>
      <c r="AK74">
        <f>VLOOKUP($A:$A,output_dataset1!$1:$1048576,139,FALSE)</f>
        <v>3</v>
      </c>
      <c r="AL74">
        <f>VLOOKUP($A:$A,output_dataset1!$1:$1048576,140,FALSE)</f>
        <v>0</v>
      </c>
      <c r="AM74">
        <f>VLOOKUP($A:$A,output_dataset1!$1:$1048576,143,FALSE)</f>
        <v>0</v>
      </c>
      <c r="AN74">
        <f>VLOOKUP($A:$A,output_dataset1!$1:$1048576,144,FALSE)</f>
        <v>0</v>
      </c>
      <c r="AO74">
        <f>VLOOKUP($A:$A,output_dataset1!$1:$1048576,147,FALSE)</f>
        <v>3</v>
      </c>
      <c r="AP74">
        <f>VLOOKUP($A:$A,output_dataset1!$1:$1048576,148,FALSE)</f>
        <v>0</v>
      </c>
      <c r="AQ74">
        <f>VLOOKUP($A:$A,output_dataset1!$1:$1048576,151,FALSE)</f>
        <v>0.21428571399999999</v>
      </c>
      <c r="AR74">
        <f>VLOOKUP($A:$A,output_dataset1!$1:$1048576,152,FALSE)</f>
        <v>4.5405197000000001E-2</v>
      </c>
      <c r="AS74">
        <f>VLOOKUP($A:$A,output_dataset1!$1:$1048576,153,FALSE)</f>
        <v>0</v>
      </c>
      <c r="AT74">
        <f>VLOOKUP($A:$A,output_dataset1!$1:$1048576,154,FALSE)</f>
        <v>0.145613035</v>
      </c>
      <c r="AU74">
        <f>VLOOKUP($A:$A,output_dataset1!$1:$1048576,155,FALSE)</f>
        <v>7.2523772E-2</v>
      </c>
      <c r="AV74">
        <f>VLOOKUP($A:$A,output_dataset1!$1:$1048576,156,FALSE)</f>
        <v>0.21428571399999999</v>
      </c>
      <c r="AW74">
        <f>VLOOKUP($A:$A,output_dataset1!$1:$1048576,157,FALSE)</f>
        <v>1</v>
      </c>
      <c r="AX74">
        <f>VLOOKUP($A:$A,output_dataset1!$1:$1048576,158,FALSE)</f>
        <v>-9</v>
      </c>
      <c r="AY74">
        <f>VLOOKUP($A:$A,output_dataset1!$1:$1048576,159,FALSE)</f>
        <v>-28</v>
      </c>
      <c r="AZ74">
        <f>VLOOKUP($A:$A,output_dataset1!$1:$1048576,162,FALSE)</f>
        <v>2</v>
      </c>
      <c r="BA74">
        <f>VLOOKUP($A:$A,output_dataset1!$1:$1048576,163,FALSE)</f>
        <v>-4</v>
      </c>
      <c r="BB74">
        <f>VLOOKUP($A:$A,output_dataset1!$1:$1048576,164,FALSE)</f>
        <v>1.75</v>
      </c>
      <c r="BC74">
        <f>VLOOKUP($A:$A,output_dataset1!$1:$1048576,168,FALSE)</f>
        <v>1.75</v>
      </c>
      <c r="BD74">
        <f>VLOOKUP($A:$A,output_dataset1!$1:$1048576,172,FALSE)</f>
        <v>1.75</v>
      </c>
      <c r="BE74">
        <f>VLOOKUP($A:$A,output_dataset1!$1:$1048576,176,FALSE)</f>
        <v>-0.18</v>
      </c>
      <c r="BF74">
        <f>VLOOKUP($A:$A,output_dataset1!$1:$1048576,177,FALSE)</f>
        <v>2</v>
      </c>
      <c r="BG74">
        <f>VLOOKUP($A:$A,output_dataset1!$1:$1048576,181,FALSE)</f>
        <v>2</v>
      </c>
      <c r="BH74">
        <f>VLOOKUP($A:$A,output_dataset1!$1:$1048576,185,FALSE)</f>
        <v>2</v>
      </c>
    </row>
    <row r="75" spans="1:60" x14ac:dyDescent="0.3">
      <c r="A75" t="s">
        <v>82</v>
      </c>
      <c r="B75">
        <v>91101</v>
      </c>
      <c r="C75">
        <v>1.44</v>
      </c>
      <c r="D75">
        <v>4.5999999999999996</v>
      </c>
      <c r="E75">
        <v>108</v>
      </c>
      <c r="F75">
        <v>85</v>
      </c>
      <c r="G75">
        <v>23</v>
      </c>
      <c r="H75">
        <v>14</v>
      </c>
      <c r="I75">
        <v>15</v>
      </c>
      <c r="J75">
        <f>VLOOKUP(Data_Collection[[#This Row],[School Name]],output_dataset1!$1:$1048576,8,FALSE)</f>
        <v>8</v>
      </c>
      <c r="K75">
        <f>VLOOKUP($A:$A,output_dataset1!$1:$1048576,18,FALSE)</f>
        <v>75</v>
      </c>
      <c r="L75">
        <f>VLOOKUP($A:$A,output_dataset1!$1:$1048576,23,FALSE)</f>
        <v>95</v>
      </c>
      <c r="M75">
        <f>VLOOKUP($A:$A,output_dataset1!$1:$1048576,24,FALSE)</f>
        <v>95</v>
      </c>
      <c r="N75">
        <f>VLOOKUP($A:$A,output_dataset1!$1:$1048576,33,FALSE)</f>
        <v>83</v>
      </c>
      <c r="O75">
        <f>VLOOKUP($A:$A,output_dataset1!$1:$1048576,38,FALSE)</f>
        <v>8.8699999999999992</v>
      </c>
      <c r="P75">
        <f>VLOOKUP($A:$A,output_dataset1!$1:$1048576,39,FALSE)</f>
        <v>8.65</v>
      </c>
      <c r="Q75">
        <f>VLOOKUP($A:$A,output_dataset1!$1:$1048576,43,FALSE)</f>
        <v>46</v>
      </c>
      <c r="R75">
        <f>VLOOKUP($A:$A,output_dataset1!$1:$1048576,53,FALSE)</f>
        <v>31</v>
      </c>
      <c r="S75">
        <f>VLOOKUP($A:$A,output_dataset1!$1:$1048576,63,FALSE)</f>
        <v>45.61</v>
      </c>
      <c r="T75">
        <f>VLOOKUP($A:$A,output_dataset1!$1:$1048576,64,FALSE)</f>
        <v>61.588999999999999</v>
      </c>
      <c r="U75">
        <f>VLOOKUP($A:$A,output_dataset1!$1:$1048576,68,FALSE)</f>
        <v>59862</v>
      </c>
      <c r="V75">
        <f>VLOOKUP($A:$A,output_dataset1!$1:$1048576,69,FALSE)</f>
        <v>58238</v>
      </c>
      <c r="W75">
        <f>VLOOKUP($A:$A,output_dataset1!$1:$1048576,73,FALSE)</f>
        <v>82</v>
      </c>
      <c r="X75">
        <f>VLOOKUP($A:$A,output_dataset1!$1:$1048576,74,FALSE)</f>
        <v>84</v>
      </c>
      <c r="Y75">
        <f>VLOOKUP($A:$A,output_dataset1!$1:$1048576,83,FALSE)</f>
        <v>57</v>
      </c>
      <c r="Z75">
        <f>VLOOKUP($A:$A,output_dataset1!$1:$1048576,88,FALSE)</f>
        <v>89</v>
      </c>
      <c r="AA75">
        <f>VLOOKUP($A:$A,output_dataset1!$1:$1048576,93,FALSE)</f>
        <v>82.783000000000001</v>
      </c>
      <c r="AB75" t="str">
        <f>VLOOKUP($A:$A,output_dataset1!$1:$1048576,99,FALSE)</f>
        <v>0</v>
      </c>
      <c r="AC75">
        <f>VLOOKUP($A:$A,output_dataset1!$1:$1048576,100,FALSE)</f>
        <v>14</v>
      </c>
      <c r="AD75">
        <f>VLOOKUP($A:$A,output_dataset1!$1:$1048576,115,FALSE)</f>
        <v>3</v>
      </c>
      <c r="AE75">
        <f>VLOOKUP($A:$A,output_dataset1!$1:$1048576,127,FALSE)</f>
        <v>20</v>
      </c>
      <c r="AF75">
        <f>VLOOKUP($A:$A,output_dataset1!$1:$1048576,128,FALSE)</f>
        <v>-16</v>
      </c>
      <c r="AG75">
        <f>VLOOKUP($A:$A,output_dataset1!$1:$1048576,131,FALSE)</f>
        <v>3</v>
      </c>
      <c r="AH75">
        <f>VLOOKUP($A:$A,output_dataset1!$1:$1048576,132,FALSE)</f>
        <v>26</v>
      </c>
      <c r="AI75">
        <f>VLOOKUP($A:$A,output_dataset1!$1:$1048576,135,FALSE)</f>
        <v>0</v>
      </c>
      <c r="AJ75">
        <f>VLOOKUP($A:$A,output_dataset1!$1:$1048576,136,FALSE)</f>
        <v>0</v>
      </c>
      <c r="AK75">
        <f>VLOOKUP($A:$A,output_dataset1!$1:$1048576,139,FALSE)</f>
        <v>-9</v>
      </c>
      <c r="AL75">
        <f>VLOOKUP($A:$A,output_dataset1!$1:$1048576,140,FALSE)</f>
        <v>-13</v>
      </c>
      <c r="AM75">
        <f>VLOOKUP($A:$A,output_dataset1!$1:$1048576,143,FALSE)</f>
        <v>-62</v>
      </c>
      <c r="AN75">
        <f>VLOOKUP($A:$A,output_dataset1!$1:$1048576,144,FALSE)</f>
        <v>68</v>
      </c>
      <c r="AO75">
        <f>VLOOKUP($A:$A,output_dataset1!$1:$1048576,147,FALSE)</f>
        <v>-2</v>
      </c>
      <c r="AP75">
        <f>VLOOKUP($A:$A,output_dataset1!$1:$1048576,148,FALSE)</f>
        <v>-3</v>
      </c>
      <c r="AQ75">
        <f>VLOOKUP($A:$A,output_dataset1!$1:$1048576,151,FALSE)</f>
        <v>5.0427008000000002E-2</v>
      </c>
      <c r="AR75">
        <f>VLOOKUP($A:$A,output_dataset1!$1:$1048576,152,FALSE)</f>
        <v>0.38393513000000001</v>
      </c>
      <c r="AS75">
        <f>VLOOKUP($A:$A,output_dataset1!$1:$1048576,153,FALSE)</f>
        <v>7.6622936000000003E-2</v>
      </c>
      <c r="AT75">
        <f>VLOOKUP($A:$A,output_dataset1!$1:$1048576,154,FALSE)</f>
        <v>0.17709491099999999</v>
      </c>
      <c r="AU75">
        <f>VLOOKUP($A:$A,output_dataset1!$1:$1048576,155,FALSE)</f>
        <v>0.66286152200000004</v>
      </c>
      <c r="AV75">
        <f>VLOOKUP($A:$A,output_dataset1!$1:$1048576,156,FALSE)</f>
        <v>5.0427008000000002E-2</v>
      </c>
      <c r="AW75">
        <f>VLOOKUP($A:$A,output_dataset1!$1:$1048576,157,FALSE)</f>
        <v>-0.66666666699999999</v>
      </c>
      <c r="AX75">
        <f>VLOOKUP($A:$A,output_dataset1!$1:$1048576,158,FALSE)</f>
        <v>3</v>
      </c>
      <c r="AY75">
        <f>VLOOKUP($A:$A,output_dataset1!$1:$1048576,159,FALSE)</f>
        <v>-1.3333333329999999</v>
      </c>
      <c r="AZ75">
        <f>VLOOKUP($A:$A,output_dataset1!$1:$1048576,162,FALSE)</f>
        <v>-3</v>
      </c>
      <c r="BA75">
        <f>VLOOKUP($A:$A,output_dataset1!$1:$1048576,163,FALSE)</f>
        <v>1.3333333329999999</v>
      </c>
      <c r="BB75">
        <f>VLOOKUP($A:$A,output_dataset1!$1:$1048576,164,FALSE)</f>
        <v>3.5555555559999998</v>
      </c>
      <c r="BC75">
        <f>VLOOKUP($A:$A,output_dataset1!$1:$1048576,168,FALSE)</f>
        <v>3.5555555559999998</v>
      </c>
      <c r="BD75">
        <f>VLOOKUP($A:$A,output_dataset1!$1:$1048576,172,FALSE)</f>
        <v>3.5555555559999998</v>
      </c>
      <c r="BE75">
        <f>VLOOKUP($A:$A,output_dataset1!$1:$1048576,176,FALSE)</f>
        <v>0.08</v>
      </c>
      <c r="BF75">
        <f>VLOOKUP($A:$A,output_dataset1!$1:$1048576,177,FALSE)</f>
        <v>-6.5454545450000001</v>
      </c>
      <c r="BG75">
        <f>VLOOKUP($A:$A,output_dataset1!$1:$1048576,181,FALSE)</f>
        <v>-6.5454545450000001</v>
      </c>
      <c r="BH75">
        <f>VLOOKUP($A:$A,output_dataset1!$1:$1048576,185,FALSE)</f>
        <v>-6.5454545450000001</v>
      </c>
    </row>
    <row r="76" spans="1:60" x14ac:dyDescent="0.3">
      <c r="A76" t="s">
        <v>83</v>
      </c>
      <c r="B76">
        <v>74322</v>
      </c>
      <c r="C76">
        <v>0.74</v>
      </c>
      <c r="F76">
        <v>75</v>
      </c>
      <c r="G76">
        <v>19</v>
      </c>
      <c r="H76">
        <v>13</v>
      </c>
      <c r="I76">
        <v>15</v>
      </c>
      <c r="J76" t="e">
        <f>VLOOKUP(Data_Collection[[#This Row],[School Name]],output_dataset1!$1:$1048576,8,FALSE)</f>
        <v>#N/A</v>
      </c>
      <c r="K76" t="e">
        <f>VLOOKUP($A:$A,output_dataset1!$1:$1048576,18,FALSE)</f>
        <v>#N/A</v>
      </c>
      <c r="L76" t="e">
        <f>VLOOKUP($A:$A,output_dataset1!$1:$1048576,23,FALSE)</f>
        <v>#N/A</v>
      </c>
      <c r="M76" t="e">
        <f>VLOOKUP($A:$A,output_dataset1!$1:$1048576,24,FALSE)</f>
        <v>#N/A</v>
      </c>
      <c r="N76" t="e">
        <f>VLOOKUP($A:$A,output_dataset1!$1:$1048576,33,FALSE)</f>
        <v>#N/A</v>
      </c>
      <c r="O76" t="e">
        <f>VLOOKUP($A:$A,output_dataset1!$1:$1048576,38,FALSE)</f>
        <v>#N/A</v>
      </c>
      <c r="P76" t="e">
        <f>VLOOKUP($A:$A,output_dataset1!$1:$1048576,39,FALSE)</f>
        <v>#N/A</v>
      </c>
      <c r="Q76" t="e">
        <f>VLOOKUP($A:$A,output_dataset1!$1:$1048576,43,FALSE)</f>
        <v>#N/A</v>
      </c>
      <c r="R76" t="e">
        <f>VLOOKUP($A:$A,output_dataset1!$1:$1048576,53,FALSE)</f>
        <v>#N/A</v>
      </c>
      <c r="S76" t="e">
        <f>VLOOKUP($A:$A,output_dataset1!$1:$1048576,63,FALSE)</f>
        <v>#N/A</v>
      </c>
      <c r="T76" t="e">
        <f>VLOOKUP($A:$A,output_dataset1!$1:$1048576,64,FALSE)</f>
        <v>#N/A</v>
      </c>
      <c r="U76" t="e">
        <f>VLOOKUP($A:$A,output_dataset1!$1:$1048576,68,FALSE)</f>
        <v>#N/A</v>
      </c>
      <c r="V76" t="e">
        <f>VLOOKUP($A:$A,output_dataset1!$1:$1048576,69,FALSE)</f>
        <v>#N/A</v>
      </c>
      <c r="W76" t="e">
        <f>VLOOKUP($A:$A,output_dataset1!$1:$1048576,73,FALSE)</f>
        <v>#N/A</v>
      </c>
      <c r="X76" t="e">
        <f>VLOOKUP($A:$A,output_dataset1!$1:$1048576,74,FALSE)</f>
        <v>#N/A</v>
      </c>
      <c r="Y76" t="e">
        <f>VLOOKUP($A:$A,output_dataset1!$1:$1048576,83,FALSE)</f>
        <v>#N/A</v>
      </c>
      <c r="Z76" t="e">
        <f>VLOOKUP($A:$A,output_dataset1!$1:$1048576,88,FALSE)</f>
        <v>#N/A</v>
      </c>
      <c r="AA76" t="e">
        <f>VLOOKUP($A:$A,output_dataset1!$1:$1048576,93,FALSE)</f>
        <v>#N/A</v>
      </c>
      <c r="AB76" t="e">
        <f>VLOOKUP($A:$A,output_dataset1!$1:$1048576,99,FALSE)</f>
        <v>#N/A</v>
      </c>
      <c r="AC76" t="e">
        <f>VLOOKUP($A:$A,output_dataset1!$1:$1048576,100,FALSE)</f>
        <v>#N/A</v>
      </c>
      <c r="AD76" t="e">
        <f>VLOOKUP($A:$A,output_dataset1!$1:$1048576,115,FALSE)</f>
        <v>#N/A</v>
      </c>
      <c r="AE76" t="e">
        <f>VLOOKUP($A:$A,output_dataset1!$1:$1048576,127,FALSE)</f>
        <v>#N/A</v>
      </c>
      <c r="AF76" t="e">
        <f>VLOOKUP($A:$A,output_dataset1!$1:$1048576,128,FALSE)</f>
        <v>#N/A</v>
      </c>
      <c r="AG76" t="e">
        <f>VLOOKUP($A:$A,output_dataset1!$1:$1048576,131,FALSE)</f>
        <v>#N/A</v>
      </c>
      <c r="AH76" t="e">
        <f>VLOOKUP($A:$A,output_dataset1!$1:$1048576,132,FALSE)</f>
        <v>#N/A</v>
      </c>
      <c r="AI76" t="e">
        <f>VLOOKUP($A:$A,output_dataset1!$1:$1048576,135,FALSE)</f>
        <v>#N/A</v>
      </c>
      <c r="AJ76" t="e">
        <f>VLOOKUP($A:$A,output_dataset1!$1:$1048576,136,FALSE)</f>
        <v>#N/A</v>
      </c>
      <c r="AK76" t="e">
        <f>VLOOKUP($A:$A,output_dataset1!$1:$1048576,139,FALSE)</f>
        <v>#N/A</v>
      </c>
      <c r="AL76" t="e">
        <f>VLOOKUP($A:$A,output_dataset1!$1:$1048576,140,FALSE)</f>
        <v>#N/A</v>
      </c>
      <c r="AM76" t="e">
        <f>VLOOKUP($A:$A,output_dataset1!$1:$1048576,143,FALSE)</f>
        <v>#N/A</v>
      </c>
      <c r="AN76" t="e">
        <f>VLOOKUP($A:$A,output_dataset1!$1:$1048576,144,FALSE)</f>
        <v>#N/A</v>
      </c>
      <c r="AO76" t="e">
        <f>VLOOKUP($A:$A,output_dataset1!$1:$1048576,147,FALSE)</f>
        <v>#N/A</v>
      </c>
      <c r="AP76" t="e">
        <f>VLOOKUP($A:$A,output_dataset1!$1:$1048576,148,FALSE)</f>
        <v>#N/A</v>
      </c>
      <c r="AQ76" t="e">
        <f>VLOOKUP($A:$A,output_dataset1!$1:$1048576,151,FALSE)</f>
        <v>#N/A</v>
      </c>
      <c r="AR76" t="e">
        <f>VLOOKUP($A:$A,output_dataset1!$1:$1048576,152,FALSE)</f>
        <v>#N/A</v>
      </c>
      <c r="AS76" t="e">
        <f>VLOOKUP($A:$A,output_dataset1!$1:$1048576,153,FALSE)</f>
        <v>#N/A</v>
      </c>
      <c r="AT76" t="e">
        <f>VLOOKUP($A:$A,output_dataset1!$1:$1048576,154,FALSE)</f>
        <v>#N/A</v>
      </c>
      <c r="AU76" t="e">
        <f>VLOOKUP($A:$A,output_dataset1!$1:$1048576,155,FALSE)</f>
        <v>#N/A</v>
      </c>
      <c r="AV76" t="e">
        <f>VLOOKUP($A:$A,output_dataset1!$1:$1048576,156,FALSE)</f>
        <v>#N/A</v>
      </c>
      <c r="AW76" t="e">
        <f>VLOOKUP($A:$A,output_dataset1!$1:$1048576,157,FALSE)</f>
        <v>#N/A</v>
      </c>
      <c r="AX76" t="e">
        <f>VLOOKUP($A:$A,output_dataset1!$1:$1048576,158,FALSE)</f>
        <v>#N/A</v>
      </c>
      <c r="AY76" t="e">
        <f>VLOOKUP($A:$A,output_dataset1!$1:$1048576,159,FALSE)</f>
        <v>#N/A</v>
      </c>
      <c r="AZ76" t="e">
        <f>VLOOKUP($A:$A,output_dataset1!$1:$1048576,162,FALSE)</f>
        <v>#N/A</v>
      </c>
      <c r="BA76" t="e">
        <f>VLOOKUP($A:$A,output_dataset1!$1:$1048576,163,FALSE)</f>
        <v>#N/A</v>
      </c>
      <c r="BB76" t="e">
        <f>VLOOKUP($A:$A,output_dataset1!$1:$1048576,164,FALSE)</f>
        <v>#N/A</v>
      </c>
      <c r="BC76" t="e">
        <f>VLOOKUP($A:$A,output_dataset1!$1:$1048576,168,FALSE)</f>
        <v>#N/A</v>
      </c>
      <c r="BD76" t="e">
        <f>VLOOKUP($A:$A,output_dataset1!$1:$1048576,172,FALSE)</f>
        <v>#N/A</v>
      </c>
      <c r="BE76" t="e">
        <f>VLOOKUP($A:$A,output_dataset1!$1:$1048576,176,FALSE)</f>
        <v>#N/A</v>
      </c>
      <c r="BF76" t="e">
        <f>VLOOKUP($A:$A,output_dataset1!$1:$1048576,177,FALSE)</f>
        <v>#N/A</v>
      </c>
      <c r="BG76" t="e">
        <f>VLOOKUP($A:$A,output_dataset1!$1:$1048576,181,FALSE)</f>
        <v>#N/A</v>
      </c>
      <c r="BH76" t="e">
        <f>VLOOKUP($A:$A,output_dataset1!$1:$1048576,185,FALSE)</f>
        <v>#N/A</v>
      </c>
    </row>
    <row r="77" spans="1:60" x14ac:dyDescent="0.3">
      <c r="A77" t="s">
        <v>84</v>
      </c>
      <c r="B77">
        <v>24302</v>
      </c>
      <c r="C77">
        <v>2.5299999999999998</v>
      </c>
      <c r="D77">
        <v>4.5999999999999996</v>
      </c>
      <c r="E77">
        <v>68</v>
      </c>
      <c r="F77">
        <v>85</v>
      </c>
      <c r="G77">
        <v>23</v>
      </c>
      <c r="H77">
        <v>14</v>
      </c>
      <c r="I77">
        <v>15</v>
      </c>
      <c r="J77">
        <f>VLOOKUP(Data_Collection[[#This Row],[School Name]],output_dataset1!$1:$1048576,8,FALSE)</f>
        <v>20</v>
      </c>
      <c r="K77">
        <f>VLOOKUP($A:$A,output_dataset1!$1:$1048576,18,FALSE)</f>
        <v>0</v>
      </c>
      <c r="L77">
        <f>VLOOKUP($A:$A,output_dataset1!$1:$1048576,23,FALSE)</f>
        <v>100</v>
      </c>
      <c r="M77">
        <f>VLOOKUP($A:$A,output_dataset1!$1:$1048576,24,FALSE)</f>
        <v>100</v>
      </c>
      <c r="N77">
        <f>VLOOKUP($A:$A,output_dataset1!$1:$1048576,33,FALSE)</f>
        <v>47</v>
      </c>
      <c r="O77">
        <f>VLOOKUP($A:$A,output_dataset1!$1:$1048576,38,FALSE)</f>
        <v>9.17</v>
      </c>
      <c r="P77">
        <f>VLOOKUP($A:$A,output_dataset1!$1:$1048576,39,FALSE)</f>
        <v>9.1199999999999992</v>
      </c>
      <c r="Q77">
        <f>VLOOKUP($A:$A,output_dataset1!$1:$1048576,43,FALSE)</f>
        <v>20</v>
      </c>
      <c r="R77">
        <f>VLOOKUP($A:$A,output_dataset1!$1:$1048576,53,FALSE)</f>
        <v>33</v>
      </c>
      <c r="S77">
        <f>VLOOKUP($A:$A,output_dataset1!$1:$1048576,63,FALSE)</f>
        <v>33.89</v>
      </c>
      <c r="T77">
        <f>VLOOKUP($A:$A,output_dataset1!$1:$1048576,64,FALSE)</f>
        <v>40.944000000000003</v>
      </c>
      <c r="U77">
        <f>VLOOKUP($A:$A,output_dataset1!$1:$1048576,68,FALSE)</f>
        <v>102545</v>
      </c>
      <c r="V77">
        <f>VLOOKUP($A:$A,output_dataset1!$1:$1048576,69,FALSE)</f>
        <v>103443</v>
      </c>
      <c r="W77">
        <f>VLOOKUP($A:$A,output_dataset1!$1:$1048576,73,FALSE)</f>
        <v>18</v>
      </c>
      <c r="X77">
        <f>VLOOKUP($A:$A,output_dataset1!$1:$1048576,74,FALSE)</f>
        <v>16</v>
      </c>
      <c r="Y77">
        <f>VLOOKUP($A:$A,output_dataset1!$1:$1048576,83,FALSE)</f>
        <v>27</v>
      </c>
      <c r="Z77">
        <f>VLOOKUP($A:$A,output_dataset1!$1:$1048576,88,FALSE)</f>
        <v>47</v>
      </c>
      <c r="AA77">
        <f>VLOOKUP($A:$A,output_dataset1!$1:$1048576,93,FALSE)</f>
        <v>84.06</v>
      </c>
      <c r="AB77" t="str">
        <f>VLOOKUP($A:$A,output_dataset1!$1:$1048576,99,FALSE)</f>
        <v>0</v>
      </c>
      <c r="AC77">
        <f>VLOOKUP($A:$A,output_dataset1!$1:$1048576,100,FALSE)</f>
        <v>34</v>
      </c>
      <c r="AD77">
        <f>VLOOKUP($A:$A,output_dataset1!$1:$1048576,115,FALSE)</f>
        <v>4</v>
      </c>
      <c r="AE77">
        <f>VLOOKUP($A:$A,output_dataset1!$1:$1048576,127,FALSE)</f>
        <v>-2</v>
      </c>
      <c r="AF77">
        <f>VLOOKUP($A:$A,output_dataset1!$1:$1048576,128,FALSE)</f>
        <v>0</v>
      </c>
      <c r="AG77">
        <f>VLOOKUP($A:$A,output_dataset1!$1:$1048576,131,FALSE)</f>
        <v>6</v>
      </c>
      <c r="AH77">
        <f>VLOOKUP($A:$A,output_dataset1!$1:$1048576,132,FALSE)</f>
        <v>0</v>
      </c>
      <c r="AI77">
        <f>VLOOKUP($A:$A,output_dataset1!$1:$1048576,135,FALSE)</f>
        <v>5</v>
      </c>
      <c r="AJ77">
        <f>VLOOKUP($A:$A,output_dataset1!$1:$1048576,136,FALSE)</f>
        <v>0</v>
      </c>
      <c r="AK77">
        <f>VLOOKUP($A:$A,output_dataset1!$1:$1048576,139,FALSE)</f>
        <v>-6</v>
      </c>
      <c r="AL77">
        <f>VLOOKUP($A:$A,output_dataset1!$1:$1048576,140,FALSE)</f>
        <v>0</v>
      </c>
      <c r="AM77">
        <f>VLOOKUP($A:$A,output_dataset1!$1:$1048576,143,FALSE)</f>
        <v>17</v>
      </c>
      <c r="AN77">
        <f>VLOOKUP($A:$A,output_dataset1!$1:$1048576,144,FALSE)</f>
        <v>0</v>
      </c>
      <c r="AO77">
        <f>VLOOKUP($A:$A,output_dataset1!$1:$1048576,147,FALSE)</f>
        <v>2</v>
      </c>
      <c r="AP77">
        <f>VLOOKUP($A:$A,output_dataset1!$1:$1048576,148,FALSE)</f>
        <v>0</v>
      </c>
      <c r="AQ77">
        <f>VLOOKUP($A:$A,output_dataset1!$1:$1048576,151,FALSE)</f>
        <v>0.31108550800000001</v>
      </c>
      <c r="AR77">
        <f>VLOOKUP($A:$A,output_dataset1!$1:$1048576,152,FALSE)</f>
        <v>0.428571429</v>
      </c>
      <c r="AS77">
        <f>VLOOKUP($A:$A,output_dataset1!$1:$1048576,153,FALSE)</f>
        <v>5.4811734000000001E-2</v>
      </c>
      <c r="AT77">
        <f>VLOOKUP($A:$A,output_dataset1!$1:$1048576,154,FALSE)</f>
        <v>4.3350445000000001E-2</v>
      </c>
      <c r="AU77">
        <f>VLOOKUP($A:$A,output_dataset1!$1:$1048576,155,FALSE)</f>
        <v>0.106800047</v>
      </c>
      <c r="AV77">
        <f>VLOOKUP($A:$A,output_dataset1!$1:$1048576,156,FALSE)</f>
        <v>0.31108550800000001</v>
      </c>
      <c r="AW77">
        <f>VLOOKUP($A:$A,output_dataset1!$1:$1048576,157,FALSE)</f>
        <v>0</v>
      </c>
      <c r="AX77">
        <f>VLOOKUP($A:$A,output_dataset1!$1:$1048576,158,FALSE)</f>
        <v>-10</v>
      </c>
      <c r="AY77">
        <f>VLOOKUP($A:$A,output_dataset1!$1:$1048576,159,FALSE)</f>
        <v>0</v>
      </c>
      <c r="AZ77">
        <f>VLOOKUP($A:$A,output_dataset1!$1:$1048576,162,FALSE)</f>
        <v>4</v>
      </c>
      <c r="BA77">
        <f>VLOOKUP($A:$A,output_dataset1!$1:$1048576,163,FALSE)</f>
        <v>-11</v>
      </c>
      <c r="BB77">
        <f>VLOOKUP($A:$A,output_dataset1!$1:$1048576,164,FALSE)</f>
        <v>-7</v>
      </c>
      <c r="BC77">
        <f>VLOOKUP($A:$A,output_dataset1!$1:$1048576,168,FALSE)</f>
        <v>-7</v>
      </c>
      <c r="BD77">
        <f>VLOOKUP($A:$A,output_dataset1!$1:$1048576,172,FALSE)</f>
        <v>-7</v>
      </c>
      <c r="BE77">
        <f>VLOOKUP($A:$A,output_dataset1!$1:$1048576,176,FALSE)</f>
        <v>-0.05</v>
      </c>
      <c r="BF77">
        <f>VLOOKUP($A:$A,output_dataset1!$1:$1048576,177,FALSE)</f>
        <v>-6.6</v>
      </c>
      <c r="BG77">
        <f>VLOOKUP($A:$A,output_dataset1!$1:$1048576,181,FALSE)</f>
        <v>-6.6</v>
      </c>
      <c r="BH77">
        <f>VLOOKUP($A:$A,output_dataset1!$1:$1048576,185,FALSE)</f>
        <v>-6.6</v>
      </c>
    </row>
    <row r="78" spans="1:60" x14ac:dyDescent="0.3">
      <c r="A78" t="s">
        <v>85</v>
      </c>
      <c r="B78">
        <v>28587</v>
      </c>
      <c r="C78">
        <v>3.29</v>
      </c>
      <c r="D78">
        <v>4.3</v>
      </c>
      <c r="E78">
        <v>84</v>
      </c>
      <c r="F78">
        <v>80</v>
      </c>
      <c r="G78">
        <v>19</v>
      </c>
      <c r="H78">
        <v>13</v>
      </c>
      <c r="I78">
        <v>16</v>
      </c>
      <c r="J78">
        <f>VLOOKUP(Data_Collection[[#This Row],[School Name]],output_dataset1!$1:$1048576,8,FALSE)</f>
        <v>43</v>
      </c>
      <c r="K78">
        <f>VLOOKUP($A:$A,output_dataset1!$1:$1048576,18,FALSE)</f>
        <v>66</v>
      </c>
      <c r="L78">
        <f>VLOOKUP($A:$A,output_dataset1!$1:$1048576,23,FALSE)</f>
        <v>93</v>
      </c>
      <c r="M78">
        <f>VLOOKUP($A:$A,output_dataset1!$1:$1048576,24,FALSE)</f>
        <v>91</v>
      </c>
      <c r="N78">
        <f>VLOOKUP($A:$A,output_dataset1!$1:$1048576,33,FALSE)</f>
        <v>62</v>
      </c>
      <c r="O78">
        <f>VLOOKUP($A:$A,output_dataset1!$1:$1048576,38,FALSE)</f>
        <v>8.5399999999999991</v>
      </c>
      <c r="P78">
        <f>VLOOKUP($A:$A,output_dataset1!$1:$1048576,39,FALSE)</f>
        <v>8.57</v>
      </c>
      <c r="Q78">
        <f>VLOOKUP($A:$A,output_dataset1!$1:$1048576,43,FALSE)</f>
        <v>50</v>
      </c>
      <c r="R78">
        <f>VLOOKUP($A:$A,output_dataset1!$1:$1048576,53,FALSE)</f>
        <v>50</v>
      </c>
      <c r="S78">
        <f>VLOOKUP($A:$A,output_dataset1!$1:$1048576,63,FALSE)</f>
        <v>44.91</v>
      </c>
      <c r="T78">
        <f>VLOOKUP($A:$A,output_dataset1!$1:$1048576,64,FALSE)</f>
        <v>52.584000000000003</v>
      </c>
      <c r="U78">
        <f>VLOOKUP($A:$A,output_dataset1!$1:$1048576,68,FALSE)</f>
        <v>60827</v>
      </c>
      <c r="V78">
        <f>VLOOKUP($A:$A,output_dataset1!$1:$1048576,69,FALSE)</f>
        <v>60893</v>
      </c>
      <c r="W78">
        <f>VLOOKUP($A:$A,output_dataset1!$1:$1048576,73,FALSE)</f>
        <v>74</v>
      </c>
      <c r="X78">
        <f>VLOOKUP($A:$A,output_dataset1!$1:$1048576,74,FALSE)</f>
        <v>71</v>
      </c>
      <c r="Y78">
        <f>VLOOKUP($A:$A,output_dataset1!$1:$1048576,83,FALSE)</f>
        <v>51</v>
      </c>
      <c r="Z78">
        <f>VLOOKUP($A:$A,output_dataset1!$1:$1048576,88,FALSE)</f>
        <v>35</v>
      </c>
      <c r="AA78">
        <f>VLOOKUP($A:$A,output_dataset1!$1:$1048576,93,FALSE)</f>
        <v>83.38</v>
      </c>
      <c r="AB78" t="str">
        <f>VLOOKUP($A:$A,output_dataset1!$1:$1048576,99,FALSE)</f>
        <v>100</v>
      </c>
      <c r="AC78">
        <f>VLOOKUP($A:$A,output_dataset1!$1:$1048576,100,FALSE)</f>
        <v>30</v>
      </c>
      <c r="AD78">
        <f>VLOOKUP($A:$A,output_dataset1!$1:$1048576,115,FALSE)</f>
        <v>4</v>
      </c>
      <c r="AE78">
        <f>VLOOKUP($A:$A,output_dataset1!$1:$1048576,127,FALSE)</f>
        <v>-1</v>
      </c>
      <c r="AF78">
        <f>VLOOKUP($A:$A,output_dataset1!$1:$1048576,128,FALSE)</f>
        <v>-11</v>
      </c>
      <c r="AG78">
        <f>VLOOKUP($A:$A,output_dataset1!$1:$1048576,131,FALSE)</f>
        <v>6</v>
      </c>
      <c r="AH78">
        <f>VLOOKUP($A:$A,output_dataset1!$1:$1048576,132,FALSE)</f>
        <v>13</v>
      </c>
      <c r="AI78">
        <f>VLOOKUP($A:$A,output_dataset1!$1:$1048576,135,FALSE)</f>
        <v>-9</v>
      </c>
      <c r="AJ78">
        <f>VLOOKUP($A:$A,output_dataset1!$1:$1048576,136,FALSE)</f>
        <v>-1</v>
      </c>
      <c r="AK78">
        <f>VLOOKUP($A:$A,output_dataset1!$1:$1048576,139,FALSE)</f>
        <v>4</v>
      </c>
      <c r="AL78">
        <f>VLOOKUP($A:$A,output_dataset1!$1:$1048576,140,FALSE)</f>
        <v>7</v>
      </c>
      <c r="AM78">
        <f>VLOOKUP($A:$A,output_dataset1!$1:$1048576,143,FALSE)</f>
        <v>-18</v>
      </c>
      <c r="AN78">
        <f>VLOOKUP($A:$A,output_dataset1!$1:$1048576,144,FALSE)</f>
        <v>25</v>
      </c>
      <c r="AO78">
        <f>VLOOKUP($A:$A,output_dataset1!$1:$1048576,147,FALSE)</f>
        <v>3</v>
      </c>
      <c r="AP78">
        <f>VLOOKUP($A:$A,output_dataset1!$1:$1048576,148,FALSE)</f>
        <v>7</v>
      </c>
      <c r="AQ78">
        <f>VLOOKUP($A:$A,output_dataset1!$1:$1048576,151,FALSE)</f>
        <v>6.6523262E-2</v>
      </c>
      <c r="AR78">
        <f>VLOOKUP($A:$A,output_dataset1!$1:$1048576,152,FALSE)</f>
        <v>0.22537411600000001</v>
      </c>
      <c r="AS78">
        <f>VLOOKUP($A:$A,output_dataset1!$1:$1048576,153,FALSE)</f>
        <v>0.30696273400000001</v>
      </c>
      <c r="AT78">
        <f>VLOOKUP($A:$A,output_dataset1!$1:$1048576,154,FALSE)</f>
        <v>0.186818126</v>
      </c>
      <c r="AU78">
        <f>VLOOKUP($A:$A,output_dataset1!$1:$1048576,155,FALSE)</f>
        <v>0.165466328</v>
      </c>
      <c r="AV78">
        <f>VLOOKUP($A:$A,output_dataset1!$1:$1048576,156,FALSE)</f>
        <v>6.6523262E-2</v>
      </c>
      <c r="AW78">
        <f>VLOOKUP($A:$A,output_dataset1!$1:$1048576,157,FALSE)</f>
        <v>-3</v>
      </c>
      <c r="AX78">
        <f>VLOOKUP($A:$A,output_dataset1!$1:$1048576,158,FALSE)</f>
        <v>-4.3333333329999997</v>
      </c>
      <c r="AY78">
        <f>VLOOKUP($A:$A,output_dataset1!$1:$1048576,159,FALSE)</f>
        <v>-3.3333333330000001</v>
      </c>
      <c r="AZ78">
        <f>VLOOKUP($A:$A,output_dataset1!$1:$1048576,162,FALSE)</f>
        <v>-3</v>
      </c>
      <c r="BA78">
        <f>VLOOKUP($A:$A,output_dataset1!$1:$1048576,163,FALSE)</f>
        <v>-2.3333333330000001</v>
      </c>
      <c r="BB78">
        <f>VLOOKUP($A:$A,output_dataset1!$1:$1048576,164,FALSE)</f>
        <v>-0.909090909</v>
      </c>
      <c r="BC78">
        <f>VLOOKUP($A:$A,output_dataset1!$1:$1048576,168,FALSE)</f>
        <v>-0.909090909</v>
      </c>
      <c r="BD78">
        <f>VLOOKUP($A:$A,output_dataset1!$1:$1048576,172,FALSE)</f>
        <v>-0.909090909</v>
      </c>
      <c r="BE78">
        <f>VLOOKUP($A:$A,output_dataset1!$1:$1048576,176,FALSE)</f>
        <v>0.03</v>
      </c>
      <c r="BF78">
        <f>VLOOKUP($A:$A,output_dataset1!$1:$1048576,177,FALSE)</f>
        <v>-0.45454545499999999</v>
      </c>
      <c r="BG78">
        <f>VLOOKUP($A:$A,output_dataset1!$1:$1048576,181,FALSE)</f>
        <v>-0.45454545499999999</v>
      </c>
      <c r="BH78">
        <f>VLOOKUP($A:$A,output_dataset1!$1:$1048576,185,FALSE)</f>
        <v>-0.45454545499999999</v>
      </c>
    </row>
    <row r="79" spans="1:60" x14ac:dyDescent="0.3">
      <c r="A79" t="s">
        <v>86</v>
      </c>
      <c r="B79">
        <v>26942</v>
      </c>
      <c r="C79">
        <v>2.12</v>
      </c>
      <c r="D79">
        <v>4.4000000000000004</v>
      </c>
      <c r="E79">
        <v>31</v>
      </c>
      <c r="F79">
        <v>56.3</v>
      </c>
      <c r="G79">
        <v>59.2</v>
      </c>
      <c r="H79">
        <v>14</v>
      </c>
      <c r="I79">
        <v>26.7</v>
      </c>
      <c r="J79">
        <f>VLOOKUP(Data_Collection[[#This Row],[School Name]],output_dataset1!$1:$1048576,8,FALSE)</f>
        <v>82</v>
      </c>
      <c r="K79">
        <f>VLOOKUP($A:$A,output_dataset1!$1:$1048576,18,FALSE)</f>
        <v>0</v>
      </c>
      <c r="L79">
        <f>VLOOKUP($A:$A,output_dataset1!$1:$1048576,23,FALSE)</f>
        <v>99</v>
      </c>
      <c r="M79">
        <f>VLOOKUP($A:$A,output_dataset1!$1:$1048576,24,FALSE)</f>
        <v>99</v>
      </c>
      <c r="N79">
        <f>VLOOKUP($A:$A,output_dataset1!$1:$1048576,33,FALSE)</f>
        <v>74</v>
      </c>
      <c r="O79">
        <f>VLOOKUP($A:$A,output_dataset1!$1:$1048576,38,FALSE)</f>
        <v>9</v>
      </c>
      <c r="P79">
        <f>VLOOKUP($A:$A,output_dataset1!$1:$1048576,39,FALSE)</f>
        <v>8.76</v>
      </c>
      <c r="Q79">
        <f>VLOOKUP($A:$A,output_dataset1!$1:$1048576,43,FALSE)</f>
        <v>45</v>
      </c>
      <c r="R79">
        <f>VLOOKUP($A:$A,output_dataset1!$1:$1048576,53,FALSE)</f>
        <v>49</v>
      </c>
      <c r="S79">
        <f>VLOOKUP($A:$A,output_dataset1!$1:$1048576,63,FALSE)</f>
        <v>64.040000000000006</v>
      </c>
      <c r="T79">
        <f>VLOOKUP($A:$A,output_dataset1!$1:$1048576,64,FALSE)</f>
        <v>86.212999999999994</v>
      </c>
      <c r="U79">
        <f>VLOOKUP($A:$A,output_dataset1!$1:$1048576,68,FALSE)</f>
        <v>60519</v>
      </c>
      <c r="V79">
        <f>VLOOKUP($A:$A,output_dataset1!$1:$1048576,69,FALSE)</f>
        <v>50569</v>
      </c>
      <c r="W79">
        <f>VLOOKUP($A:$A,output_dataset1!$1:$1048576,73,FALSE)</f>
        <v>29</v>
      </c>
      <c r="X79">
        <f>VLOOKUP($A:$A,output_dataset1!$1:$1048576,74,FALSE)</f>
        <v>31</v>
      </c>
      <c r="Y79">
        <f>VLOOKUP($A:$A,output_dataset1!$1:$1048576,83,FALSE)</f>
        <v>13</v>
      </c>
      <c r="Z79">
        <f>VLOOKUP($A:$A,output_dataset1!$1:$1048576,88,FALSE)</f>
        <v>31</v>
      </c>
      <c r="AA79">
        <f>VLOOKUP($A:$A,output_dataset1!$1:$1048576,93,FALSE)</f>
        <v>81.763000000000005</v>
      </c>
      <c r="AB79" t="str">
        <f>VLOOKUP($A:$A,output_dataset1!$1:$1048576,99,FALSE)</f>
        <v>0</v>
      </c>
      <c r="AC79">
        <f>VLOOKUP($A:$A,output_dataset1!$1:$1048576,100,FALSE)</f>
        <v>25</v>
      </c>
      <c r="AD79">
        <f>VLOOKUP($A:$A,output_dataset1!$1:$1048576,115,FALSE)</f>
        <v>4</v>
      </c>
      <c r="AE79">
        <f>VLOOKUP($A:$A,output_dataset1!$1:$1048576,127,FALSE)</f>
        <v>-12</v>
      </c>
      <c r="AF79">
        <f>VLOOKUP($A:$A,output_dataset1!$1:$1048576,128,FALSE)</f>
        <v>0</v>
      </c>
      <c r="AG79">
        <f>VLOOKUP($A:$A,output_dataset1!$1:$1048576,131,FALSE)</f>
        <v>-23</v>
      </c>
      <c r="AH79">
        <f>VLOOKUP($A:$A,output_dataset1!$1:$1048576,132,FALSE)</f>
        <v>0</v>
      </c>
      <c r="AI79">
        <f>VLOOKUP($A:$A,output_dataset1!$1:$1048576,135,FALSE)</f>
        <v>-8</v>
      </c>
      <c r="AJ79">
        <f>VLOOKUP($A:$A,output_dataset1!$1:$1048576,136,FALSE)</f>
        <v>0</v>
      </c>
      <c r="AK79">
        <f>VLOOKUP($A:$A,output_dataset1!$1:$1048576,139,FALSE)</f>
        <v>-2</v>
      </c>
      <c r="AL79">
        <f>VLOOKUP($A:$A,output_dataset1!$1:$1048576,140,FALSE)</f>
        <v>0</v>
      </c>
      <c r="AM79">
        <f>VLOOKUP($A:$A,output_dataset1!$1:$1048576,143,FALSE)</f>
        <v>-26</v>
      </c>
      <c r="AN79">
        <f>VLOOKUP($A:$A,output_dataset1!$1:$1048576,144,FALSE)</f>
        <v>0</v>
      </c>
      <c r="AO79">
        <f>VLOOKUP($A:$A,output_dataset1!$1:$1048576,147,FALSE)</f>
        <v>-2</v>
      </c>
      <c r="AP79">
        <f>VLOOKUP($A:$A,output_dataset1!$1:$1048576,148,FALSE)</f>
        <v>0</v>
      </c>
      <c r="AQ79">
        <f>VLOOKUP($A:$A,output_dataset1!$1:$1048576,151,FALSE)</f>
        <v>3.3333333E-2</v>
      </c>
      <c r="AR79">
        <f>VLOOKUP($A:$A,output_dataset1!$1:$1048576,152,FALSE)</f>
        <v>0.15836752400000001</v>
      </c>
      <c r="AS79">
        <f>VLOOKUP($A:$A,output_dataset1!$1:$1048576,153,FALSE)</f>
        <v>5.4126588000000003E-2</v>
      </c>
      <c r="AT79">
        <f>VLOOKUP($A:$A,output_dataset1!$1:$1048576,154,FALSE)</f>
        <v>3.9000644000000001E-2</v>
      </c>
      <c r="AU79">
        <f>VLOOKUP($A:$A,output_dataset1!$1:$1048576,155,FALSE)</f>
        <v>0.40125542600000003</v>
      </c>
      <c r="AV79">
        <f>VLOOKUP($A:$A,output_dataset1!$1:$1048576,156,FALSE)</f>
        <v>3.3333333E-2</v>
      </c>
      <c r="AW79">
        <f>VLOOKUP($A:$A,output_dataset1!$1:$1048576,157,FALSE)</f>
        <v>0</v>
      </c>
      <c r="AX79">
        <f>VLOOKUP($A:$A,output_dataset1!$1:$1048576,158,FALSE)</f>
        <v>0</v>
      </c>
      <c r="AY79">
        <f>VLOOKUP($A:$A,output_dataset1!$1:$1048576,159,FALSE)</f>
        <v>0</v>
      </c>
      <c r="AZ79">
        <f>VLOOKUP($A:$A,output_dataset1!$1:$1048576,162,FALSE)</f>
        <v>-3</v>
      </c>
      <c r="BA79">
        <f>VLOOKUP($A:$A,output_dataset1!$1:$1048576,163,FALSE)</f>
        <v>-8</v>
      </c>
      <c r="BB79">
        <f>VLOOKUP($A:$A,output_dataset1!$1:$1048576,164,FALSE)</f>
        <v>-4.5999999999999996</v>
      </c>
      <c r="BC79">
        <f>VLOOKUP($A:$A,output_dataset1!$1:$1048576,168,FALSE)</f>
        <v>-4.5999999999999996</v>
      </c>
      <c r="BD79">
        <f>VLOOKUP($A:$A,output_dataset1!$1:$1048576,172,FALSE)</f>
        <v>-4.5999999999999996</v>
      </c>
      <c r="BE79">
        <f>VLOOKUP($A:$A,output_dataset1!$1:$1048576,176,FALSE)</f>
        <v>-0.24</v>
      </c>
      <c r="BF79">
        <f>VLOOKUP($A:$A,output_dataset1!$1:$1048576,177,FALSE)</f>
        <v>7.6</v>
      </c>
      <c r="BG79">
        <f>VLOOKUP($A:$A,output_dataset1!$1:$1048576,181,FALSE)</f>
        <v>7.6</v>
      </c>
      <c r="BH79">
        <f>VLOOKUP($A:$A,output_dataset1!$1:$1048576,185,FALSE)</f>
        <v>7.6</v>
      </c>
    </row>
    <row r="80" spans="1:60" x14ac:dyDescent="0.3">
      <c r="A80" t="s">
        <v>87</v>
      </c>
      <c r="B80">
        <v>18632</v>
      </c>
      <c r="C80">
        <v>9.07</v>
      </c>
      <c r="D80">
        <v>4.5999999999999996</v>
      </c>
      <c r="E80">
        <v>47</v>
      </c>
      <c r="F80">
        <v>87.3</v>
      </c>
      <c r="G80">
        <v>42.3</v>
      </c>
      <c r="H80">
        <v>14</v>
      </c>
      <c r="I80">
        <v>14.4</v>
      </c>
      <c r="J80" t="e">
        <f>VLOOKUP(Data_Collection[[#This Row],[School Name]],output_dataset1!$1:$1048576,8,FALSE)</f>
        <v>#N/A</v>
      </c>
      <c r="K80" t="e">
        <f>VLOOKUP($A:$A,output_dataset1!$1:$1048576,18,FALSE)</f>
        <v>#N/A</v>
      </c>
      <c r="L80" t="e">
        <f>VLOOKUP($A:$A,output_dataset1!$1:$1048576,23,FALSE)</f>
        <v>#N/A</v>
      </c>
      <c r="M80" t="e">
        <f>VLOOKUP($A:$A,output_dataset1!$1:$1048576,24,FALSE)</f>
        <v>#N/A</v>
      </c>
      <c r="N80" t="e">
        <f>VLOOKUP($A:$A,output_dataset1!$1:$1048576,33,FALSE)</f>
        <v>#N/A</v>
      </c>
      <c r="O80" t="e">
        <f>VLOOKUP($A:$A,output_dataset1!$1:$1048576,38,FALSE)</f>
        <v>#N/A</v>
      </c>
      <c r="P80" t="e">
        <f>VLOOKUP($A:$A,output_dataset1!$1:$1048576,39,FALSE)</f>
        <v>#N/A</v>
      </c>
      <c r="Q80" t="e">
        <f>VLOOKUP($A:$A,output_dataset1!$1:$1048576,43,FALSE)</f>
        <v>#N/A</v>
      </c>
      <c r="R80" t="e">
        <f>VLOOKUP($A:$A,output_dataset1!$1:$1048576,53,FALSE)</f>
        <v>#N/A</v>
      </c>
      <c r="S80" t="e">
        <f>VLOOKUP($A:$A,output_dataset1!$1:$1048576,63,FALSE)</f>
        <v>#N/A</v>
      </c>
      <c r="T80" t="e">
        <f>VLOOKUP($A:$A,output_dataset1!$1:$1048576,64,FALSE)</f>
        <v>#N/A</v>
      </c>
      <c r="U80" t="e">
        <f>VLOOKUP($A:$A,output_dataset1!$1:$1048576,68,FALSE)</f>
        <v>#N/A</v>
      </c>
      <c r="V80" t="e">
        <f>VLOOKUP($A:$A,output_dataset1!$1:$1048576,69,FALSE)</f>
        <v>#N/A</v>
      </c>
      <c r="W80" t="e">
        <f>VLOOKUP($A:$A,output_dataset1!$1:$1048576,73,FALSE)</f>
        <v>#N/A</v>
      </c>
      <c r="X80" t="e">
        <f>VLOOKUP($A:$A,output_dataset1!$1:$1048576,74,FALSE)</f>
        <v>#N/A</v>
      </c>
      <c r="Y80" t="e">
        <f>VLOOKUP($A:$A,output_dataset1!$1:$1048576,83,FALSE)</f>
        <v>#N/A</v>
      </c>
      <c r="Z80" t="e">
        <f>VLOOKUP($A:$A,output_dataset1!$1:$1048576,88,FALSE)</f>
        <v>#N/A</v>
      </c>
      <c r="AA80" t="e">
        <f>VLOOKUP($A:$A,output_dataset1!$1:$1048576,93,FALSE)</f>
        <v>#N/A</v>
      </c>
      <c r="AB80" t="e">
        <f>VLOOKUP($A:$A,output_dataset1!$1:$1048576,99,FALSE)</f>
        <v>#N/A</v>
      </c>
      <c r="AC80" t="e">
        <f>VLOOKUP($A:$A,output_dataset1!$1:$1048576,100,FALSE)</f>
        <v>#N/A</v>
      </c>
      <c r="AD80" t="e">
        <f>VLOOKUP($A:$A,output_dataset1!$1:$1048576,115,FALSE)</f>
        <v>#N/A</v>
      </c>
      <c r="AE80" t="e">
        <f>VLOOKUP($A:$A,output_dataset1!$1:$1048576,127,FALSE)</f>
        <v>#N/A</v>
      </c>
      <c r="AF80" t="e">
        <f>VLOOKUP($A:$A,output_dataset1!$1:$1048576,128,FALSE)</f>
        <v>#N/A</v>
      </c>
      <c r="AG80" t="e">
        <f>VLOOKUP($A:$A,output_dataset1!$1:$1048576,131,FALSE)</f>
        <v>#N/A</v>
      </c>
      <c r="AH80" t="e">
        <f>VLOOKUP($A:$A,output_dataset1!$1:$1048576,132,FALSE)</f>
        <v>#N/A</v>
      </c>
      <c r="AI80" t="e">
        <f>VLOOKUP($A:$A,output_dataset1!$1:$1048576,135,FALSE)</f>
        <v>#N/A</v>
      </c>
      <c r="AJ80" t="e">
        <f>VLOOKUP($A:$A,output_dataset1!$1:$1048576,136,FALSE)</f>
        <v>#N/A</v>
      </c>
      <c r="AK80" t="e">
        <f>VLOOKUP($A:$A,output_dataset1!$1:$1048576,139,FALSE)</f>
        <v>#N/A</v>
      </c>
      <c r="AL80" t="e">
        <f>VLOOKUP($A:$A,output_dataset1!$1:$1048576,140,FALSE)</f>
        <v>#N/A</v>
      </c>
      <c r="AM80" t="e">
        <f>VLOOKUP($A:$A,output_dataset1!$1:$1048576,143,FALSE)</f>
        <v>#N/A</v>
      </c>
      <c r="AN80" t="e">
        <f>VLOOKUP($A:$A,output_dataset1!$1:$1048576,144,FALSE)</f>
        <v>#N/A</v>
      </c>
      <c r="AO80" t="e">
        <f>VLOOKUP($A:$A,output_dataset1!$1:$1048576,147,FALSE)</f>
        <v>#N/A</v>
      </c>
      <c r="AP80" t="e">
        <f>VLOOKUP($A:$A,output_dataset1!$1:$1048576,148,FALSE)</f>
        <v>#N/A</v>
      </c>
      <c r="AQ80" t="e">
        <f>VLOOKUP($A:$A,output_dataset1!$1:$1048576,151,FALSE)</f>
        <v>#N/A</v>
      </c>
      <c r="AR80" t="e">
        <f>VLOOKUP($A:$A,output_dataset1!$1:$1048576,152,FALSE)</f>
        <v>#N/A</v>
      </c>
      <c r="AS80" t="e">
        <f>VLOOKUP($A:$A,output_dataset1!$1:$1048576,153,FALSE)</f>
        <v>#N/A</v>
      </c>
      <c r="AT80" t="e">
        <f>VLOOKUP($A:$A,output_dataset1!$1:$1048576,154,FALSE)</f>
        <v>#N/A</v>
      </c>
      <c r="AU80" t="e">
        <f>VLOOKUP($A:$A,output_dataset1!$1:$1048576,155,FALSE)</f>
        <v>#N/A</v>
      </c>
      <c r="AV80" t="e">
        <f>VLOOKUP($A:$A,output_dataset1!$1:$1048576,156,FALSE)</f>
        <v>#N/A</v>
      </c>
      <c r="AW80" t="e">
        <f>VLOOKUP($A:$A,output_dataset1!$1:$1048576,157,FALSE)</f>
        <v>#N/A</v>
      </c>
      <c r="AX80" t="e">
        <f>VLOOKUP($A:$A,output_dataset1!$1:$1048576,158,FALSE)</f>
        <v>#N/A</v>
      </c>
      <c r="AY80" t="e">
        <f>VLOOKUP($A:$A,output_dataset1!$1:$1048576,159,FALSE)</f>
        <v>#N/A</v>
      </c>
      <c r="AZ80" t="e">
        <f>VLOOKUP($A:$A,output_dataset1!$1:$1048576,162,FALSE)</f>
        <v>#N/A</v>
      </c>
      <c r="BA80" t="e">
        <f>VLOOKUP($A:$A,output_dataset1!$1:$1048576,163,FALSE)</f>
        <v>#N/A</v>
      </c>
      <c r="BB80" t="e">
        <f>VLOOKUP($A:$A,output_dataset1!$1:$1048576,164,FALSE)</f>
        <v>#N/A</v>
      </c>
      <c r="BC80" t="e">
        <f>VLOOKUP($A:$A,output_dataset1!$1:$1048576,168,FALSE)</f>
        <v>#N/A</v>
      </c>
      <c r="BD80" t="e">
        <f>VLOOKUP($A:$A,output_dataset1!$1:$1048576,172,FALSE)</f>
        <v>#N/A</v>
      </c>
      <c r="BE80" t="e">
        <f>VLOOKUP($A:$A,output_dataset1!$1:$1048576,176,FALSE)</f>
        <v>#N/A</v>
      </c>
      <c r="BF80" t="e">
        <f>VLOOKUP($A:$A,output_dataset1!$1:$1048576,177,FALSE)</f>
        <v>#N/A</v>
      </c>
      <c r="BG80" t="e">
        <f>VLOOKUP($A:$A,output_dataset1!$1:$1048576,181,FALSE)</f>
        <v>#N/A</v>
      </c>
      <c r="BH80" t="e">
        <f>VLOOKUP($A:$A,output_dataset1!$1:$1048576,185,FALSE)</f>
        <v>#N/A</v>
      </c>
    </row>
    <row r="81" spans="1:60" x14ac:dyDescent="0.3">
      <c r="A81" t="s">
        <v>88</v>
      </c>
      <c r="J81" t="e">
        <f>VLOOKUP(Data_Collection[[#This Row],[School Name]],output_dataset1!$1:$1048576,8,FALSE)</f>
        <v>#N/A</v>
      </c>
      <c r="K81" t="e">
        <f>VLOOKUP($A:$A,output_dataset1!$1:$1048576,18,FALSE)</f>
        <v>#N/A</v>
      </c>
      <c r="L81" t="e">
        <f>VLOOKUP($A:$A,output_dataset1!$1:$1048576,23,FALSE)</f>
        <v>#N/A</v>
      </c>
      <c r="M81" t="e">
        <f>VLOOKUP($A:$A,output_dataset1!$1:$1048576,24,FALSE)</f>
        <v>#N/A</v>
      </c>
      <c r="N81" t="e">
        <f>VLOOKUP($A:$A,output_dataset1!$1:$1048576,33,FALSE)</f>
        <v>#N/A</v>
      </c>
      <c r="O81" t="e">
        <f>VLOOKUP($A:$A,output_dataset1!$1:$1048576,38,FALSE)</f>
        <v>#N/A</v>
      </c>
      <c r="P81" t="e">
        <f>VLOOKUP($A:$A,output_dataset1!$1:$1048576,39,FALSE)</f>
        <v>#N/A</v>
      </c>
      <c r="Q81" t="e">
        <f>VLOOKUP($A:$A,output_dataset1!$1:$1048576,43,FALSE)</f>
        <v>#N/A</v>
      </c>
      <c r="R81" t="e">
        <f>VLOOKUP($A:$A,output_dataset1!$1:$1048576,53,FALSE)</f>
        <v>#N/A</v>
      </c>
      <c r="S81" t="e">
        <f>VLOOKUP($A:$A,output_dataset1!$1:$1048576,63,FALSE)</f>
        <v>#N/A</v>
      </c>
      <c r="T81" t="e">
        <f>VLOOKUP($A:$A,output_dataset1!$1:$1048576,64,FALSE)</f>
        <v>#N/A</v>
      </c>
      <c r="U81" t="e">
        <f>VLOOKUP($A:$A,output_dataset1!$1:$1048576,68,FALSE)</f>
        <v>#N/A</v>
      </c>
      <c r="V81" t="e">
        <f>VLOOKUP($A:$A,output_dataset1!$1:$1048576,69,FALSE)</f>
        <v>#N/A</v>
      </c>
      <c r="W81" t="e">
        <f>VLOOKUP($A:$A,output_dataset1!$1:$1048576,73,FALSE)</f>
        <v>#N/A</v>
      </c>
      <c r="X81" t="e">
        <f>VLOOKUP($A:$A,output_dataset1!$1:$1048576,74,FALSE)</f>
        <v>#N/A</v>
      </c>
      <c r="Y81" t="e">
        <f>VLOOKUP($A:$A,output_dataset1!$1:$1048576,83,FALSE)</f>
        <v>#N/A</v>
      </c>
      <c r="Z81" t="e">
        <f>VLOOKUP($A:$A,output_dataset1!$1:$1048576,88,FALSE)</f>
        <v>#N/A</v>
      </c>
      <c r="AA81" t="e">
        <f>VLOOKUP($A:$A,output_dataset1!$1:$1048576,93,FALSE)</f>
        <v>#N/A</v>
      </c>
      <c r="AB81" t="e">
        <f>VLOOKUP($A:$A,output_dataset1!$1:$1048576,99,FALSE)</f>
        <v>#N/A</v>
      </c>
      <c r="AC81" t="e">
        <f>VLOOKUP($A:$A,output_dataset1!$1:$1048576,100,FALSE)</f>
        <v>#N/A</v>
      </c>
      <c r="AD81" t="e">
        <f>VLOOKUP($A:$A,output_dataset1!$1:$1048576,115,FALSE)</f>
        <v>#N/A</v>
      </c>
      <c r="AE81" t="e">
        <f>VLOOKUP($A:$A,output_dataset1!$1:$1048576,127,FALSE)</f>
        <v>#N/A</v>
      </c>
      <c r="AF81" t="e">
        <f>VLOOKUP($A:$A,output_dataset1!$1:$1048576,128,FALSE)</f>
        <v>#N/A</v>
      </c>
      <c r="AG81" t="e">
        <f>VLOOKUP($A:$A,output_dataset1!$1:$1048576,131,FALSE)</f>
        <v>#N/A</v>
      </c>
      <c r="AH81" t="e">
        <f>VLOOKUP($A:$A,output_dataset1!$1:$1048576,132,FALSE)</f>
        <v>#N/A</v>
      </c>
      <c r="AI81" t="e">
        <f>VLOOKUP($A:$A,output_dataset1!$1:$1048576,135,FALSE)</f>
        <v>#N/A</v>
      </c>
      <c r="AJ81" t="e">
        <f>VLOOKUP($A:$A,output_dataset1!$1:$1048576,136,FALSE)</f>
        <v>#N/A</v>
      </c>
      <c r="AK81" t="e">
        <f>VLOOKUP($A:$A,output_dataset1!$1:$1048576,139,FALSE)</f>
        <v>#N/A</v>
      </c>
      <c r="AL81" t="e">
        <f>VLOOKUP($A:$A,output_dataset1!$1:$1048576,140,FALSE)</f>
        <v>#N/A</v>
      </c>
      <c r="AM81" t="e">
        <f>VLOOKUP($A:$A,output_dataset1!$1:$1048576,143,FALSE)</f>
        <v>#N/A</v>
      </c>
      <c r="AN81" t="e">
        <f>VLOOKUP($A:$A,output_dataset1!$1:$1048576,144,FALSE)</f>
        <v>#N/A</v>
      </c>
      <c r="AO81" t="e">
        <f>VLOOKUP($A:$A,output_dataset1!$1:$1048576,147,FALSE)</f>
        <v>#N/A</v>
      </c>
      <c r="AP81" t="e">
        <f>VLOOKUP($A:$A,output_dataset1!$1:$1048576,148,FALSE)</f>
        <v>#N/A</v>
      </c>
      <c r="AQ81" t="e">
        <f>VLOOKUP($A:$A,output_dataset1!$1:$1048576,151,FALSE)</f>
        <v>#N/A</v>
      </c>
      <c r="AR81" t="e">
        <f>VLOOKUP($A:$A,output_dataset1!$1:$1048576,152,FALSE)</f>
        <v>#N/A</v>
      </c>
      <c r="AS81" t="e">
        <f>VLOOKUP($A:$A,output_dataset1!$1:$1048576,153,FALSE)</f>
        <v>#N/A</v>
      </c>
      <c r="AT81" t="e">
        <f>VLOOKUP($A:$A,output_dataset1!$1:$1048576,154,FALSE)</f>
        <v>#N/A</v>
      </c>
      <c r="AU81" t="e">
        <f>VLOOKUP($A:$A,output_dataset1!$1:$1048576,155,FALSE)</f>
        <v>#N/A</v>
      </c>
      <c r="AV81" t="e">
        <f>VLOOKUP($A:$A,output_dataset1!$1:$1048576,156,FALSE)</f>
        <v>#N/A</v>
      </c>
      <c r="AW81" t="e">
        <f>VLOOKUP($A:$A,output_dataset1!$1:$1048576,157,FALSE)</f>
        <v>#N/A</v>
      </c>
      <c r="AX81" t="e">
        <f>VLOOKUP($A:$A,output_dataset1!$1:$1048576,158,FALSE)</f>
        <v>#N/A</v>
      </c>
      <c r="AY81" t="e">
        <f>VLOOKUP($A:$A,output_dataset1!$1:$1048576,159,FALSE)</f>
        <v>#N/A</v>
      </c>
      <c r="AZ81" t="e">
        <f>VLOOKUP($A:$A,output_dataset1!$1:$1048576,162,FALSE)</f>
        <v>#N/A</v>
      </c>
      <c r="BA81" t="e">
        <f>VLOOKUP($A:$A,output_dataset1!$1:$1048576,163,FALSE)</f>
        <v>#N/A</v>
      </c>
      <c r="BB81" t="e">
        <f>VLOOKUP($A:$A,output_dataset1!$1:$1048576,164,FALSE)</f>
        <v>#N/A</v>
      </c>
      <c r="BC81" t="e">
        <f>VLOOKUP($A:$A,output_dataset1!$1:$1048576,168,FALSE)</f>
        <v>#N/A</v>
      </c>
      <c r="BD81" t="e">
        <f>VLOOKUP($A:$A,output_dataset1!$1:$1048576,172,FALSE)</f>
        <v>#N/A</v>
      </c>
      <c r="BE81" t="e">
        <f>VLOOKUP($A:$A,output_dataset1!$1:$1048576,176,FALSE)</f>
        <v>#N/A</v>
      </c>
      <c r="BF81" t="e">
        <f>VLOOKUP($A:$A,output_dataset1!$1:$1048576,177,FALSE)</f>
        <v>#N/A</v>
      </c>
      <c r="BG81" t="e">
        <f>VLOOKUP($A:$A,output_dataset1!$1:$1048576,181,FALSE)</f>
        <v>#N/A</v>
      </c>
      <c r="BH81" t="e">
        <f>VLOOKUP($A:$A,output_dataset1!$1:$1048576,185,FALSE)</f>
        <v>#N/A</v>
      </c>
    </row>
    <row r="82" spans="1:60" x14ac:dyDescent="0.3">
      <c r="A82" t="s">
        <v>89</v>
      </c>
      <c r="B82">
        <v>77741</v>
      </c>
      <c r="C82">
        <v>2.5</v>
      </c>
      <c r="D82">
        <v>4.0999999999999996</v>
      </c>
      <c r="E82">
        <v>560</v>
      </c>
      <c r="F82">
        <v>85</v>
      </c>
      <c r="G82">
        <v>45.6</v>
      </c>
      <c r="H82">
        <v>10</v>
      </c>
      <c r="J82">
        <f>VLOOKUP(Data_Collection[[#This Row],[School Name]],output_dataset1!$1:$1048576,8,FALSE)</f>
        <v>100</v>
      </c>
      <c r="K82">
        <f>VLOOKUP($A:$A,output_dataset1!$1:$1048576,18,FALSE)</f>
        <v>93</v>
      </c>
      <c r="L82">
        <f>VLOOKUP($A:$A,output_dataset1!$1:$1048576,23,FALSE)</f>
        <v>78</v>
      </c>
      <c r="M82">
        <f>VLOOKUP($A:$A,output_dataset1!$1:$1048576,24,FALSE)</f>
        <v>75</v>
      </c>
      <c r="N82">
        <f>VLOOKUP($A:$A,output_dataset1!$1:$1048576,33,FALSE)</f>
        <v>98</v>
      </c>
      <c r="O82">
        <f>VLOOKUP($A:$A,output_dataset1!$1:$1048576,38,FALSE)</f>
        <v>8.6300000000000008</v>
      </c>
      <c r="P82">
        <f>VLOOKUP($A:$A,output_dataset1!$1:$1048576,39,FALSE)</f>
        <v>8.56</v>
      </c>
      <c r="Q82">
        <f>VLOOKUP($A:$A,output_dataset1!$1:$1048576,43,FALSE)</f>
        <v>25</v>
      </c>
      <c r="R82">
        <f>VLOOKUP($A:$A,output_dataset1!$1:$1048576,53,FALSE)</f>
        <v>43</v>
      </c>
      <c r="S82">
        <f>VLOOKUP($A:$A,output_dataset1!$1:$1048576,63,FALSE)</f>
        <v>62.66</v>
      </c>
      <c r="T82">
        <f>VLOOKUP($A:$A,output_dataset1!$1:$1048576,64,FALSE)</f>
        <v>74.84</v>
      </c>
      <c r="U82">
        <f>VLOOKUP($A:$A,output_dataset1!$1:$1048576,68,FALSE)</f>
        <v>51093</v>
      </c>
      <c r="V82">
        <f>VLOOKUP($A:$A,output_dataset1!$1:$1048576,69,FALSE)</f>
        <v>52390</v>
      </c>
      <c r="W82">
        <f>VLOOKUP($A:$A,output_dataset1!$1:$1048576,73,FALSE)</f>
        <v>22</v>
      </c>
      <c r="X82">
        <f>VLOOKUP($A:$A,output_dataset1!$1:$1048576,74,FALSE)</f>
        <v>22</v>
      </c>
      <c r="Y82">
        <f>VLOOKUP($A:$A,output_dataset1!$1:$1048576,83,FALSE)</f>
        <v>7</v>
      </c>
      <c r="Z82">
        <f>VLOOKUP($A:$A,output_dataset1!$1:$1048576,88,FALSE)</f>
        <v>20</v>
      </c>
      <c r="AA82">
        <f>VLOOKUP($A:$A,output_dataset1!$1:$1048576,93,FALSE)</f>
        <v>81.728999999999999</v>
      </c>
      <c r="AB82" t="str">
        <f>VLOOKUP($A:$A,output_dataset1!$1:$1048576,99,FALSE)</f>
        <v>5</v>
      </c>
      <c r="AC82">
        <f>VLOOKUP($A:$A,output_dataset1!$1:$1048576,100,FALSE)</f>
        <v>21</v>
      </c>
      <c r="AD82">
        <f>VLOOKUP($A:$A,output_dataset1!$1:$1048576,115,FALSE)</f>
        <v>4</v>
      </c>
      <c r="AE82">
        <f>VLOOKUP($A:$A,output_dataset1!$1:$1048576,127,FALSE)</f>
        <v>7</v>
      </c>
      <c r="AF82">
        <f>VLOOKUP($A:$A,output_dataset1!$1:$1048576,128,FALSE)</f>
        <v>1</v>
      </c>
      <c r="AG82">
        <f>VLOOKUP($A:$A,output_dataset1!$1:$1048576,131,FALSE)</f>
        <v>-38</v>
      </c>
      <c r="AH82">
        <f>VLOOKUP($A:$A,output_dataset1!$1:$1048576,132,FALSE)</f>
        <v>-33</v>
      </c>
      <c r="AI82">
        <f>VLOOKUP($A:$A,output_dataset1!$1:$1048576,135,FALSE)</f>
        <v>0</v>
      </c>
      <c r="AJ82">
        <f>VLOOKUP($A:$A,output_dataset1!$1:$1048576,136,FALSE)</f>
        <v>0</v>
      </c>
      <c r="AK82">
        <f>VLOOKUP($A:$A,output_dataset1!$1:$1048576,139,FALSE)</f>
        <v>1</v>
      </c>
      <c r="AL82">
        <f>VLOOKUP($A:$A,output_dataset1!$1:$1048576,140,FALSE)</f>
        <v>5</v>
      </c>
      <c r="AM82">
        <f>VLOOKUP($A:$A,output_dataset1!$1:$1048576,143,FALSE)</f>
        <v>10</v>
      </c>
      <c r="AN82">
        <f>VLOOKUP($A:$A,output_dataset1!$1:$1048576,144,FALSE)</f>
        <v>-17</v>
      </c>
      <c r="AO82">
        <f>VLOOKUP($A:$A,output_dataset1!$1:$1048576,147,FALSE)</f>
        <v>0</v>
      </c>
      <c r="AP82">
        <f>VLOOKUP($A:$A,output_dataset1!$1:$1048576,148,FALSE)</f>
        <v>1</v>
      </c>
      <c r="AQ82">
        <f>VLOOKUP($A:$A,output_dataset1!$1:$1048576,151,FALSE)</f>
        <v>0.16832508199999999</v>
      </c>
      <c r="AR82">
        <f>VLOOKUP($A:$A,output_dataset1!$1:$1048576,152,FALSE)</f>
        <v>0.672627643</v>
      </c>
      <c r="AS82">
        <f>VLOOKUP($A:$A,output_dataset1!$1:$1048576,153,FALSE)</f>
        <v>7.9648577999999998E-2</v>
      </c>
      <c r="AT82">
        <f>VLOOKUP($A:$A,output_dataset1!$1:$1048576,154,FALSE)</f>
        <v>3.2920129999999999E-2</v>
      </c>
      <c r="AU82">
        <f>VLOOKUP($A:$A,output_dataset1!$1:$1048576,155,FALSE)</f>
        <v>0.22185760400000001</v>
      </c>
      <c r="AV82">
        <f>VLOOKUP($A:$A,output_dataset1!$1:$1048576,156,FALSE)</f>
        <v>0.16832508199999999</v>
      </c>
      <c r="AW82">
        <f>VLOOKUP($A:$A,output_dataset1!$1:$1048576,157,FALSE)</f>
        <v>6</v>
      </c>
      <c r="AX82">
        <f>VLOOKUP($A:$A,output_dataset1!$1:$1048576,158,FALSE)</f>
        <v>-14.66666667</v>
      </c>
      <c r="AY82">
        <f>VLOOKUP($A:$A,output_dataset1!$1:$1048576,159,FALSE)</f>
        <v>2.6666666669999999</v>
      </c>
      <c r="AZ82">
        <f>VLOOKUP($A:$A,output_dataset1!$1:$1048576,162,FALSE)</f>
        <v>0</v>
      </c>
      <c r="BA82">
        <f>VLOOKUP($A:$A,output_dataset1!$1:$1048576,163,FALSE)</f>
        <v>-3</v>
      </c>
      <c r="BB82">
        <f>VLOOKUP($A:$A,output_dataset1!$1:$1048576,164,FALSE)</f>
        <v>-1.3333333329999999</v>
      </c>
      <c r="BC82">
        <f>VLOOKUP($A:$A,output_dataset1!$1:$1048576,168,FALSE)</f>
        <v>-1.3333333329999999</v>
      </c>
      <c r="BD82">
        <f>VLOOKUP($A:$A,output_dataset1!$1:$1048576,172,FALSE)</f>
        <v>-1.3333333329999999</v>
      </c>
      <c r="BE82">
        <f>VLOOKUP($A:$A,output_dataset1!$1:$1048576,176,FALSE)</f>
        <v>7.0000000000000007E-2</v>
      </c>
      <c r="BF82">
        <f>VLOOKUP($A:$A,output_dataset1!$1:$1048576,177,FALSE)</f>
        <v>3.2727272730000001</v>
      </c>
      <c r="BG82">
        <f>VLOOKUP($A:$A,output_dataset1!$1:$1048576,181,FALSE)</f>
        <v>3.2727272730000001</v>
      </c>
      <c r="BH82">
        <f>VLOOKUP($A:$A,output_dataset1!$1:$1048576,185,FALSE)</f>
        <v>3.2727272730000001</v>
      </c>
    </row>
    <row r="83" spans="1:60" x14ac:dyDescent="0.3">
      <c r="A83" t="s">
        <v>90</v>
      </c>
      <c r="B83">
        <v>183301</v>
      </c>
      <c r="C83">
        <v>3.8</v>
      </c>
      <c r="D83">
        <v>4.7</v>
      </c>
      <c r="E83">
        <v>60</v>
      </c>
      <c r="F83">
        <v>92</v>
      </c>
      <c r="G83">
        <v>55.6</v>
      </c>
      <c r="H83">
        <v>10</v>
      </c>
      <c r="I83">
        <v>15.1</v>
      </c>
      <c r="J83">
        <f>VLOOKUP(Data_Collection[[#This Row],[School Name]],output_dataset1!$1:$1048576,8,FALSE)</f>
        <v>54</v>
      </c>
      <c r="K83">
        <f>VLOOKUP($A:$A,output_dataset1!$1:$1048576,18,FALSE)</f>
        <v>76</v>
      </c>
      <c r="L83">
        <f>VLOOKUP($A:$A,output_dataset1!$1:$1048576,23,FALSE)</f>
        <v>98</v>
      </c>
      <c r="M83">
        <f>VLOOKUP($A:$A,output_dataset1!$1:$1048576,24,FALSE)</f>
        <v>98</v>
      </c>
      <c r="N83">
        <f>VLOOKUP($A:$A,output_dataset1!$1:$1048576,33,FALSE)</f>
        <v>69</v>
      </c>
      <c r="O83">
        <f>VLOOKUP($A:$A,output_dataset1!$1:$1048576,38,FALSE)</f>
        <v>8.7100000000000009</v>
      </c>
      <c r="P83">
        <f>VLOOKUP($A:$A,output_dataset1!$1:$1048576,39,FALSE)</f>
        <v>8.5299999999999994</v>
      </c>
      <c r="Q83">
        <f>VLOOKUP($A:$A,output_dataset1!$1:$1048576,43,FALSE)</f>
        <v>46</v>
      </c>
      <c r="R83">
        <f>VLOOKUP($A:$A,output_dataset1!$1:$1048576,53,FALSE)</f>
        <v>27</v>
      </c>
      <c r="S83">
        <f>VLOOKUP($A:$A,output_dataset1!$1:$1048576,63,FALSE)</f>
        <v>48.86</v>
      </c>
      <c r="T83">
        <f>VLOOKUP($A:$A,output_dataset1!$1:$1048576,64,FALSE)</f>
        <v>44.787999999999997</v>
      </c>
      <c r="U83">
        <f>VLOOKUP($A:$A,output_dataset1!$1:$1048576,68,FALSE)</f>
        <v>64800</v>
      </c>
      <c r="V83">
        <f>VLOOKUP($A:$A,output_dataset1!$1:$1048576,69,FALSE)</f>
        <v>62341</v>
      </c>
      <c r="W83">
        <f>VLOOKUP($A:$A,output_dataset1!$1:$1048576,73,FALSE)</f>
        <v>97</v>
      </c>
      <c r="X83">
        <f>VLOOKUP($A:$A,output_dataset1!$1:$1048576,74,FALSE)</f>
        <v>97</v>
      </c>
      <c r="Y83">
        <f>VLOOKUP($A:$A,output_dataset1!$1:$1048576,83,FALSE)</f>
        <v>66</v>
      </c>
      <c r="Z83">
        <f>VLOOKUP($A:$A,output_dataset1!$1:$1048576,88,FALSE)</f>
        <v>98</v>
      </c>
      <c r="AA83">
        <f>VLOOKUP($A:$A,output_dataset1!$1:$1048576,93,FALSE)</f>
        <v>83.637</v>
      </c>
      <c r="AB83" t="str">
        <f>VLOOKUP($A:$A,output_dataset1!$1:$1048576,99,FALSE)</f>
        <v>100</v>
      </c>
      <c r="AC83">
        <f>VLOOKUP($A:$A,output_dataset1!$1:$1048576,100,FALSE)</f>
        <v>18</v>
      </c>
      <c r="AD83">
        <f>VLOOKUP($A:$A,output_dataset1!$1:$1048576,115,FALSE)</f>
        <v>6</v>
      </c>
      <c r="AE83">
        <f>VLOOKUP($A:$A,output_dataset1!$1:$1048576,127,FALSE)</f>
        <v>-14</v>
      </c>
      <c r="AF83">
        <f>VLOOKUP($A:$A,output_dataset1!$1:$1048576,128,FALSE)</f>
        <v>7</v>
      </c>
      <c r="AG83">
        <f>VLOOKUP($A:$A,output_dataset1!$1:$1048576,131,FALSE)</f>
        <v>-10</v>
      </c>
      <c r="AH83">
        <f>VLOOKUP($A:$A,output_dataset1!$1:$1048576,132,FALSE)</f>
        <v>14</v>
      </c>
      <c r="AI83">
        <f>VLOOKUP($A:$A,output_dataset1!$1:$1048576,135,FALSE)</f>
        <v>9</v>
      </c>
      <c r="AJ83">
        <f>VLOOKUP($A:$A,output_dataset1!$1:$1048576,136,FALSE)</f>
        <v>11</v>
      </c>
      <c r="AK83">
        <f>VLOOKUP($A:$A,output_dataset1!$1:$1048576,139,FALSE)</f>
        <v>-5</v>
      </c>
      <c r="AL83">
        <f>VLOOKUP($A:$A,output_dataset1!$1:$1048576,140,FALSE)</f>
        <v>-10</v>
      </c>
      <c r="AM83">
        <f>VLOOKUP($A:$A,output_dataset1!$1:$1048576,143,FALSE)</f>
        <v>-80</v>
      </c>
      <c r="AN83">
        <f>VLOOKUP($A:$A,output_dataset1!$1:$1048576,144,FALSE)</f>
        <v>59</v>
      </c>
      <c r="AO83">
        <f>VLOOKUP($A:$A,output_dataset1!$1:$1048576,147,FALSE)</f>
        <v>0</v>
      </c>
      <c r="AP83">
        <f>VLOOKUP($A:$A,output_dataset1!$1:$1048576,148,FALSE)</f>
        <v>8</v>
      </c>
      <c r="AQ83">
        <f>VLOOKUP($A:$A,output_dataset1!$1:$1048576,151,FALSE)</f>
        <v>4.4023606999999999E-2</v>
      </c>
      <c r="AR83">
        <f>VLOOKUP($A:$A,output_dataset1!$1:$1048576,152,FALSE)</f>
        <v>0.11184777899999999</v>
      </c>
      <c r="AS83">
        <f>VLOOKUP($A:$A,output_dataset1!$1:$1048576,153,FALSE)</f>
        <v>0.112647689</v>
      </c>
      <c r="AT83">
        <f>VLOOKUP($A:$A,output_dataset1!$1:$1048576,154,FALSE)</f>
        <v>0.210347221</v>
      </c>
      <c r="AU83">
        <f>VLOOKUP($A:$A,output_dataset1!$1:$1048576,155,FALSE)</f>
        <v>0.70963715699999996</v>
      </c>
      <c r="AV83">
        <f>VLOOKUP($A:$A,output_dataset1!$1:$1048576,156,FALSE)</f>
        <v>4.4023606999999999E-2</v>
      </c>
      <c r="AW83">
        <f>VLOOKUP($A:$A,output_dataset1!$1:$1048576,157,FALSE)</f>
        <v>0</v>
      </c>
      <c r="AX83">
        <f>VLOOKUP($A:$A,output_dataset1!$1:$1048576,158,FALSE)</f>
        <v>-0.33333333300000001</v>
      </c>
      <c r="AY83">
        <f>VLOOKUP($A:$A,output_dataset1!$1:$1048576,159,FALSE)</f>
        <v>-3.6666666669999999</v>
      </c>
      <c r="AZ83">
        <f>VLOOKUP($A:$A,output_dataset1!$1:$1048576,162,FALSE)</f>
        <v>-0.33333333300000001</v>
      </c>
      <c r="BA83">
        <f>VLOOKUP($A:$A,output_dataset1!$1:$1048576,163,FALSE)</f>
        <v>-0.66666666699999999</v>
      </c>
      <c r="BB83">
        <f>VLOOKUP($A:$A,output_dataset1!$1:$1048576,164,FALSE)</f>
        <v>-2.4545454549999999</v>
      </c>
      <c r="BC83">
        <f>VLOOKUP($A:$A,output_dataset1!$1:$1048576,168,FALSE)</f>
        <v>-2.4545454549999999</v>
      </c>
      <c r="BD83">
        <f>VLOOKUP($A:$A,output_dataset1!$1:$1048576,172,FALSE)</f>
        <v>-2.4545454549999999</v>
      </c>
      <c r="BE83">
        <f>VLOOKUP($A:$A,output_dataset1!$1:$1048576,176,FALSE)</f>
        <v>-0.375</v>
      </c>
      <c r="BF83">
        <f>VLOOKUP($A:$A,output_dataset1!$1:$1048576,177,FALSE)</f>
        <v>-4.0909090910000003</v>
      </c>
      <c r="BG83">
        <f>VLOOKUP($A:$A,output_dataset1!$1:$1048576,181,FALSE)</f>
        <v>-4.0909090910000003</v>
      </c>
      <c r="BH83">
        <f>VLOOKUP($A:$A,output_dataset1!$1:$1048576,185,FALSE)</f>
        <v>-4.0909090910000003</v>
      </c>
    </row>
    <row r="84" spans="1:60" x14ac:dyDescent="0.3">
      <c r="A84" t="s">
        <v>91</v>
      </c>
      <c r="B84">
        <v>14697</v>
      </c>
      <c r="C84">
        <v>3.8</v>
      </c>
      <c r="D84">
        <v>4.9000000000000004</v>
      </c>
      <c r="E84">
        <v>92</v>
      </c>
      <c r="F84">
        <v>90</v>
      </c>
      <c r="G84">
        <v>52.6</v>
      </c>
      <c r="H84">
        <v>10</v>
      </c>
      <c r="J84">
        <f>VLOOKUP(Data_Collection[[#This Row],[School Name]],output_dataset1!$1:$1048576,8,FALSE)</f>
        <v>77</v>
      </c>
      <c r="K84">
        <f>VLOOKUP($A:$A,output_dataset1!$1:$1048576,18,FALSE)</f>
        <v>75</v>
      </c>
      <c r="L84">
        <f>VLOOKUP($A:$A,output_dataset1!$1:$1048576,23,FALSE)</f>
        <v>75</v>
      </c>
      <c r="M84">
        <f>VLOOKUP($A:$A,output_dataset1!$1:$1048576,24,FALSE)</f>
        <v>78</v>
      </c>
      <c r="N84">
        <f>VLOOKUP($A:$A,output_dataset1!$1:$1048576,33,FALSE)</f>
        <v>79</v>
      </c>
      <c r="O84">
        <f>VLOOKUP($A:$A,output_dataset1!$1:$1048576,38,FALSE)</f>
        <v>8.9600000000000009</v>
      </c>
      <c r="P84">
        <f>VLOOKUP($A:$A,output_dataset1!$1:$1048576,39,FALSE)</f>
        <v>9.16</v>
      </c>
      <c r="Q84">
        <f>VLOOKUP($A:$A,output_dataset1!$1:$1048576,43,FALSE)</f>
        <v>23</v>
      </c>
      <c r="R84">
        <f>VLOOKUP($A:$A,output_dataset1!$1:$1048576,53,FALSE)</f>
        <v>52</v>
      </c>
      <c r="S84">
        <f>VLOOKUP($A:$A,output_dataset1!$1:$1048576,63,FALSE)</f>
        <v>80.64</v>
      </c>
      <c r="T84">
        <f>VLOOKUP($A:$A,output_dataset1!$1:$1048576,64,FALSE)</f>
        <v>100.28700000000001</v>
      </c>
      <c r="U84">
        <f>VLOOKUP($A:$A,output_dataset1!$1:$1048576,68,FALSE)</f>
        <v>63365</v>
      </c>
      <c r="V84">
        <f>VLOOKUP($A:$A,output_dataset1!$1:$1048576,69,FALSE)</f>
        <v>55047</v>
      </c>
      <c r="W84">
        <f>VLOOKUP($A:$A,output_dataset1!$1:$1048576,73,FALSE)</f>
        <v>13</v>
      </c>
      <c r="X84">
        <f>VLOOKUP($A:$A,output_dataset1!$1:$1048576,74,FALSE)</f>
        <v>13</v>
      </c>
      <c r="Y84">
        <f>VLOOKUP($A:$A,output_dataset1!$1:$1048576,83,FALSE)</f>
        <v>5</v>
      </c>
      <c r="Z84">
        <f>VLOOKUP($A:$A,output_dataset1!$1:$1048576,88,FALSE)</f>
        <v>30</v>
      </c>
      <c r="AA84">
        <f>VLOOKUP($A:$A,output_dataset1!$1:$1048576,93,FALSE)</f>
        <v>82.513000000000005</v>
      </c>
      <c r="AB84" t="str">
        <f>VLOOKUP($A:$A,output_dataset1!$1:$1048576,99,FALSE)</f>
        <v>41</v>
      </c>
      <c r="AC84">
        <f>VLOOKUP($A:$A,output_dataset1!$1:$1048576,100,FALSE)</f>
        <v>18</v>
      </c>
      <c r="AD84">
        <f>VLOOKUP($A:$A,output_dataset1!$1:$1048576,115,FALSE)</f>
        <v>4</v>
      </c>
      <c r="AE84">
        <f>VLOOKUP($A:$A,output_dataset1!$1:$1048576,127,FALSE)</f>
        <v>10</v>
      </c>
      <c r="AF84">
        <f>VLOOKUP($A:$A,output_dataset1!$1:$1048576,128,FALSE)</f>
        <v>-8</v>
      </c>
      <c r="AG84">
        <f>VLOOKUP($A:$A,output_dataset1!$1:$1048576,131,FALSE)</f>
        <v>-6</v>
      </c>
      <c r="AH84">
        <f>VLOOKUP($A:$A,output_dataset1!$1:$1048576,132,FALSE)</f>
        <v>-3</v>
      </c>
      <c r="AI84">
        <f>VLOOKUP($A:$A,output_dataset1!$1:$1048576,135,FALSE)</f>
        <v>0</v>
      </c>
      <c r="AJ84">
        <f>VLOOKUP($A:$A,output_dataset1!$1:$1048576,136,FALSE)</f>
        <v>0</v>
      </c>
      <c r="AK84">
        <f>VLOOKUP($A:$A,output_dataset1!$1:$1048576,139,FALSE)</f>
        <v>-24</v>
      </c>
      <c r="AL84">
        <f>VLOOKUP($A:$A,output_dataset1!$1:$1048576,140,FALSE)</f>
        <v>8</v>
      </c>
      <c r="AM84">
        <f>VLOOKUP($A:$A,output_dataset1!$1:$1048576,143,FALSE)</f>
        <v>65</v>
      </c>
      <c r="AN84">
        <f>VLOOKUP($A:$A,output_dataset1!$1:$1048576,144,FALSE)</f>
        <v>0</v>
      </c>
      <c r="AO84">
        <f>VLOOKUP($A:$A,output_dataset1!$1:$1048576,147,FALSE)</f>
        <v>0</v>
      </c>
      <c r="AP84">
        <f>VLOOKUP($A:$A,output_dataset1!$1:$1048576,148,FALSE)</f>
        <v>7</v>
      </c>
      <c r="AQ84">
        <f>VLOOKUP($A:$A,output_dataset1!$1:$1048576,151,FALSE)</f>
        <v>0.42541598800000002</v>
      </c>
      <c r="AR84">
        <f>VLOOKUP($A:$A,output_dataset1!$1:$1048576,152,FALSE)</f>
        <v>0.13430103199999999</v>
      </c>
      <c r="AS84">
        <f>VLOOKUP($A:$A,output_dataset1!$1:$1048576,153,FALSE)</f>
        <v>8.1759980999999995E-2</v>
      </c>
      <c r="AT84">
        <f>VLOOKUP($A:$A,output_dataset1!$1:$1048576,154,FALSE)</f>
        <v>0.18117433099999999</v>
      </c>
      <c r="AU84">
        <f>VLOOKUP($A:$A,output_dataset1!$1:$1048576,155,FALSE)</f>
        <v>1.4038294899999999</v>
      </c>
      <c r="AV84">
        <f>VLOOKUP($A:$A,output_dataset1!$1:$1048576,156,FALSE)</f>
        <v>0.42541598800000002</v>
      </c>
      <c r="AW84">
        <f>VLOOKUP($A:$A,output_dataset1!$1:$1048576,157,FALSE)</f>
        <v>2</v>
      </c>
      <c r="AX84">
        <f>VLOOKUP($A:$A,output_dataset1!$1:$1048576,158,FALSE)</f>
        <v>0</v>
      </c>
      <c r="AY84">
        <f>VLOOKUP($A:$A,output_dataset1!$1:$1048576,159,FALSE)</f>
        <v>0</v>
      </c>
      <c r="AZ84">
        <f>VLOOKUP($A:$A,output_dataset1!$1:$1048576,162,FALSE)</f>
        <v>1</v>
      </c>
      <c r="BA84">
        <f>VLOOKUP($A:$A,output_dataset1!$1:$1048576,163,FALSE)</f>
        <v>-4.6666666670000003</v>
      </c>
      <c r="BB84">
        <f>VLOOKUP($A:$A,output_dataset1!$1:$1048576,164,FALSE)</f>
        <v>-4</v>
      </c>
      <c r="BC84">
        <f>VLOOKUP($A:$A,output_dataset1!$1:$1048576,168,FALSE)</f>
        <v>-4</v>
      </c>
      <c r="BD84">
        <f>VLOOKUP($A:$A,output_dataset1!$1:$1048576,172,FALSE)</f>
        <v>-4</v>
      </c>
      <c r="BE84">
        <f>VLOOKUP($A:$A,output_dataset1!$1:$1048576,176,FALSE)</f>
        <v>0.245</v>
      </c>
      <c r="BF84">
        <f>VLOOKUP($A:$A,output_dataset1!$1:$1048576,177,FALSE)</f>
        <v>4.2727272730000001</v>
      </c>
      <c r="BG84">
        <f>VLOOKUP($A:$A,output_dataset1!$1:$1048576,181,FALSE)</f>
        <v>4.2727272730000001</v>
      </c>
      <c r="BH84">
        <f>VLOOKUP($A:$A,output_dataset1!$1:$1048576,185,FALSE)</f>
        <v>4.2727272730000001</v>
      </c>
    </row>
    <row r="85" spans="1:60" x14ac:dyDescent="0.3">
      <c r="A85" t="s">
        <v>92</v>
      </c>
      <c r="B85">
        <v>178057</v>
      </c>
      <c r="C85">
        <v>3.7</v>
      </c>
      <c r="D85">
        <v>280</v>
      </c>
      <c r="E85">
        <v>93</v>
      </c>
      <c r="F85">
        <v>56.8</v>
      </c>
      <c r="G85">
        <v>10</v>
      </c>
      <c r="H85">
        <v>10</v>
      </c>
      <c r="J85" t="e">
        <f>VLOOKUP(Data_Collection[[#This Row],[School Name]],output_dataset1!$1:$1048576,8,FALSE)</f>
        <v>#N/A</v>
      </c>
      <c r="K85" t="e">
        <f>VLOOKUP($A:$A,output_dataset1!$1:$1048576,18,FALSE)</f>
        <v>#N/A</v>
      </c>
      <c r="L85" t="e">
        <f>VLOOKUP($A:$A,output_dataset1!$1:$1048576,23,FALSE)</f>
        <v>#N/A</v>
      </c>
      <c r="M85" t="e">
        <f>VLOOKUP($A:$A,output_dataset1!$1:$1048576,24,FALSE)</f>
        <v>#N/A</v>
      </c>
      <c r="N85" t="e">
        <f>VLOOKUP($A:$A,output_dataset1!$1:$1048576,33,FALSE)</f>
        <v>#N/A</v>
      </c>
      <c r="O85" t="e">
        <f>VLOOKUP($A:$A,output_dataset1!$1:$1048576,38,FALSE)</f>
        <v>#N/A</v>
      </c>
      <c r="P85" t="e">
        <f>VLOOKUP($A:$A,output_dataset1!$1:$1048576,39,FALSE)</f>
        <v>#N/A</v>
      </c>
      <c r="Q85" t="e">
        <f>VLOOKUP($A:$A,output_dataset1!$1:$1048576,43,FALSE)</f>
        <v>#N/A</v>
      </c>
      <c r="R85" t="e">
        <f>VLOOKUP($A:$A,output_dataset1!$1:$1048576,53,FALSE)</f>
        <v>#N/A</v>
      </c>
      <c r="S85" t="e">
        <f>VLOOKUP($A:$A,output_dataset1!$1:$1048576,63,FALSE)</f>
        <v>#N/A</v>
      </c>
      <c r="T85" t="e">
        <f>VLOOKUP($A:$A,output_dataset1!$1:$1048576,64,FALSE)</f>
        <v>#N/A</v>
      </c>
      <c r="U85" t="e">
        <f>VLOOKUP($A:$A,output_dataset1!$1:$1048576,68,FALSE)</f>
        <v>#N/A</v>
      </c>
      <c r="V85" t="e">
        <f>VLOOKUP($A:$A,output_dataset1!$1:$1048576,69,FALSE)</f>
        <v>#N/A</v>
      </c>
      <c r="W85" t="e">
        <f>VLOOKUP($A:$A,output_dataset1!$1:$1048576,73,FALSE)</f>
        <v>#N/A</v>
      </c>
      <c r="X85" t="e">
        <f>VLOOKUP($A:$A,output_dataset1!$1:$1048576,74,FALSE)</f>
        <v>#N/A</v>
      </c>
      <c r="Y85" t="e">
        <f>VLOOKUP($A:$A,output_dataset1!$1:$1048576,83,FALSE)</f>
        <v>#N/A</v>
      </c>
      <c r="Z85" t="e">
        <f>VLOOKUP($A:$A,output_dataset1!$1:$1048576,88,FALSE)</f>
        <v>#N/A</v>
      </c>
      <c r="AA85" t="e">
        <f>VLOOKUP($A:$A,output_dataset1!$1:$1048576,93,FALSE)</f>
        <v>#N/A</v>
      </c>
      <c r="AB85" t="e">
        <f>VLOOKUP($A:$A,output_dataset1!$1:$1048576,99,FALSE)</f>
        <v>#N/A</v>
      </c>
      <c r="AC85" t="e">
        <f>VLOOKUP($A:$A,output_dataset1!$1:$1048576,100,FALSE)</f>
        <v>#N/A</v>
      </c>
      <c r="AD85" t="e">
        <f>VLOOKUP($A:$A,output_dataset1!$1:$1048576,115,FALSE)</f>
        <v>#N/A</v>
      </c>
      <c r="AE85" t="e">
        <f>VLOOKUP($A:$A,output_dataset1!$1:$1048576,127,FALSE)</f>
        <v>#N/A</v>
      </c>
      <c r="AF85" t="e">
        <f>VLOOKUP($A:$A,output_dataset1!$1:$1048576,128,FALSE)</f>
        <v>#N/A</v>
      </c>
      <c r="AG85" t="e">
        <f>VLOOKUP($A:$A,output_dataset1!$1:$1048576,131,FALSE)</f>
        <v>#N/A</v>
      </c>
      <c r="AH85" t="e">
        <f>VLOOKUP($A:$A,output_dataset1!$1:$1048576,132,FALSE)</f>
        <v>#N/A</v>
      </c>
      <c r="AI85" t="e">
        <f>VLOOKUP($A:$A,output_dataset1!$1:$1048576,135,FALSE)</f>
        <v>#N/A</v>
      </c>
      <c r="AJ85" t="e">
        <f>VLOOKUP($A:$A,output_dataset1!$1:$1048576,136,FALSE)</f>
        <v>#N/A</v>
      </c>
      <c r="AK85" t="e">
        <f>VLOOKUP($A:$A,output_dataset1!$1:$1048576,139,FALSE)</f>
        <v>#N/A</v>
      </c>
      <c r="AL85" t="e">
        <f>VLOOKUP($A:$A,output_dataset1!$1:$1048576,140,FALSE)</f>
        <v>#N/A</v>
      </c>
      <c r="AM85" t="e">
        <f>VLOOKUP($A:$A,output_dataset1!$1:$1048576,143,FALSE)</f>
        <v>#N/A</v>
      </c>
      <c r="AN85" t="e">
        <f>VLOOKUP($A:$A,output_dataset1!$1:$1048576,144,FALSE)</f>
        <v>#N/A</v>
      </c>
      <c r="AO85" t="e">
        <f>VLOOKUP($A:$A,output_dataset1!$1:$1048576,147,FALSE)</f>
        <v>#N/A</v>
      </c>
      <c r="AP85" t="e">
        <f>VLOOKUP($A:$A,output_dataset1!$1:$1048576,148,FALSE)</f>
        <v>#N/A</v>
      </c>
      <c r="AQ85" t="e">
        <f>VLOOKUP($A:$A,output_dataset1!$1:$1048576,151,FALSE)</f>
        <v>#N/A</v>
      </c>
      <c r="AR85" t="e">
        <f>VLOOKUP($A:$A,output_dataset1!$1:$1048576,152,FALSE)</f>
        <v>#N/A</v>
      </c>
      <c r="AS85" t="e">
        <f>VLOOKUP($A:$A,output_dataset1!$1:$1048576,153,FALSE)</f>
        <v>#N/A</v>
      </c>
      <c r="AT85" t="e">
        <f>VLOOKUP($A:$A,output_dataset1!$1:$1048576,154,FALSE)</f>
        <v>#N/A</v>
      </c>
      <c r="AU85" t="e">
        <f>VLOOKUP($A:$A,output_dataset1!$1:$1048576,155,FALSE)</f>
        <v>#N/A</v>
      </c>
      <c r="AV85" t="e">
        <f>VLOOKUP($A:$A,output_dataset1!$1:$1048576,156,FALSE)</f>
        <v>#N/A</v>
      </c>
      <c r="AW85" t="e">
        <f>VLOOKUP($A:$A,output_dataset1!$1:$1048576,157,FALSE)</f>
        <v>#N/A</v>
      </c>
      <c r="AX85" t="e">
        <f>VLOOKUP($A:$A,output_dataset1!$1:$1048576,158,FALSE)</f>
        <v>#N/A</v>
      </c>
      <c r="AY85" t="e">
        <f>VLOOKUP($A:$A,output_dataset1!$1:$1048576,159,FALSE)</f>
        <v>#N/A</v>
      </c>
      <c r="AZ85" t="e">
        <f>VLOOKUP($A:$A,output_dataset1!$1:$1048576,162,FALSE)</f>
        <v>#N/A</v>
      </c>
      <c r="BA85" t="e">
        <f>VLOOKUP($A:$A,output_dataset1!$1:$1048576,163,FALSE)</f>
        <v>#N/A</v>
      </c>
      <c r="BB85" t="e">
        <f>VLOOKUP($A:$A,output_dataset1!$1:$1048576,164,FALSE)</f>
        <v>#N/A</v>
      </c>
      <c r="BC85" t="e">
        <f>VLOOKUP($A:$A,output_dataset1!$1:$1048576,168,FALSE)</f>
        <v>#N/A</v>
      </c>
      <c r="BD85" t="e">
        <f>VLOOKUP($A:$A,output_dataset1!$1:$1048576,172,FALSE)</f>
        <v>#N/A</v>
      </c>
      <c r="BE85" t="e">
        <f>VLOOKUP($A:$A,output_dataset1!$1:$1048576,176,FALSE)</f>
        <v>#N/A</v>
      </c>
      <c r="BF85" t="e">
        <f>VLOOKUP($A:$A,output_dataset1!$1:$1048576,177,FALSE)</f>
        <v>#N/A</v>
      </c>
      <c r="BG85" t="e">
        <f>VLOOKUP($A:$A,output_dataset1!$1:$1048576,181,FALSE)</f>
        <v>#N/A</v>
      </c>
      <c r="BH85" t="e">
        <f>VLOOKUP($A:$A,output_dataset1!$1:$1048576,185,FALSE)</f>
        <v>#N/A</v>
      </c>
    </row>
    <row r="86" spans="1:60" x14ac:dyDescent="0.3">
      <c r="A86" t="s">
        <v>93</v>
      </c>
      <c r="B86">
        <v>10466</v>
      </c>
      <c r="C86">
        <v>3.5</v>
      </c>
      <c r="D86">
        <v>4.7</v>
      </c>
      <c r="E86">
        <v>15</v>
      </c>
      <c r="F86">
        <v>85</v>
      </c>
      <c r="G86">
        <v>25</v>
      </c>
      <c r="H86">
        <v>10</v>
      </c>
      <c r="J86">
        <f>VLOOKUP(Data_Collection[[#This Row],[School Name]],output_dataset1!$1:$1048576,8,FALSE)</f>
        <v>20</v>
      </c>
      <c r="K86">
        <f>VLOOKUP($A:$A,output_dataset1!$1:$1048576,18,FALSE)</f>
        <v>92</v>
      </c>
      <c r="L86">
        <f>VLOOKUP($A:$A,output_dataset1!$1:$1048576,23,FALSE)</f>
        <v>89</v>
      </c>
      <c r="M86">
        <f>VLOOKUP($A:$A,output_dataset1!$1:$1048576,24,FALSE)</f>
        <v>85</v>
      </c>
      <c r="N86">
        <f>VLOOKUP($A:$A,output_dataset1!$1:$1048576,33,FALSE)</f>
        <v>90</v>
      </c>
      <c r="O86">
        <f>VLOOKUP($A:$A,output_dataset1!$1:$1048576,38,FALSE)</f>
        <v>8.48</v>
      </c>
      <c r="P86">
        <f>VLOOKUP($A:$A,output_dataset1!$1:$1048576,39,FALSE)</f>
        <v>7.87</v>
      </c>
      <c r="Q86">
        <f>VLOOKUP($A:$A,output_dataset1!$1:$1048576,43,FALSE)</f>
        <v>35</v>
      </c>
      <c r="R86">
        <f>VLOOKUP($A:$A,output_dataset1!$1:$1048576,53,FALSE)</f>
        <v>45</v>
      </c>
      <c r="S86">
        <f>VLOOKUP($A:$A,output_dataset1!$1:$1048576,63,FALSE)</f>
        <v>51.45</v>
      </c>
      <c r="T86">
        <f>VLOOKUP($A:$A,output_dataset1!$1:$1048576,64,FALSE)</f>
        <v>52.570999999999998</v>
      </c>
      <c r="U86">
        <f>VLOOKUP($A:$A,output_dataset1!$1:$1048576,68,FALSE)</f>
        <v>55413</v>
      </c>
      <c r="V86">
        <f>VLOOKUP($A:$A,output_dataset1!$1:$1048576,69,FALSE)</f>
        <v>53922</v>
      </c>
      <c r="W86">
        <f>VLOOKUP($A:$A,output_dataset1!$1:$1048576,73,FALSE)</f>
        <v>40</v>
      </c>
      <c r="X86">
        <f>VLOOKUP($A:$A,output_dataset1!$1:$1048576,74,FALSE)</f>
        <v>36</v>
      </c>
      <c r="Y86">
        <f>VLOOKUP($A:$A,output_dataset1!$1:$1048576,83,FALSE)</f>
        <v>26</v>
      </c>
      <c r="Z86">
        <f>VLOOKUP($A:$A,output_dataset1!$1:$1048576,88,FALSE)</f>
        <v>64</v>
      </c>
      <c r="AA86">
        <f>VLOOKUP($A:$A,output_dataset1!$1:$1048576,93,FALSE)</f>
        <v>83.945999999999998</v>
      </c>
      <c r="AB86" t="str">
        <f>VLOOKUP($A:$A,output_dataset1!$1:$1048576,99,FALSE)</f>
        <v>0</v>
      </c>
      <c r="AC86">
        <f>VLOOKUP($A:$A,output_dataset1!$1:$1048576,100,FALSE)</f>
        <v>12</v>
      </c>
      <c r="AD86">
        <f>VLOOKUP($A:$A,output_dataset1!$1:$1048576,115,FALSE)</f>
        <v>3</v>
      </c>
      <c r="AE86">
        <f>VLOOKUP($A:$A,output_dataset1!$1:$1048576,127,FALSE)</f>
        <v>-9</v>
      </c>
      <c r="AF86">
        <f>VLOOKUP($A:$A,output_dataset1!$1:$1048576,128,FALSE)</f>
        <v>13</v>
      </c>
      <c r="AG86">
        <f>VLOOKUP($A:$A,output_dataset1!$1:$1048576,131,FALSE)</f>
        <v>-2</v>
      </c>
      <c r="AH86">
        <f>VLOOKUP($A:$A,output_dataset1!$1:$1048576,132,FALSE)</f>
        <v>5</v>
      </c>
      <c r="AI86">
        <f>VLOOKUP($A:$A,output_dataset1!$1:$1048576,135,FALSE)</f>
        <v>-8</v>
      </c>
      <c r="AJ86">
        <f>VLOOKUP($A:$A,output_dataset1!$1:$1048576,136,FALSE)</f>
        <v>9</v>
      </c>
      <c r="AK86">
        <f>VLOOKUP($A:$A,output_dataset1!$1:$1048576,139,FALSE)</f>
        <v>-22</v>
      </c>
      <c r="AL86">
        <f>VLOOKUP($A:$A,output_dataset1!$1:$1048576,140,FALSE)</f>
        <v>14</v>
      </c>
      <c r="AM86">
        <f>VLOOKUP($A:$A,output_dataset1!$1:$1048576,143,FALSE)</f>
        <v>0</v>
      </c>
      <c r="AN86">
        <f>VLOOKUP($A:$A,output_dataset1!$1:$1048576,144,FALSE)</f>
        <v>0</v>
      </c>
      <c r="AO86">
        <f>VLOOKUP($A:$A,output_dataset1!$1:$1048576,147,FALSE)</f>
        <v>4</v>
      </c>
      <c r="AP86">
        <f>VLOOKUP($A:$A,output_dataset1!$1:$1048576,148,FALSE)</f>
        <v>10</v>
      </c>
      <c r="AQ86">
        <f>VLOOKUP($A:$A,output_dataset1!$1:$1048576,151,FALSE)</f>
        <v>0.21209125100000001</v>
      </c>
      <c r="AR86">
        <f>VLOOKUP($A:$A,output_dataset1!$1:$1048576,152,FALSE)</f>
        <v>2.8382836000000002E-2</v>
      </c>
      <c r="AS86">
        <f>VLOOKUP($A:$A,output_dataset1!$1:$1048576,153,FALSE)</f>
        <v>5.2852316000000003E-2</v>
      </c>
      <c r="AT86">
        <f>VLOOKUP($A:$A,output_dataset1!$1:$1048576,154,FALSE)</f>
        <v>0.19536015300000001</v>
      </c>
      <c r="AU86">
        <f>VLOOKUP($A:$A,output_dataset1!$1:$1048576,155,FALSE)</f>
        <v>0.21003171700000001</v>
      </c>
      <c r="AV86">
        <f>VLOOKUP($A:$A,output_dataset1!$1:$1048576,156,FALSE)</f>
        <v>0.21209125100000001</v>
      </c>
      <c r="AW86">
        <f>VLOOKUP($A:$A,output_dataset1!$1:$1048576,157,FALSE)</f>
        <v>-3</v>
      </c>
      <c r="AX86">
        <f>VLOOKUP($A:$A,output_dataset1!$1:$1048576,158,FALSE)</f>
        <v>1</v>
      </c>
      <c r="AY86">
        <f>VLOOKUP($A:$A,output_dataset1!$1:$1048576,159,FALSE)</f>
        <v>-1</v>
      </c>
      <c r="AZ86">
        <f>VLOOKUP($A:$A,output_dataset1!$1:$1048576,162,FALSE)</f>
        <v>1.5</v>
      </c>
      <c r="BA86">
        <f>VLOOKUP($A:$A,output_dataset1!$1:$1048576,163,FALSE)</f>
        <v>-1</v>
      </c>
      <c r="BB86">
        <f>VLOOKUP($A:$A,output_dataset1!$1:$1048576,164,FALSE)</f>
        <v>1.8333333329999999</v>
      </c>
      <c r="BC86">
        <f>VLOOKUP($A:$A,output_dataset1!$1:$1048576,168,FALSE)</f>
        <v>1.8333333329999999</v>
      </c>
      <c r="BD86">
        <f>VLOOKUP($A:$A,output_dataset1!$1:$1048576,172,FALSE)</f>
        <v>1.8333333329999999</v>
      </c>
      <c r="BE86">
        <f>VLOOKUP($A:$A,output_dataset1!$1:$1048576,176,FALSE)</f>
        <v>0.16</v>
      </c>
      <c r="BF86">
        <f>VLOOKUP($A:$A,output_dataset1!$1:$1048576,177,FALSE)</f>
        <v>0.5</v>
      </c>
      <c r="BG86">
        <f>VLOOKUP($A:$A,output_dataset1!$1:$1048576,181,FALSE)</f>
        <v>0.5</v>
      </c>
      <c r="BH86">
        <f>VLOOKUP($A:$A,output_dataset1!$1:$1048576,185,FALSE)</f>
        <v>0.5</v>
      </c>
    </row>
    <row r="87" spans="1:60" x14ac:dyDescent="0.3">
      <c r="A87" t="s">
        <v>94</v>
      </c>
      <c r="B87">
        <v>8218</v>
      </c>
      <c r="C87">
        <v>2.5</v>
      </c>
      <c r="D87">
        <v>4.8</v>
      </c>
      <c r="E87">
        <v>38</v>
      </c>
      <c r="F87">
        <v>80</v>
      </c>
      <c r="G87">
        <v>20</v>
      </c>
      <c r="H87">
        <v>12</v>
      </c>
      <c r="J87" t="e">
        <f>VLOOKUP(Data_Collection[[#This Row],[School Name]],output_dataset1!$1:$1048576,8,FALSE)</f>
        <v>#N/A</v>
      </c>
      <c r="K87" t="e">
        <f>VLOOKUP($A:$A,output_dataset1!$1:$1048576,18,FALSE)</f>
        <v>#N/A</v>
      </c>
      <c r="L87" t="e">
        <f>VLOOKUP($A:$A,output_dataset1!$1:$1048576,23,FALSE)</f>
        <v>#N/A</v>
      </c>
      <c r="M87" t="e">
        <f>VLOOKUP($A:$A,output_dataset1!$1:$1048576,24,FALSE)</f>
        <v>#N/A</v>
      </c>
      <c r="N87" t="e">
        <f>VLOOKUP($A:$A,output_dataset1!$1:$1048576,33,FALSE)</f>
        <v>#N/A</v>
      </c>
      <c r="O87" t="e">
        <f>VLOOKUP($A:$A,output_dataset1!$1:$1048576,38,FALSE)</f>
        <v>#N/A</v>
      </c>
      <c r="P87" t="e">
        <f>VLOOKUP($A:$A,output_dataset1!$1:$1048576,39,FALSE)</f>
        <v>#N/A</v>
      </c>
      <c r="Q87" t="e">
        <f>VLOOKUP($A:$A,output_dataset1!$1:$1048576,43,FALSE)</f>
        <v>#N/A</v>
      </c>
      <c r="R87" t="e">
        <f>VLOOKUP($A:$A,output_dataset1!$1:$1048576,53,FALSE)</f>
        <v>#N/A</v>
      </c>
      <c r="S87" t="e">
        <f>VLOOKUP($A:$A,output_dataset1!$1:$1048576,63,FALSE)</f>
        <v>#N/A</v>
      </c>
      <c r="T87" t="e">
        <f>VLOOKUP($A:$A,output_dataset1!$1:$1048576,64,FALSE)</f>
        <v>#N/A</v>
      </c>
      <c r="U87" t="e">
        <f>VLOOKUP($A:$A,output_dataset1!$1:$1048576,68,FALSE)</f>
        <v>#N/A</v>
      </c>
      <c r="V87" t="e">
        <f>VLOOKUP($A:$A,output_dataset1!$1:$1048576,69,FALSE)</f>
        <v>#N/A</v>
      </c>
      <c r="W87" t="e">
        <f>VLOOKUP($A:$A,output_dataset1!$1:$1048576,73,FALSE)</f>
        <v>#N/A</v>
      </c>
      <c r="X87" t="e">
        <f>VLOOKUP($A:$A,output_dataset1!$1:$1048576,74,FALSE)</f>
        <v>#N/A</v>
      </c>
      <c r="Y87" t="e">
        <f>VLOOKUP($A:$A,output_dataset1!$1:$1048576,83,FALSE)</f>
        <v>#N/A</v>
      </c>
      <c r="Z87" t="e">
        <f>VLOOKUP($A:$A,output_dataset1!$1:$1048576,88,FALSE)</f>
        <v>#N/A</v>
      </c>
      <c r="AA87" t="e">
        <f>VLOOKUP($A:$A,output_dataset1!$1:$1048576,93,FALSE)</f>
        <v>#N/A</v>
      </c>
      <c r="AB87" t="e">
        <f>VLOOKUP($A:$A,output_dataset1!$1:$1048576,99,FALSE)</f>
        <v>#N/A</v>
      </c>
      <c r="AC87" t="e">
        <f>VLOOKUP($A:$A,output_dataset1!$1:$1048576,100,FALSE)</f>
        <v>#N/A</v>
      </c>
      <c r="AD87" t="e">
        <f>VLOOKUP($A:$A,output_dataset1!$1:$1048576,115,FALSE)</f>
        <v>#N/A</v>
      </c>
      <c r="AE87" t="e">
        <f>VLOOKUP($A:$A,output_dataset1!$1:$1048576,127,FALSE)</f>
        <v>#N/A</v>
      </c>
      <c r="AF87" t="e">
        <f>VLOOKUP($A:$A,output_dataset1!$1:$1048576,128,FALSE)</f>
        <v>#N/A</v>
      </c>
      <c r="AG87" t="e">
        <f>VLOOKUP($A:$A,output_dataset1!$1:$1048576,131,FALSE)</f>
        <v>#N/A</v>
      </c>
      <c r="AH87" t="e">
        <f>VLOOKUP($A:$A,output_dataset1!$1:$1048576,132,FALSE)</f>
        <v>#N/A</v>
      </c>
      <c r="AI87" t="e">
        <f>VLOOKUP($A:$A,output_dataset1!$1:$1048576,135,FALSE)</f>
        <v>#N/A</v>
      </c>
      <c r="AJ87" t="e">
        <f>VLOOKUP($A:$A,output_dataset1!$1:$1048576,136,FALSE)</f>
        <v>#N/A</v>
      </c>
      <c r="AK87" t="e">
        <f>VLOOKUP($A:$A,output_dataset1!$1:$1048576,139,FALSE)</f>
        <v>#N/A</v>
      </c>
      <c r="AL87" t="e">
        <f>VLOOKUP($A:$A,output_dataset1!$1:$1048576,140,FALSE)</f>
        <v>#N/A</v>
      </c>
      <c r="AM87" t="e">
        <f>VLOOKUP($A:$A,output_dataset1!$1:$1048576,143,FALSE)</f>
        <v>#N/A</v>
      </c>
      <c r="AN87" t="e">
        <f>VLOOKUP($A:$A,output_dataset1!$1:$1048576,144,FALSE)</f>
        <v>#N/A</v>
      </c>
      <c r="AO87" t="e">
        <f>VLOOKUP($A:$A,output_dataset1!$1:$1048576,147,FALSE)</f>
        <v>#N/A</v>
      </c>
      <c r="AP87" t="e">
        <f>VLOOKUP($A:$A,output_dataset1!$1:$1048576,148,FALSE)</f>
        <v>#N/A</v>
      </c>
      <c r="AQ87" t="e">
        <f>VLOOKUP($A:$A,output_dataset1!$1:$1048576,151,FALSE)</f>
        <v>#N/A</v>
      </c>
      <c r="AR87" t="e">
        <f>VLOOKUP($A:$A,output_dataset1!$1:$1048576,152,FALSE)</f>
        <v>#N/A</v>
      </c>
      <c r="AS87" t="e">
        <f>VLOOKUP($A:$A,output_dataset1!$1:$1048576,153,FALSE)</f>
        <v>#N/A</v>
      </c>
      <c r="AT87" t="e">
        <f>VLOOKUP($A:$A,output_dataset1!$1:$1048576,154,FALSE)</f>
        <v>#N/A</v>
      </c>
      <c r="AU87" t="e">
        <f>VLOOKUP($A:$A,output_dataset1!$1:$1048576,155,FALSE)</f>
        <v>#N/A</v>
      </c>
      <c r="AV87" t="e">
        <f>VLOOKUP($A:$A,output_dataset1!$1:$1048576,156,FALSE)</f>
        <v>#N/A</v>
      </c>
      <c r="AW87" t="e">
        <f>VLOOKUP($A:$A,output_dataset1!$1:$1048576,157,FALSE)</f>
        <v>#N/A</v>
      </c>
      <c r="AX87" t="e">
        <f>VLOOKUP($A:$A,output_dataset1!$1:$1048576,158,FALSE)</f>
        <v>#N/A</v>
      </c>
      <c r="AY87" t="e">
        <f>VLOOKUP($A:$A,output_dataset1!$1:$1048576,159,FALSE)</f>
        <v>#N/A</v>
      </c>
      <c r="AZ87" t="e">
        <f>VLOOKUP($A:$A,output_dataset1!$1:$1048576,162,FALSE)</f>
        <v>#N/A</v>
      </c>
      <c r="BA87" t="e">
        <f>VLOOKUP($A:$A,output_dataset1!$1:$1048576,163,FALSE)</f>
        <v>#N/A</v>
      </c>
      <c r="BB87" t="e">
        <f>VLOOKUP($A:$A,output_dataset1!$1:$1048576,164,FALSE)</f>
        <v>#N/A</v>
      </c>
      <c r="BC87" t="e">
        <f>VLOOKUP($A:$A,output_dataset1!$1:$1048576,168,FALSE)</f>
        <v>#N/A</v>
      </c>
      <c r="BD87" t="e">
        <f>VLOOKUP($A:$A,output_dataset1!$1:$1048576,172,FALSE)</f>
        <v>#N/A</v>
      </c>
      <c r="BE87" t="e">
        <f>VLOOKUP($A:$A,output_dataset1!$1:$1048576,176,FALSE)</f>
        <v>#N/A</v>
      </c>
      <c r="BF87" t="e">
        <f>VLOOKUP($A:$A,output_dataset1!$1:$1048576,177,FALSE)</f>
        <v>#N/A</v>
      </c>
      <c r="BG87" t="e">
        <f>VLOOKUP($A:$A,output_dataset1!$1:$1048576,181,FALSE)</f>
        <v>#N/A</v>
      </c>
      <c r="BH87" t="e">
        <f>VLOOKUP($A:$A,output_dataset1!$1:$1048576,185,FALSE)</f>
        <v>#N/A</v>
      </c>
    </row>
    <row r="88" spans="1:60" x14ac:dyDescent="0.3">
      <c r="A88" t="s">
        <v>95</v>
      </c>
      <c r="B88">
        <v>176113</v>
      </c>
      <c r="C88">
        <v>1.5</v>
      </c>
      <c r="D88">
        <v>4.4000000000000004</v>
      </c>
      <c r="E88">
        <v>146</v>
      </c>
      <c r="F88">
        <v>75</v>
      </c>
      <c r="G88">
        <v>15</v>
      </c>
      <c r="H88">
        <v>10</v>
      </c>
      <c r="J88" t="e">
        <f>VLOOKUP(Data_Collection[[#This Row],[School Name]],output_dataset1!$1:$1048576,8,FALSE)</f>
        <v>#N/A</v>
      </c>
      <c r="K88" t="e">
        <f>VLOOKUP($A:$A,output_dataset1!$1:$1048576,18,FALSE)</f>
        <v>#N/A</v>
      </c>
      <c r="L88" t="e">
        <f>VLOOKUP($A:$A,output_dataset1!$1:$1048576,23,FALSE)</f>
        <v>#N/A</v>
      </c>
      <c r="M88" t="e">
        <f>VLOOKUP($A:$A,output_dataset1!$1:$1048576,24,FALSE)</f>
        <v>#N/A</v>
      </c>
      <c r="N88" t="e">
        <f>VLOOKUP($A:$A,output_dataset1!$1:$1048576,33,FALSE)</f>
        <v>#N/A</v>
      </c>
      <c r="O88" t="e">
        <f>VLOOKUP($A:$A,output_dataset1!$1:$1048576,38,FALSE)</f>
        <v>#N/A</v>
      </c>
      <c r="P88" t="e">
        <f>VLOOKUP($A:$A,output_dataset1!$1:$1048576,39,FALSE)</f>
        <v>#N/A</v>
      </c>
      <c r="Q88" t="e">
        <f>VLOOKUP($A:$A,output_dataset1!$1:$1048576,43,FALSE)</f>
        <v>#N/A</v>
      </c>
      <c r="R88" t="e">
        <f>VLOOKUP($A:$A,output_dataset1!$1:$1048576,53,FALSE)</f>
        <v>#N/A</v>
      </c>
      <c r="S88" t="e">
        <f>VLOOKUP($A:$A,output_dataset1!$1:$1048576,63,FALSE)</f>
        <v>#N/A</v>
      </c>
      <c r="T88" t="e">
        <f>VLOOKUP($A:$A,output_dataset1!$1:$1048576,64,FALSE)</f>
        <v>#N/A</v>
      </c>
      <c r="U88" t="e">
        <f>VLOOKUP($A:$A,output_dataset1!$1:$1048576,68,FALSE)</f>
        <v>#N/A</v>
      </c>
      <c r="V88" t="e">
        <f>VLOOKUP($A:$A,output_dataset1!$1:$1048576,69,FALSE)</f>
        <v>#N/A</v>
      </c>
      <c r="W88" t="e">
        <f>VLOOKUP($A:$A,output_dataset1!$1:$1048576,73,FALSE)</f>
        <v>#N/A</v>
      </c>
      <c r="X88" t="e">
        <f>VLOOKUP($A:$A,output_dataset1!$1:$1048576,74,FALSE)</f>
        <v>#N/A</v>
      </c>
      <c r="Y88" t="e">
        <f>VLOOKUP($A:$A,output_dataset1!$1:$1048576,83,FALSE)</f>
        <v>#N/A</v>
      </c>
      <c r="Z88" t="e">
        <f>VLOOKUP($A:$A,output_dataset1!$1:$1048576,88,FALSE)</f>
        <v>#N/A</v>
      </c>
      <c r="AA88" t="e">
        <f>VLOOKUP($A:$A,output_dataset1!$1:$1048576,93,FALSE)</f>
        <v>#N/A</v>
      </c>
      <c r="AB88" t="e">
        <f>VLOOKUP($A:$A,output_dataset1!$1:$1048576,99,FALSE)</f>
        <v>#N/A</v>
      </c>
      <c r="AC88" t="e">
        <f>VLOOKUP($A:$A,output_dataset1!$1:$1048576,100,FALSE)</f>
        <v>#N/A</v>
      </c>
      <c r="AD88" t="e">
        <f>VLOOKUP($A:$A,output_dataset1!$1:$1048576,115,FALSE)</f>
        <v>#N/A</v>
      </c>
      <c r="AE88" t="e">
        <f>VLOOKUP($A:$A,output_dataset1!$1:$1048576,127,FALSE)</f>
        <v>#N/A</v>
      </c>
      <c r="AF88" t="e">
        <f>VLOOKUP($A:$A,output_dataset1!$1:$1048576,128,FALSE)</f>
        <v>#N/A</v>
      </c>
      <c r="AG88" t="e">
        <f>VLOOKUP($A:$A,output_dataset1!$1:$1048576,131,FALSE)</f>
        <v>#N/A</v>
      </c>
      <c r="AH88" t="e">
        <f>VLOOKUP($A:$A,output_dataset1!$1:$1048576,132,FALSE)</f>
        <v>#N/A</v>
      </c>
      <c r="AI88" t="e">
        <f>VLOOKUP($A:$A,output_dataset1!$1:$1048576,135,FALSE)</f>
        <v>#N/A</v>
      </c>
      <c r="AJ88" t="e">
        <f>VLOOKUP($A:$A,output_dataset1!$1:$1048576,136,FALSE)</f>
        <v>#N/A</v>
      </c>
      <c r="AK88" t="e">
        <f>VLOOKUP($A:$A,output_dataset1!$1:$1048576,139,FALSE)</f>
        <v>#N/A</v>
      </c>
      <c r="AL88" t="e">
        <f>VLOOKUP($A:$A,output_dataset1!$1:$1048576,140,FALSE)</f>
        <v>#N/A</v>
      </c>
      <c r="AM88" t="e">
        <f>VLOOKUP($A:$A,output_dataset1!$1:$1048576,143,FALSE)</f>
        <v>#N/A</v>
      </c>
      <c r="AN88" t="e">
        <f>VLOOKUP($A:$A,output_dataset1!$1:$1048576,144,FALSE)</f>
        <v>#N/A</v>
      </c>
      <c r="AO88" t="e">
        <f>VLOOKUP($A:$A,output_dataset1!$1:$1048576,147,FALSE)</f>
        <v>#N/A</v>
      </c>
      <c r="AP88" t="e">
        <f>VLOOKUP($A:$A,output_dataset1!$1:$1048576,148,FALSE)</f>
        <v>#N/A</v>
      </c>
      <c r="AQ88" t="e">
        <f>VLOOKUP($A:$A,output_dataset1!$1:$1048576,151,FALSE)</f>
        <v>#N/A</v>
      </c>
      <c r="AR88" t="e">
        <f>VLOOKUP($A:$A,output_dataset1!$1:$1048576,152,FALSE)</f>
        <v>#N/A</v>
      </c>
      <c r="AS88" t="e">
        <f>VLOOKUP($A:$A,output_dataset1!$1:$1048576,153,FALSE)</f>
        <v>#N/A</v>
      </c>
      <c r="AT88" t="e">
        <f>VLOOKUP($A:$A,output_dataset1!$1:$1048576,154,FALSE)</f>
        <v>#N/A</v>
      </c>
      <c r="AU88" t="e">
        <f>VLOOKUP($A:$A,output_dataset1!$1:$1048576,155,FALSE)</f>
        <v>#N/A</v>
      </c>
      <c r="AV88" t="e">
        <f>VLOOKUP($A:$A,output_dataset1!$1:$1048576,156,FALSE)</f>
        <v>#N/A</v>
      </c>
      <c r="AW88" t="e">
        <f>VLOOKUP($A:$A,output_dataset1!$1:$1048576,157,FALSE)</f>
        <v>#N/A</v>
      </c>
      <c r="AX88" t="e">
        <f>VLOOKUP($A:$A,output_dataset1!$1:$1048576,158,FALSE)</f>
        <v>#N/A</v>
      </c>
      <c r="AY88" t="e">
        <f>VLOOKUP($A:$A,output_dataset1!$1:$1048576,159,FALSE)</f>
        <v>#N/A</v>
      </c>
      <c r="AZ88" t="e">
        <f>VLOOKUP($A:$A,output_dataset1!$1:$1048576,162,FALSE)</f>
        <v>#N/A</v>
      </c>
      <c r="BA88" t="e">
        <f>VLOOKUP($A:$A,output_dataset1!$1:$1048576,163,FALSE)</f>
        <v>#N/A</v>
      </c>
      <c r="BB88" t="e">
        <f>VLOOKUP($A:$A,output_dataset1!$1:$1048576,164,FALSE)</f>
        <v>#N/A</v>
      </c>
      <c r="BC88" t="e">
        <f>VLOOKUP($A:$A,output_dataset1!$1:$1048576,168,FALSE)</f>
        <v>#N/A</v>
      </c>
      <c r="BD88" t="e">
        <f>VLOOKUP($A:$A,output_dataset1!$1:$1048576,172,FALSE)</f>
        <v>#N/A</v>
      </c>
      <c r="BE88" t="e">
        <f>VLOOKUP($A:$A,output_dataset1!$1:$1048576,176,FALSE)</f>
        <v>#N/A</v>
      </c>
      <c r="BF88" t="e">
        <f>VLOOKUP($A:$A,output_dataset1!$1:$1048576,177,FALSE)</f>
        <v>#N/A</v>
      </c>
      <c r="BG88" t="e">
        <f>VLOOKUP($A:$A,output_dataset1!$1:$1048576,181,FALSE)</f>
        <v>#N/A</v>
      </c>
      <c r="BH88" t="e">
        <f>VLOOKUP($A:$A,output_dataset1!$1:$1048576,185,FALSE)</f>
        <v>#N/A</v>
      </c>
    </row>
    <row r="89" spans="1:60" x14ac:dyDescent="0.3">
      <c r="A89" t="s">
        <v>96</v>
      </c>
      <c r="B89">
        <v>12280</v>
      </c>
      <c r="C89">
        <v>3.2</v>
      </c>
      <c r="D89">
        <v>4.7</v>
      </c>
      <c r="E89">
        <v>29</v>
      </c>
      <c r="F89">
        <v>85</v>
      </c>
      <c r="G89">
        <v>25</v>
      </c>
      <c r="H89">
        <v>10</v>
      </c>
      <c r="J89" t="e">
        <f>VLOOKUP(Data_Collection[[#This Row],[School Name]],output_dataset1!$1:$1048576,8,FALSE)</f>
        <v>#N/A</v>
      </c>
      <c r="K89" t="e">
        <f>VLOOKUP($A:$A,output_dataset1!$1:$1048576,18,FALSE)</f>
        <v>#N/A</v>
      </c>
      <c r="L89" t="e">
        <f>VLOOKUP($A:$A,output_dataset1!$1:$1048576,23,FALSE)</f>
        <v>#N/A</v>
      </c>
      <c r="M89" t="e">
        <f>VLOOKUP($A:$A,output_dataset1!$1:$1048576,24,FALSE)</f>
        <v>#N/A</v>
      </c>
      <c r="N89" t="e">
        <f>VLOOKUP($A:$A,output_dataset1!$1:$1048576,33,FALSE)</f>
        <v>#N/A</v>
      </c>
      <c r="O89" t="e">
        <f>VLOOKUP($A:$A,output_dataset1!$1:$1048576,38,FALSE)</f>
        <v>#N/A</v>
      </c>
      <c r="P89" t="e">
        <f>VLOOKUP($A:$A,output_dataset1!$1:$1048576,39,FALSE)</f>
        <v>#N/A</v>
      </c>
      <c r="Q89" t="e">
        <f>VLOOKUP($A:$A,output_dataset1!$1:$1048576,43,FALSE)</f>
        <v>#N/A</v>
      </c>
      <c r="R89" t="e">
        <f>VLOOKUP($A:$A,output_dataset1!$1:$1048576,53,FALSE)</f>
        <v>#N/A</v>
      </c>
      <c r="S89" t="e">
        <f>VLOOKUP($A:$A,output_dataset1!$1:$1048576,63,FALSE)</f>
        <v>#N/A</v>
      </c>
      <c r="T89" t="e">
        <f>VLOOKUP($A:$A,output_dataset1!$1:$1048576,64,FALSE)</f>
        <v>#N/A</v>
      </c>
      <c r="U89" t="e">
        <f>VLOOKUP($A:$A,output_dataset1!$1:$1048576,68,FALSE)</f>
        <v>#N/A</v>
      </c>
      <c r="V89" t="e">
        <f>VLOOKUP($A:$A,output_dataset1!$1:$1048576,69,FALSE)</f>
        <v>#N/A</v>
      </c>
      <c r="W89" t="e">
        <f>VLOOKUP($A:$A,output_dataset1!$1:$1048576,73,FALSE)</f>
        <v>#N/A</v>
      </c>
      <c r="X89" t="e">
        <f>VLOOKUP($A:$A,output_dataset1!$1:$1048576,74,FALSE)</f>
        <v>#N/A</v>
      </c>
      <c r="Y89" t="e">
        <f>VLOOKUP($A:$A,output_dataset1!$1:$1048576,83,FALSE)</f>
        <v>#N/A</v>
      </c>
      <c r="Z89" t="e">
        <f>VLOOKUP($A:$A,output_dataset1!$1:$1048576,88,FALSE)</f>
        <v>#N/A</v>
      </c>
      <c r="AA89" t="e">
        <f>VLOOKUP($A:$A,output_dataset1!$1:$1048576,93,FALSE)</f>
        <v>#N/A</v>
      </c>
      <c r="AB89" t="e">
        <f>VLOOKUP($A:$A,output_dataset1!$1:$1048576,99,FALSE)</f>
        <v>#N/A</v>
      </c>
      <c r="AC89" t="e">
        <f>VLOOKUP($A:$A,output_dataset1!$1:$1048576,100,FALSE)</f>
        <v>#N/A</v>
      </c>
      <c r="AD89" t="e">
        <f>VLOOKUP($A:$A,output_dataset1!$1:$1048576,115,FALSE)</f>
        <v>#N/A</v>
      </c>
      <c r="AE89" t="e">
        <f>VLOOKUP($A:$A,output_dataset1!$1:$1048576,127,FALSE)</f>
        <v>#N/A</v>
      </c>
      <c r="AF89" t="e">
        <f>VLOOKUP($A:$A,output_dataset1!$1:$1048576,128,FALSE)</f>
        <v>#N/A</v>
      </c>
      <c r="AG89" t="e">
        <f>VLOOKUP($A:$A,output_dataset1!$1:$1048576,131,FALSE)</f>
        <v>#N/A</v>
      </c>
      <c r="AH89" t="e">
        <f>VLOOKUP($A:$A,output_dataset1!$1:$1048576,132,FALSE)</f>
        <v>#N/A</v>
      </c>
      <c r="AI89" t="e">
        <f>VLOOKUP($A:$A,output_dataset1!$1:$1048576,135,FALSE)</f>
        <v>#N/A</v>
      </c>
      <c r="AJ89" t="e">
        <f>VLOOKUP($A:$A,output_dataset1!$1:$1048576,136,FALSE)</f>
        <v>#N/A</v>
      </c>
      <c r="AK89" t="e">
        <f>VLOOKUP($A:$A,output_dataset1!$1:$1048576,139,FALSE)</f>
        <v>#N/A</v>
      </c>
      <c r="AL89" t="e">
        <f>VLOOKUP($A:$A,output_dataset1!$1:$1048576,140,FALSE)</f>
        <v>#N/A</v>
      </c>
      <c r="AM89" t="e">
        <f>VLOOKUP($A:$A,output_dataset1!$1:$1048576,143,FALSE)</f>
        <v>#N/A</v>
      </c>
      <c r="AN89" t="e">
        <f>VLOOKUP($A:$A,output_dataset1!$1:$1048576,144,FALSE)</f>
        <v>#N/A</v>
      </c>
      <c r="AO89" t="e">
        <f>VLOOKUP($A:$A,output_dataset1!$1:$1048576,147,FALSE)</f>
        <v>#N/A</v>
      </c>
      <c r="AP89" t="e">
        <f>VLOOKUP($A:$A,output_dataset1!$1:$1048576,148,FALSE)</f>
        <v>#N/A</v>
      </c>
      <c r="AQ89" t="e">
        <f>VLOOKUP($A:$A,output_dataset1!$1:$1048576,151,FALSE)</f>
        <v>#N/A</v>
      </c>
      <c r="AR89" t="e">
        <f>VLOOKUP($A:$A,output_dataset1!$1:$1048576,152,FALSE)</f>
        <v>#N/A</v>
      </c>
      <c r="AS89" t="e">
        <f>VLOOKUP($A:$A,output_dataset1!$1:$1048576,153,FALSE)</f>
        <v>#N/A</v>
      </c>
      <c r="AT89" t="e">
        <f>VLOOKUP($A:$A,output_dataset1!$1:$1048576,154,FALSE)</f>
        <v>#N/A</v>
      </c>
      <c r="AU89" t="e">
        <f>VLOOKUP($A:$A,output_dataset1!$1:$1048576,155,FALSE)</f>
        <v>#N/A</v>
      </c>
      <c r="AV89" t="e">
        <f>VLOOKUP($A:$A,output_dataset1!$1:$1048576,156,FALSE)</f>
        <v>#N/A</v>
      </c>
      <c r="AW89" t="e">
        <f>VLOOKUP($A:$A,output_dataset1!$1:$1048576,157,FALSE)</f>
        <v>#N/A</v>
      </c>
      <c r="AX89" t="e">
        <f>VLOOKUP($A:$A,output_dataset1!$1:$1048576,158,FALSE)</f>
        <v>#N/A</v>
      </c>
      <c r="AY89" t="e">
        <f>VLOOKUP($A:$A,output_dataset1!$1:$1048576,159,FALSE)</f>
        <v>#N/A</v>
      </c>
      <c r="AZ89" t="e">
        <f>VLOOKUP($A:$A,output_dataset1!$1:$1048576,162,FALSE)</f>
        <v>#N/A</v>
      </c>
      <c r="BA89" t="e">
        <f>VLOOKUP($A:$A,output_dataset1!$1:$1048576,163,FALSE)</f>
        <v>#N/A</v>
      </c>
      <c r="BB89" t="e">
        <f>VLOOKUP($A:$A,output_dataset1!$1:$1048576,164,FALSE)</f>
        <v>#N/A</v>
      </c>
      <c r="BC89" t="e">
        <f>VLOOKUP($A:$A,output_dataset1!$1:$1048576,168,FALSE)</f>
        <v>#N/A</v>
      </c>
      <c r="BD89" t="e">
        <f>VLOOKUP($A:$A,output_dataset1!$1:$1048576,172,FALSE)</f>
        <v>#N/A</v>
      </c>
      <c r="BE89" t="e">
        <f>VLOOKUP($A:$A,output_dataset1!$1:$1048576,176,FALSE)</f>
        <v>#N/A</v>
      </c>
      <c r="BF89" t="e">
        <f>VLOOKUP($A:$A,output_dataset1!$1:$1048576,177,FALSE)</f>
        <v>#N/A</v>
      </c>
      <c r="BG89" t="e">
        <f>VLOOKUP($A:$A,output_dataset1!$1:$1048576,181,FALSE)</f>
        <v>#N/A</v>
      </c>
      <c r="BH89" t="e">
        <f>VLOOKUP($A:$A,output_dataset1!$1:$1048576,185,FALSE)</f>
        <v>#N/A</v>
      </c>
    </row>
    <row r="90" spans="1:60" x14ac:dyDescent="0.3">
      <c r="A90" t="s">
        <v>97</v>
      </c>
      <c r="B90">
        <v>121180</v>
      </c>
      <c r="J90">
        <f>VLOOKUP(Data_Collection[[#This Row],[School Name]],output_dataset1!$1:$1048576,8,FALSE)</f>
        <v>100</v>
      </c>
      <c r="K90">
        <f>VLOOKUP($A:$A,output_dataset1!$1:$1048576,18,FALSE)</f>
        <v>71</v>
      </c>
      <c r="L90">
        <f>VLOOKUP($A:$A,output_dataset1!$1:$1048576,23,FALSE)</f>
        <v>89</v>
      </c>
      <c r="M90">
        <f>VLOOKUP($A:$A,output_dataset1!$1:$1048576,24,FALSE)</f>
        <v>88</v>
      </c>
      <c r="N90">
        <f>VLOOKUP($A:$A,output_dataset1!$1:$1048576,33,FALSE)</f>
        <v>53</v>
      </c>
      <c r="O90">
        <f>VLOOKUP($A:$A,output_dataset1!$1:$1048576,38,FALSE)</f>
        <v>8.67</v>
      </c>
      <c r="P90">
        <f>VLOOKUP($A:$A,output_dataset1!$1:$1048576,39,FALSE)</f>
        <v>8.19</v>
      </c>
      <c r="Q90">
        <f>VLOOKUP($A:$A,output_dataset1!$1:$1048576,43,FALSE)</f>
        <v>50</v>
      </c>
      <c r="R90">
        <f>VLOOKUP($A:$A,output_dataset1!$1:$1048576,53,FALSE)</f>
        <v>35</v>
      </c>
      <c r="S90">
        <f>VLOOKUP($A:$A,output_dataset1!$1:$1048576,63,FALSE)</f>
        <v>94.3</v>
      </c>
      <c r="T90">
        <f>VLOOKUP($A:$A,output_dataset1!$1:$1048576,64,FALSE)</f>
        <v>77.564999999999998</v>
      </c>
      <c r="U90">
        <f>VLOOKUP($A:$A,output_dataset1!$1:$1048576,68,FALSE)</f>
        <v>61757</v>
      </c>
      <c r="V90">
        <f>VLOOKUP($A:$A,output_dataset1!$1:$1048576,69,FALSE)</f>
        <v>58964</v>
      </c>
      <c r="W90">
        <f>VLOOKUP($A:$A,output_dataset1!$1:$1048576,73,FALSE)</f>
        <v>72</v>
      </c>
      <c r="X90">
        <f>VLOOKUP($A:$A,output_dataset1!$1:$1048576,74,FALSE)</f>
        <v>69</v>
      </c>
      <c r="Y90">
        <f>VLOOKUP($A:$A,output_dataset1!$1:$1048576,83,FALSE)</f>
        <v>27</v>
      </c>
      <c r="Z90">
        <f>VLOOKUP($A:$A,output_dataset1!$1:$1048576,88,FALSE)</f>
        <v>20</v>
      </c>
      <c r="AA90">
        <f>VLOOKUP($A:$A,output_dataset1!$1:$1048576,93,FALSE)</f>
        <v>80.182000000000002</v>
      </c>
      <c r="AB90" t="str">
        <f>VLOOKUP($A:$A,output_dataset1!$1:$1048576,99,FALSE)</f>
        <v>100</v>
      </c>
      <c r="AC90">
        <f>VLOOKUP($A:$A,output_dataset1!$1:$1048576,100,FALSE)</f>
        <v>25</v>
      </c>
      <c r="AD90">
        <f>VLOOKUP($A:$A,output_dataset1!$1:$1048576,115,FALSE)</f>
        <v>4</v>
      </c>
      <c r="AE90">
        <f>VLOOKUP($A:$A,output_dataset1!$1:$1048576,127,FALSE)</f>
        <v>-23</v>
      </c>
      <c r="AF90">
        <f>VLOOKUP($A:$A,output_dataset1!$1:$1048576,128,FALSE)</f>
        <v>-7</v>
      </c>
      <c r="AG90">
        <f>VLOOKUP($A:$A,output_dataset1!$1:$1048576,131,FALSE)</f>
        <v>-24</v>
      </c>
      <c r="AH90">
        <f>VLOOKUP($A:$A,output_dataset1!$1:$1048576,132,FALSE)</f>
        <v>15</v>
      </c>
      <c r="AI90">
        <f>VLOOKUP($A:$A,output_dataset1!$1:$1048576,135,FALSE)</f>
        <v>-11</v>
      </c>
      <c r="AJ90">
        <f>VLOOKUP($A:$A,output_dataset1!$1:$1048576,136,FALSE)</f>
        <v>-4</v>
      </c>
      <c r="AK90">
        <f>VLOOKUP($A:$A,output_dataset1!$1:$1048576,139,FALSE)</f>
        <v>1</v>
      </c>
      <c r="AL90">
        <f>VLOOKUP($A:$A,output_dataset1!$1:$1048576,140,FALSE)</f>
        <v>5</v>
      </c>
      <c r="AM90">
        <f>VLOOKUP($A:$A,output_dataset1!$1:$1048576,143,FALSE)</f>
        <v>-73</v>
      </c>
      <c r="AN90">
        <f>VLOOKUP($A:$A,output_dataset1!$1:$1048576,144,FALSE)</f>
        <v>71</v>
      </c>
      <c r="AO90">
        <f>VLOOKUP($A:$A,output_dataset1!$1:$1048576,147,FALSE)</f>
        <v>3</v>
      </c>
      <c r="AP90">
        <f>VLOOKUP($A:$A,output_dataset1!$1:$1048576,148,FALSE)</f>
        <v>15</v>
      </c>
      <c r="AQ90">
        <f>VLOOKUP($A:$A,output_dataset1!$1:$1048576,151,FALSE)</f>
        <v>0.1269381</v>
      </c>
      <c r="AR90">
        <f>VLOOKUP($A:$A,output_dataset1!$1:$1048576,152,FALSE)</f>
        <v>0.31731778500000002</v>
      </c>
      <c r="AS90">
        <f>VLOOKUP($A:$A,output_dataset1!$1:$1048576,153,FALSE)</f>
        <v>0.16778043600000001</v>
      </c>
      <c r="AT90">
        <f>VLOOKUP($A:$A,output_dataset1!$1:$1048576,154,FALSE)</f>
        <v>3.8624106999999998E-2</v>
      </c>
      <c r="AU90">
        <f>VLOOKUP($A:$A,output_dataset1!$1:$1048576,155,FALSE)</f>
        <v>1.7701597179999999</v>
      </c>
      <c r="AV90">
        <f>VLOOKUP($A:$A,output_dataset1!$1:$1048576,156,FALSE)</f>
        <v>0.1269381</v>
      </c>
      <c r="AW90">
        <f>VLOOKUP($A:$A,output_dataset1!$1:$1048576,157,FALSE)</f>
        <v>-3</v>
      </c>
      <c r="AX90">
        <f>VLOOKUP($A:$A,output_dataset1!$1:$1048576,158,FALSE)</f>
        <v>0</v>
      </c>
      <c r="AY90">
        <f>VLOOKUP($A:$A,output_dataset1!$1:$1048576,159,FALSE)</f>
        <v>-5.6666666670000003</v>
      </c>
      <c r="AZ90">
        <f>VLOOKUP($A:$A,output_dataset1!$1:$1048576,162,FALSE)</f>
        <v>-5</v>
      </c>
      <c r="BA90">
        <f>VLOOKUP($A:$A,output_dataset1!$1:$1048576,163,FALSE)</f>
        <v>-2.3333333330000001</v>
      </c>
      <c r="BB90">
        <f>VLOOKUP($A:$A,output_dataset1!$1:$1048576,164,FALSE)</f>
        <v>-2.363636364</v>
      </c>
      <c r="BC90">
        <f>VLOOKUP($A:$A,output_dataset1!$1:$1048576,168,FALSE)</f>
        <v>-2.363636364</v>
      </c>
      <c r="BD90">
        <f>VLOOKUP($A:$A,output_dataset1!$1:$1048576,172,FALSE)</f>
        <v>-2.363636364</v>
      </c>
      <c r="BE90">
        <f>VLOOKUP($A:$A,output_dataset1!$1:$1048576,176,FALSE)</f>
        <v>9.5000000000000001E-2</v>
      </c>
      <c r="BF90">
        <f>VLOOKUP($A:$A,output_dataset1!$1:$1048576,177,FALSE)</f>
        <v>7.2727272730000001</v>
      </c>
      <c r="BG90">
        <f>VLOOKUP($A:$A,output_dataset1!$1:$1048576,181,FALSE)</f>
        <v>7.2727272730000001</v>
      </c>
      <c r="BH90">
        <f>VLOOKUP($A:$A,output_dataset1!$1:$1048576,185,FALSE)</f>
        <v>7.2727272730000001</v>
      </c>
    </row>
    <row r="91" spans="1:60" x14ac:dyDescent="0.3">
      <c r="A91" t="s">
        <v>98</v>
      </c>
      <c r="B91">
        <v>10568</v>
      </c>
      <c r="C91">
        <v>3.5</v>
      </c>
      <c r="D91">
        <v>4.7</v>
      </c>
      <c r="E91">
        <v>123</v>
      </c>
      <c r="F91">
        <v>85</v>
      </c>
      <c r="G91">
        <v>25</v>
      </c>
      <c r="H91">
        <v>10</v>
      </c>
      <c r="J91">
        <f>VLOOKUP(Data_Collection[[#This Row],[School Name]],output_dataset1!$1:$1048576,8,FALSE)</f>
        <v>0</v>
      </c>
      <c r="K91">
        <f>VLOOKUP($A:$A,output_dataset1!$1:$1048576,18,FALSE)</f>
        <v>0</v>
      </c>
      <c r="L91">
        <f>VLOOKUP($A:$A,output_dataset1!$1:$1048576,23,FALSE)</f>
        <v>100</v>
      </c>
      <c r="M91">
        <f>VLOOKUP($A:$A,output_dataset1!$1:$1048576,24,FALSE)</f>
        <v>100</v>
      </c>
      <c r="N91">
        <f>VLOOKUP($A:$A,output_dataset1!$1:$1048576,33,FALSE)</f>
        <v>88</v>
      </c>
      <c r="O91">
        <f>VLOOKUP($A:$A,output_dataset1!$1:$1048576,38,FALSE)</f>
        <v>8.2799999999999994</v>
      </c>
      <c r="P91">
        <f>VLOOKUP($A:$A,output_dataset1!$1:$1048576,39,FALSE)</f>
        <v>8.43</v>
      </c>
      <c r="Q91">
        <f>VLOOKUP($A:$A,output_dataset1!$1:$1048576,43,FALSE)</f>
        <v>28</v>
      </c>
      <c r="R91">
        <f>VLOOKUP($A:$A,output_dataset1!$1:$1048576,53,FALSE)</f>
        <v>40</v>
      </c>
      <c r="S91">
        <f>VLOOKUP($A:$A,output_dataset1!$1:$1048576,63,FALSE)</f>
        <v>41.02</v>
      </c>
      <c r="T91">
        <f>VLOOKUP($A:$A,output_dataset1!$1:$1048576,64,FALSE)</f>
        <v>51.002000000000002</v>
      </c>
      <c r="U91">
        <f>VLOOKUP($A:$A,output_dataset1!$1:$1048576,68,FALSE)</f>
        <v>48201</v>
      </c>
      <c r="V91">
        <f>VLOOKUP($A:$A,output_dataset1!$1:$1048576,69,FALSE)</f>
        <v>51332</v>
      </c>
      <c r="W91">
        <f>VLOOKUP($A:$A,output_dataset1!$1:$1048576,73,FALSE)</f>
        <v>7</v>
      </c>
      <c r="X91">
        <f>VLOOKUP($A:$A,output_dataset1!$1:$1048576,74,FALSE)</f>
        <v>6</v>
      </c>
      <c r="Y91">
        <f>VLOOKUP($A:$A,output_dataset1!$1:$1048576,83,FALSE)</f>
        <v>22</v>
      </c>
      <c r="Z91">
        <f>VLOOKUP($A:$A,output_dataset1!$1:$1048576,88,FALSE)</f>
        <v>33</v>
      </c>
      <c r="AA91">
        <f>VLOOKUP($A:$A,output_dataset1!$1:$1048576,93,FALSE)</f>
        <v>80.899000000000001</v>
      </c>
      <c r="AB91" t="str">
        <f>VLOOKUP($A:$A,output_dataset1!$1:$1048576,99,FALSE)</f>
        <v>17</v>
      </c>
      <c r="AC91">
        <f>VLOOKUP($A:$A,output_dataset1!$1:$1048576,100,FALSE)</f>
        <v>14.33</v>
      </c>
      <c r="AD91">
        <f>VLOOKUP($A:$A,output_dataset1!$1:$1048576,115,FALSE)</f>
        <v>3</v>
      </c>
      <c r="AE91">
        <f>VLOOKUP($A:$A,output_dataset1!$1:$1048576,127,FALSE)</f>
        <v>-2</v>
      </c>
      <c r="AF91">
        <f>VLOOKUP($A:$A,output_dataset1!$1:$1048576,128,FALSE)</f>
        <v>0</v>
      </c>
      <c r="AG91">
        <f>VLOOKUP($A:$A,output_dataset1!$1:$1048576,131,FALSE)</f>
        <v>-14</v>
      </c>
      <c r="AH91">
        <f>VLOOKUP($A:$A,output_dataset1!$1:$1048576,132,FALSE)</f>
        <v>0</v>
      </c>
      <c r="AI91">
        <f>VLOOKUP($A:$A,output_dataset1!$1:$1048576,135,FALSE)</f>
        <v>-17</v>
      </c>
      <c r="AJ91">
        <f>VLOOKUP($A:$A,output_dataset1!$1:$1048576,136,FALSE)</f>
        <v>0</v>
      </c>
      <c r="AK91">
        <f>VLOOKUP($A:$A,output_dataset1!$1:$1048576,139,FALSE)</f>
        <v>-5</v>
      </c>
      <c r="AL91">
        <f>VLOOKUP($A:$A,output_dataset1!$1:$1048576,140,FALSE)</f>
        <v>0</v>
      </c>
      <c r="AM91">
        <f>VLOOKUP($A:$A,output_dataset1!$1:$1048576,143,FALSE)</f>
        <v>6</v>
      </c>
      <c r="AN91">
        <f>VLOOKUP($A:$A,output_dataset1!$1:$1048576,144,FALSE)</f>
        <v>0</v>
      </c>
      <c r="AO91">
        <f>VLOOKUP($A:$A,output_dataset1!$1:$1048576,147,FALSE)</f>
        <v>1</v>
      </c>
      <c r="AP91">
        <f>VLOOKUP($A:$A,output_dataset1!$1:$1048576,148,FALSE)</f>
        <v>0</v>
      </c>
      <c r="AQ91">
        <f>VLOOKUP($A:$A,output_dataset1!$1:$1048576,151,FALSE)</f>
        <v>0.68883219699999998</v>
      </c>
      <c r="AR91">
        <f>VLOOKUP($A:$A,output_dataset1!$1:$1048576,152,FALSE)</f>
        <v>0.112370834</v>
      </c>
      <c r="AS91">
        <f>VLOOKUP($A:$A,output_dataset1!$1:$1048576,153,FALSE)</f>
        <v>0.185096283</v>
      </c>
      <c r="AT91">
        <f>VLOOKUP($A:$A,output_dataset1!$1:$1048576,154,FALSE)</f>
        <v>3.6391134999999998E-2</v>
      </c>
      <c r="AU91">
        <f>VLOOKUP($A:$A,output_dataset1!$1:$1048576,155,FALSE)</f>
        <v>0.178299348</v>
      </c>
      <c r="AV91">
        <f>VLOOKUP($A:$A,output_dataset1!$1:$1048576,156,FALSE)</f>
        <v>0.68883219699999998</v>
      </c>
      <c r="AW91">
        <f>VLOOKUP($A:$A,output_dataset1!$1:$1048576,157,FALSE)</f>
        <v>0</v>
      </c>
      <c r="AX91">
        <f>VLOOKUP($A:$A,output_dataset1!$1:$1048576,158,FALSE)</f>
        <v>0</v>
      </c>
      <c r="AY91">
        <f>VLOOKUP($A:$A,output_dataset1!$1:$1048576,159,FALSE)</f>
        <v>0</v>
      </c>
      <c r="AZ91">
        <f>VLOOKUP($A:$A,output_dataset1!$1:$1048576,162,FALSE)</f>
        <v>1</v>
      </c>
      <c r="BA91">
        <f>VLOOKUP($A:$A,output_dataset1!$1:$1048576,163,FALSE)</f>
        <v>-7</v>
      </c>
      <c r="BB91">
        <f>VLOOKUP($A:$A,output_dataset1!$1:$1048576,164,FALSE)</f>
        <v>-3</v>
      </c>
      <c r="BC91">
        <f>VLOOKUP($A:$A,output_dataset1!$1:$1048576,168,FALSE)</f>
        <v>-3</v>
      </c>
      <c r="BD91">
        <f>VLOOKUP($A:$A,output_dataset1!$1:$1048576,172,FALSE)</f>
        <v>-3</v>
      </c>
      <c r="BE91">
        <f>VLOOKUP($A:$A,output_dataset1!$1:$1048576,176,FALSE)</f>
        <v>0.15</v>
      </c>
      <c r="BF91">
        <f>VLOOKUP($A:$A,output_dataset1!$1:$1048576,177,FALSE)</f>
        <v>-3.2</v>
      </c>
      <c r="BG91">
        <f>VLOOKUP($A:$A,output_dataset1!$1:$1048576,181,FALSE)</f>
        <v>-3.2</v>
      </c>
      <c r="BH91">
        <f>VLOOKUP($A:$A,output_dataset1!$1:$1048576,185,FALSE)</f>
        <v>-3.2</v>
      </c>
    </row>
    <row r="92" spans="1:60" x14ac:dyDescent="0.3">
      <c r="A92" t="s">
        <v>99</v>
      </c>
      <c r="B92">
        <v>9509</v>
      </c>
      <c r="C92">
        <v>2.7</v>
      </c>
      <c r="D92">
        <v>4.7</v>
      </c>
      <c r="E92">
        <v>25</v>
      </c>
      <c r="F92">
        <v>92</v>
      </c>
      <c r="G92">
        <v>25</v>
      </c>
      <c r="H92">
        <v>10</v>
      </c>
      <c r="J92">
        <f>VLOOKUP(Data_Collection[[#This Row],[School Name]],output_dataset1!$1:$1048576,8,FALSE)</f>
        <v>22</v>
      </c>
      <c r="K92">
        <f>VLOOKUP($A:$A,output_dataset1!$1:$1048576,18,FALSE)</f>
        <v>0</v>
      </c>
      <c r="L92">
        <f>VLOOKUP($A:$A,output_dataset1!$1:$1048576,23,FALSE)</f>
        <v>78</v>
      </c>
      <c r="M92">
        <f>VLOOKUP($A:$A,output_dataset1!$1:$1048576,24,FALSE)</f>
        <v>81</v>
      </c>
      <c r="N92">
        <f>VLOOKUP($A:$A,output_dataset1!$1:$1048576,33,FALSE)</f>
        <v>99</v>
      </c>
      <c r="O92">
        <f>VLOOKUP($A:$A,output_dataset1!$1:$1048576,38,FALSE)</f>
        <v>9.48</v>
      </c>
      <c r="P92">
        <f>VLOOKUP($A:$A,output_dataset1!$1:$1048576,39,FALSE)</f>
        <v>9.23</v>
      </c>
      <c r="Q92">
        <f>VLOOKUP($A:$A,output_dataset1!$1:$1048576,43,FALSE)</f>
        <v>35</v>
      </c>
      <c r="R92">
        <f>VLOOKUP($A:$A,output_dataset1!$1:$1048576,53,FALSE)</f>
        <v>40</v>
      </c>
      <c r="S92">
        <f>VLOOKUP($A:$A,output_dataset1!$1:$1048576,63,FALSE)</f>
        <v>38.06</v>
      </c>
      <c r="T92">
        <f>VLOOKUP($A:$A,output_dataset1!$1:$1048576,64,FALSE)</f>
        <v>50.790999999999997</v>
      </c>
      <c r="U92">
        <f>VLOOKUP($A:$A,output_dataset1!$1:$1048576,68,FALSE)</f>
        <v>47413</v>
      </c>
      <c r="V92">
        <f>VLOOKUP($A:$A,output_dataset1!$1:$1048576,69,FALSE)</f>
        <v>50389</v>
      </c>
      <c r="W92">
        <f>VLOOKUP($A:$A,output_dataset1!$1:$1048576,73,FALSE)</f>
        <v>80</v>
      </c>
      <c r="X92">
        <f>VLOOKUP($A:$A,output_dataset1!$1:$1048576,74,FALSE)</f>
        <v>83</v>
      </c>
      <c r="Y92">
        <f>VLOOKUP($A:$A,output_dataset1!$1:$1048576,83,FALSE)</f>
        <v>50</v>
      </c>
      <c r="Z92">
        <f>VLOOKUP($A:$A,output_dataset1!$1:$1048576,88,FALSE)</f>
        <v>48</v>
      </c>
      <c r="AA92">
        <f>VLOOKUP($A:$A,output_dataset1!$1:$1048576,93,FALSE)</f>
        <v>82.894999999999996</v>
      </c>
      <c r="AB92" t="str">
        <f>VLOOKUP($A:$A,output_dataset1!$1:$1048576,99,FALSE)</f>
        <v>0</v>
      </c>
      <c r="AC92">
        <f>VLOOKUP($A:$A,output_dataset1!$1:$1048576,100,FALSE)</f>
        <v>11.1</v>
      </c>
      <c r="AD92">
        <f>VLOOKUP($A:$A,output_dataset1!$1:$1048576,115,FALSE)</f>
        <v>3</v>
      </c>
      <c r="AE92">
        <f>VLOOKUP($A:$A,output_dataset1!$1:$1048576,127,FALSE)</f>
        <v>5</v>
      </c>
      <c r="AF92">
        <f>VLOOKUP($A:$A,output_dataset1!$1:$1048576,128,FALSE)</f>
        <v>0</v>
      </c>
      <c r="AG92">
        <f>VLOOKUP($A:$A,output_dataset1!$1:$1048576,131,FALSE)</f>
        <v>8</v>
      </c>
      <c r="AH92">
        <f>VLOOKUP($A:$A,output_dataset1!$1:$1048576,132,FALSE)</f>
        <v>0</v>
      </c>
      <c r="AI92">
        <f>VLOOKUP($A:$A,output_dataset1!$1:$1048576,135,FALSE)</f>
        <v>0</v>
      </c>
      <c r="AJ92">
        <f>VLOOKUP($A:$A,output_dataset1!$1:$1048576,136,FALSE)</f>
        <v>0</v>
      </c>
      <c r="AK92">
        <f>VLOOKUP($A:$A,output_dataset1!$1:$1048576,139,FALSE)</f>
        <v>0</v>
      </c>
      <c r="AL92">
        <f>VLOOKUP($A:$A,output_dataset1!$1:$1048576,140,FALSE)</f>
        <v>0</v>
      </c>
      <c r="AM92">
        <f>VLOOKUP($A:$A,output_dataset1!$1:$1048576,143,FALSE)</f>
        <v>-53</v>
      </c>
      <c r="AN92">
        <f>VLOOKUP($A:$A,output_dataset1!$1:$1048576,144,FALSE)</f>
        <v>0</v>
      </c>
      <c r="AO92">
        <f>VLOOKUP($A:$A,output_dataset1!$1:$1048576,147,FALSE)</f>
        <v>-3</v>
      </c>
      <c r="AP92">
        <f>VLOOKUP($A:$A,output_dataset1!$1:$1048576,148,FALSE)</f>
        <v>0</v>
      </c>
      <c r="AQ92">
        <f>VLOOKUP($A:$A,output_dataset1!$1:$1048576,151,FALSE)</f>
        <v>6.5232222000000006E-2</v>
      </c>
      <c r="AR92">
        <f>VLOOKUP($A:$A,output_dataset1!$1:$1048576,152,FALSE)</f>
        <v>0.220479276</v>
      </c>
      <c r="AS92">
        <f>VLOOKUP($A:$A,output_dataset1!$1:$1048576,153,FALSE)</f>
        <v>0</v>
      </c>
      <c r="AT92">
        <f>VLOOKUP($A:$A,output_dataset1!$1:$1048576,154,FALSE)</f>
        <v>6.6617338999999998E-2</v>
      </c>
      <c r="AU92">
        <f>VLOOKUP($A:$A,output_dataset1!$1:$1048576,155,FALSE)</f>
        <v>0.361385077</v>
      </c>
      <c r="AV92">
        <f>VLOOKUP($A:$A,output_dataset1!$1:$1048576,156,FALSE)</f>
        <v>6.5232222000000006E-2</v>
      </c>
      <c r="AW92">
        <f>VLOOKUP($A:$A,output_dataset1!$1:$1048576,157,FALSE)</f>
        <v>3</v>
      </c>
      <c r="AX92">
        <f>VLOOKUP($A:$A,output_dataset1!$1:$1048576,158,FALSE)</f>
        <v>2</v>
      </c>
      <c r="AY92">
        <f>VLOOKUP($A:$A,output_dataset1!$1:$1048576,159,FALSE)</f>
        <v>-7</v>
      </c>
      <c r="AZ92">
        <f>VLOOKUP($A:$A,output_dataset1!$1:$1048576,162,FALSE)</f>
        <v>-2</v>
      </c>
      <c r="BA92">
        <f>VLOOKUP($A:$A,output_dataset1!$1:$1048576,163,FALSE)</f>
        <v>8</v>
      </c>
      <c r="BB92">
        <f>VLOOKUP($A:$A,output_dataset1!$1:$1048576,164,FALSE)</f>
        <v>2</v>
      </c>
      <c r="BC92">
        <f>VLOOKUP($A:$A,output_dataset1!$1:$1048576,168,FALSE)</f>
        <v>2</v>
      </c>
      <c r="BD92">
        <f>VLOOKUP($A:$A,output_dataset1!$1:$1048576,172,FALSE)</f>
        <v>2</v>
      </c>
      <c r="BE92">
        <f>VLOOKUP($A:$A,output_dataset1!$1:$1048576,176,FALSE)</f>
        <v>-0.25</v>
      </c>
      <c r="BF92">
        <f>VLOOKUP($A:$A,output_dataset1!$1:$1048576,177,FALSE)</f>
        <v>-7.8</v>
      </c>
      <c r="BG92">
        <f>VLOOKUP($A:$A,output_dataset1!$1:$1048576,181,FALSE)</f>
        <v>-7.8</v>
      </c>
      <c r="BH92">
        <f>VLOOKUP($A:$A,output_dataset1!$1:$1048576,185,FALSE)</f>
        <v>-7.8</v>
      </c>
    </row>
    <row r="93" spans="1:60" x14ac:dyDescent="0.3">
      <c r="A93" t="s">
        <v>100</v>
      </c>
      <c r="B93">
        <v>145973</v>
      </c>
      <c r="C93">
        <v>2.5</v>
      </c>
      <c r="D93">
        <v>4.5999999999999996</v>
      </c>
      <c r="E93">
        <v>123</v>
      </c>
      <c r="F93">
        <v>85</v>
      </c>
      <c r="G93">
        <v>25</v>
      </c>
      <c r="H93">
        <v>10</v>
      </c>
      <c r="J93" t="e">
        <f>VLOOKUP(Data_Collection[[#This Row],[School Name]],output_dataset1!$1:$1048576,8,FALSE)</f>
        <v>#N/A</v>
      </c>
      <c r="K93" t="e">
        <f>VLOOKUP($A:$A,output_dataset1!$1:$1048576,18,FALSE)</f>
        <v>#N/A</v>
      </c>
      <c r="L93" t="e">
        <f>VLOOKUP($A:$A,output_dataset1!$1:$1048576,23,FALSE)</f>
        <v>#N/A</v>
      </c>
      <c r="M93" t="e">
        <f>VLOOKUP($A:$A,output_dataset1!$1:$1048576,24,FALSE)</f>
        <v>#N/A</v>
      </c>
      <c r="N93" t="e">
        <f>VLOOKUP($A:$A,output_dataset1!$1:$1048576,33,FALSE)</f>
        <v>#N/A</v>
      </c>
      <c r="O93" t="e">
        <f>VLOOKUP($A:$A,output_dataset1!$1:$1048576,38,FALSE)</f>
        <v>#N/A</v>
      </c>
      <c r="P93" t="e">
        <f>VLOOKUP($A:$A,output_dataset1!$1:$1048576,39,FALSE)</f>
        <v>#N/A</v>
      </c>
      <c r="Q93" t="e">
        <f>VLOOKUP($A:$A,output_dataset1!$1:$1048576,43,FALSE)</f>
        <v>#N/A</v>
      </c>
      <c r="R93" t="e">
        <f>VLOOKUP($A:$A,output_dataset1!$1:$1048576,53,FALSE)</f>
        <v>#N/A</v>
      </c>
      <c r="S93" t="e">
        <f>VLOOKUP($A:$A,output_dataset1!$1:$1048576,63,FALSE)</f>
        <v>#N/A</v>
      </c>
      <c r="T93" t="e">
        <f>VLOOKUP($A:$A,output_dataset1!$1:$1048576,64,FALSE)</f>
        <v>#N/A</v>
      </c>
      <c r="U93" t="e">
        <f>VLOOKUP($A:$A,output_dataset1!$1:$1048576,68,FALSE)</f>
        <v>#N/A</v>
      </c>
      <c r="V93" t="e">
        <f>VLOOKUP($A:$A,output_dataset1!$1:$1048576,69,FALSE)</f>
        <v>#N/A</v>
      </c>
      <c r="W93" t="e">
        <f>VLOOKUP($A:$A,output_dataset1!$1:$1048576,73,FALSE)</f>
        <v>#N/A</v>
      </c>
      <c r="X93" t="e">
        <f>VLOOKUP($A:$A,output_dataset1!$1:$1048576,74,FALSE)</f>
        <v>#N/A</v>
      </c>
      <c r="Y93" t="e">
        <f>VLOOKUP($A:$A,output_dataset1!$1:$1048576,83,FALSE)</f>
        <v>#N/A</v>
      </c>
      <c r="Z93" t="e">
        <f>VLOOKUP($A:$A,output_dataset1!$1:$1048576,88,FALSE)</f>
        <v>#N/A</v>
      </c>
      <c r="AA93" t="e">
        <f>VLOOKUP($A:$A,output_dataset1!$1:$1048576,93,FALSE)</f>
        <v>#N/A</v>
      </c>
      <c r="AB93" t="e">
        <f>VLOOKUP($A:$A,output_dataset1!$1:$1048576,99,FALSE)</f>
        <v>#N/A</v>
      </c>
      <c r="AC93" t="e">
        <f>VLOOKUP($A:$A,output_dataset1!$1:$1048576,100,FALSE)</f>
        <v>#N/A</v>
      </c>
      <c r="AD93" t="e">
        <f>VLOOKUP($A:$A,output_dataset1!$1:$1048576,115,FALSE)</f>
        <v>#N/A</v>
      </c>
      <c r="AE93" t="e">
        <f>VLOOKUP($A:$A,output_dataset1!$1:$1048576,127,FALSE)</f>
        <v>#N/A</v>
      </c>
      <c r="AF93" t="e">
        <f>VLOOKUP($A:$A,output_dataset1!$1:$1048576,128,FALSE)</f>
        <v>#N/A</v>
      </c>
      <c r="AG93" t="e">
        <f>VLOOKUP($A:$A,output_dataset1!$1:$1048576,131,FALSE)</f>
        <v>#N/A</v>
      </c>
      <c r="AH93" t="e">
        <f>VLOOKUP($A:$A,output_dataset1!$1:$1048576,132,FALSE)</f>
        <v>#N/A</v>
      </c>
      <c r="AI93" t="e">
        <f>VLOOKUP($A:$A,output_dataset1!$1:$1048576,135,FALSE)</f>
        <v>#N/A</v>
      </c>
      <c r="AJ93" t="e">
        <f>VLOOKUP($A:$A,output_dataset1!$1:$1048576,136,FALSE)</f>
        <v>#N/A</v>
      </c>
      <c r="AK93" t="e">
        <f>VLOOKUP($A:$A,output_dataset1!$1:$1048576,139,FALSE)</f>
        <v>#N/A</v>
      </c>
      <c r="AL93" t="e">
        <f>VLOOKUP($A:$A,output_dataset1!$1:$1048576,140,FALSE)</f>
        <v>#N/A</v>
      </c>
      <c r="AM93" t="e">
        <f>VLOOKUP($A:$A,output_dataset1!$1:$1048576,143,FALSE)</f>
        <v>#N/A</v>
      </c>
      <c r="AN93" t="e">
        <f>VLOOKUP($A:$A,output_dataset1!$1:$1048576,144,FALSE)</f>
        <v>#N/A</v>
      </c>
      <c r="AO93" t="e">
        <f>VLOOKUP($A:$A,output_dataset1!$1:$1048576,147,FALSE)</f>
        <v>#N/A</v>
      </c>
      <c r="AP93" t="e">
        <f>VLOOKUP($A:$A,output_dataset1!$1:$1048576,148,FALSE)</f>
        <v>#N/A</v>
      </c>
      <c r="AQ93" t="e">
        <f>VLOOKUP($A:$A,output_dataset1!$1:$1048576,151,FALSE)</f>
        <v>#N/A</v>
      </c>
      <c r="AR93" t="e">
        <f>VLOOKUP($A:$A,output_dataset1!$1:$1048576,152,FALSE)</f>
        <v>#N/A</v>
      </c>
      <c r="AS93" t="e">
        <f>VLOOKUP($A:$A,output_dataset1!$1:$1048576,153,FALSE)</f>
        <v>#N/A</v>
      </c>
      <c r="AT93" t="e">
        <f>VLOOKUP($A:$A,output_dataset1!$1:$1048576,154,FALSE)</f>
        <v>#N/A</v>
      </c>
      <c r="AU93" t="e">
        <f>VLOOKUP($A:$A,output_dataset1!$1:$1048576,155,FALSE)</f>
        <v>#N/A</v>
      </c>
      <c r="AV93" t="e">
        <f>VLOOKUP($A:$A,output_dataset1!$1:$1048576,156,FALSE)</f>
        <v>#N/A</v>
      </c>
      <c r="AW93" t="e">
        <f>VLOOKUP($A:$A,output_dataset1!$1:$1048576,157,FALSE)</f>
        <v>#N/A</v>
      </c>
      <c r="AX93" t="e">
        <f>VLOOKUP($A:$A,output_dataset1!$1:$1048576,158,FALSE)</f>
        <v>#N/A</v>
      </c>
      <c r="AY93" t="e">
        <f>VLOOKUP($A:$A,output_dataset1!$1:$1048576,159,FALSE)</f>
        <v>#N/A</v>
      </c>
      <c r="AZ93" t="e">
        <f>VLOOKUP($A:$A,output_dataset1!$1:$1048576,162,FALSE)</f>
        <v>#N/A</v>
      </c>
      <c r="BA93" t="e">
        <f>VLOOKUP($A:$A,output_dataset1!$1:$1048576,163,FALSE)</f>
        <v>#N/A</v>
      </c>
      <c r="BB93" t="e">
        <f>VLOOKUP($A:$A,output_dataset1!$1:$1048576,164,FALSE)</f>
        <v>#N/A</v>
      </c>
      <c r="BC93" t="e">
        <f>VLOOKUP($A:$A,output_dataset1!$1:$1048576,168,FALSE)</f>
        <v>#N/A</v>
      </c>
      <c r="BD93" t="e">
        <f>VLOOKUP($A:$A,output_dataset1!$1:$1048576,172,FALSE)</f>
        <v>#N/A</v>
      </c>
      <c r="BE93" t="e">
        <f>VLOOKUP($A:$A,output_dataset1!$1:$1048576,176,FALSE)</f>
        <v>#N/A</v>
      </c>
      <c r="BF93" t="e">
        <f>VLOOKUP($A:$A,output_dataset1!$1:$1048576,177,FALSE)</f>
        <v>#N/A</v>
      </c>
      <c r="BG93" t="e">
        <f>VLOOKUP($A:$A,output_dataset1!$1:$1048576,181,FALSE)</f>
        <v>#N/A</v>
      </c>
      <c r="BH93" t="e">
        <f>VLOOKUP($A:$A,output_dataset1!$1:$1048576,185,FALSE)</f>
        <v>#N/A</v>
      </c>
    </row>
    <row r="94" spans="1:60" x14ac:dyDescent="0.3">
      <c r="A94" t="s">
        <v>101</v>
      </c>
      <c r="B94">
        <v>37023</v>
      </c>
      <c r="C94">
        <v>3.5</v>
      </c>
      <c r="D94">
        <v>3.6</v>
      </c>
      <c r="E94">
        <v>142</v>
      </c>
      <c r="F94">
        <v>85</v>
      </c>
      <c r="G94">
        <v>25</v>
      </c>
      <c r="H94">
        <v>10</v>
      </c>
      <c r="J94" t="e">
        <f>VLOOKUP(Data_Collection[[#This Row],[School Name]],output_dataset1!$1:$1048576,8,FALSE)</f>
        <v>#N/A</v>
      </c>
      <c r="K94" t="e">
        <f>VLOOKUP($A:$A,output_dataset1!$1:$1048576,18,FALSE)</f>
        <v>#N/A</v>
      </c>
      <c r="L94" t="e">
        <f>VLOOKUP($A:$A,output_dataset1!$1:$1048576,23,FALSE)</f>
        <v>#N/A</v>
      </c>
      <c r="M94" t="e">
        <f>VLOOKUP($A:$A,output_dataset1!$1:$1048576,24,FALSE)</f>
        <v>#N/A</v>
      </c>
      <c r="N94" t="e">
        <f>VLOOKUP($A:$A,output_dataset1!$1:$1048576,33,FALSE)</f>
        <v>#N/A</v>
      </c>
      <c r="O94" t="e">
        <f>VLOOKUP($A:$A,output_dataset1!$1:$1048576,38,FALSE)</f>
        <v>#N/A</v>
      </c>
      <c r="P94" t="e">
        <f>VLOOKUP($A:$A,output_dataset1!$1:$1048576,39,FALSE)</f>
        <v>#N/A</v>
      </c>
      <c r="Q94" t="e">
        <f>VLOOKUP($A:$A,output_dataset1!$1:$1048576,43,FALSE)</f>
        <v>#N/A</v>
      </c>
      <c r="R94" t="e">
        <f>VLOOKUP($A:$A,output_dataset1!$1:$1048576,53,FALSE)</f>
        <v>#N/A</v>
      </c>
      <c r="S94" t="e">
        <f>VLOOKUP($A:$A,output_dataset1!$1:$1048576,63,FALSE)</f>
        <v>#N/A</v>
      </c>
      <c r="T94" t="e">
        <f>VLOOKUP($A:$A,output_dataset1!$1:$1048576,64,FALSE)</f>
        <v>#N/A</v>
      </c>
      <c r="U94" t="e">
        <f>VLOOKUP($A:$A,output_dataset1!$1:$1048576,68,FALSE)</f>
        <v>#N/A</v>
      </c>
      <c r="V94" t="e">
        <f>VLOOKUP($A:$A,output_dataset1!$1:$1048576,69,FALSE)</f>
        <v>#N/A</v>
      </c>
      <c r="W94" t="e">
        <f>VLOOKUP($A:$A,output_dataset1!$1:$1048576,73,FALSE)</f>
        <v>#N/A</v>
      </c>
      <c r="X94" t="e">
        <f>VLOOKUP($A:$A,output_dataset1!$1:$1048576,74,FALSE)</f>
        <v>#N/A</v>
      </c>
      <c r="Y94" t="e">
        <f>VLOOKUP($A:$A,output_dataset1!$1:$1048576,83,FALSE)</f>
        <v>#N/A</v>
      </c>
      <c r="Z94" t="e">
        <f>VLOOKUP($A:$A,output_dataset1!$1:$1048576,88,FALSE)</f>
        <v>#N/A</v>
      </c>
      <c r="AA94" t="e">
        <f>VLOOKUP($A:$A,output_dataset1!$1:$1048576,93,FALSE)</f>
        <v>#N/A</v>
      </c>
      <c r="AB94" t="e">
        <f>VLOOKUP($A:$A,output_dataset1!$1:$1048576,99,FALSE)</f>
        <v>#N/A</v>
      </c>
      <c r="AC94" t="e">
        <f>VLOOKUP($A:$A,output_dataset1!$1:$1048576,100,FALSE)</f>
        <v>#N/A</v>
      </c>
      <c r="AD94" t="e">
        <f>VLOOKUP($A:$A,output_dataset1!$1:$1048576,115,FALSE)</f>
        <v>#N/A</v>
      </c>
      <c r="AE94" t="e">
        <f>VLOOKUP($A:$A,output_dataset1!$1:$1048576,127,FALSE)</f>
        <v>#N/A</v>
      </c>
      <c r="AF94" t="e">
        <f>VLOOKUP($A:$A,output_dataset1!$1:$1048576,128,FALSE)</f>
        <v>#N/A</v>
      </c>
      <c r="AG94" t="e">
        <f>VLOOKUP($A:$A,output_dataset1!$1:$1048576,131,FALSE)</f>
        <v>#N/A</v>
      </c>
      <c r="AH94" t="e">
        <f>VLOOKUP($A:$A,output_dataset1!$1:$1048576,132,FALSE)</f>
        <v>#N/A</v>
      </c>
      <c r="AI94" t="e">
        <f>VLOOKUP($A:$A,output_dataset1!$1:$1048576,135,FALSE)</f>
        <v>#N/A</v>
      </c>
      <c r="AJ94" t="e">
        <f>VLOOKUP($A:$A,output_dataset1!$1:$1048576,136,FALSE)</f>
        <v>#N/A</v>
      </c>
      <c r="AK94" t="e">
        <f>VLOOKUP($A:$A,output_dataset1!$1:$1048576,139,FALSE)</f>
        <v>#N/A</v>
      </c>
      <c r="AL94" t="e">
        <f>VLOOKUP($A:$A,output_dataset1!$1:$1048576,140,FALSE)</f>
        <v>#N/A</v>
      </c>
      <c r="AM94" t="e">
        <f>VLOOKUP($A:$A,output_dataset1!$1:$1048576,143,FALSE)</f>
        <v>#N/A</v>
      </c>
      <c r="AN94" t="e">
        <f>VLOOKUP($A:$A,output_dataset1!$1:$1048576,144,FALSE)</f>
        <v>#N/A</v>
      </c>
      <c r="AO94" t="e">
        <f>VLOOKUP($A:$A,output_dataset1!$1:$1048576,147,FALSE)</f>
        <v>#N/A</v>
      </c>
      <c r="AP94" t="e">
        <f>VLOOKUP($A:$A,output_dataset1!$1:$1048576,148,FALSE)</f>
        <v>#N/A</v>
      </c>
      <c r="AQ94" t="e">
        <f>VLOOKUP($A:$A,output_dataset1!$1:$1048576,151,FALSE)</f>
        <v>#N/A</v>
      </c>
      <c r="AR94" t="e">
        <f>VLOOKUP($A:$A,output_dataset1!$1:$1048576,152,FALSE)</f>
        <v>#N/A</v>
      </c>
      <c r="AS94" t="e">
        <f>VLOOKUP($A:$A,output_dataset1!$1:$1048576,153,FALSE)</f>
        <v>#N/A</v>
      </c>
      <c r="AT94" t="e">
        <f>VLOOKUP($A:$A,output_dataset1!$1:$1048576,154,FALSE)</f>
        <v>#N/A</v>
      </c>
      <c r="AU94" t="e">
        <f>VLOOKUP($A:$A,output_dataset1!$1:$1048576,155,FALSE)</f>
        <v>#N/A</v>
      </c>
      <c r="AV94" t="e">
        <f>VLOOKUP($A:$A,output_dataset1!$1:$1048576,156,FALSE)</f>
        <v>#N/A</v>
      </c>
      <c r="AW94" t="e">
        <f>VLOOKUP($A:$A,output_dataset1!$1:$1048576,157,FALSE)</f>
        <v>#N/A</v>
      </c>
      <c r="AX94" t="e">
        <f>VLOOKUP($A:$A,output_dataset1!$1:$1048576,158,FALSE)</f>
        <v>#N/A</v>
      </c>
      <c r="AY94" t="e">
        <f>VLOOKUP($A:$A,output_dataset1!$1:$1048576,159,FALSE)</f>
        <v>#N/A</v>
      </c>
      <c r="AZ94" t="e">
        <f>VLOOKUP($A:$A,output_dataset1!$1:$1048576,162,FALSE)</f>
        <v>#N/A</v>
      </c>
      <c r="BA94" t="e">
        <f>VLOOKUP($A:$A,output_dataset1!$1:$1048576,163,FALSE)</f>
        <v>#N/A</v>
      </c>
      <c r="BB94" t="e">
        <f>VLOOKUP($A:$A,output_dataset1!$1:$1048576,164,FALSE)</f>
        <v>#N/A</v>
      </c>
      <c r="BC94" t="e">
        <f>VLOOKUP($A:$A,output_dataset1!$1:$1048576,168,FALSE)</f>
        <v>#N/A</v>
      </c>
      <c r="BD94" t="e">
        <f>VLOOKUP($A:$A,output_dataset1!$1:$1048576,172,FALSE)</f>
        <v>#N/A</v>
      </c>
      <c r="BE94" t="e">
        <f>VLOOKUP($A:$A,output_dataset1!$1:$1048576,176,FALSE)</f>
        <v>#N/A</v>
      </c>
      <c r="BF94" t="e">
        <f>VLOOKUP($A:$A,output_dataset1!$1:$1048576,177,FALSE)</f>
        <v>#N/A</v>
      </c>
      <c r="BG94" t="e">
        <f>VLOOKUP($A:$A,output_dataset1!$1:$1048576,181,FALSE)</f>
        <v>#N/A</v>
      </c>
      <c r="BH94" t="e">
        <f>VLOOKUP($A:$A,output_dataset1!$1:$1048576,185,FALSE)</f>
        <v>#N/A</v>
      </c>
    </row>
    <row r="95" spans="1:60" x14ac:dyDescent="0.3">
      <c r="A95" t="s">
        <v>102</v>
      </c>
      <c r="B95">
        <v>35941</v>
      </c>
      <c r="C95">
        <v>1.3</v>
      </c>
      <c r="D95">
        <v>3.9</v>
      </c>
      <c r="E95">
        <v>125</v>
      </c>
      <c r="F95">
        <v>70</v>
      </c>
      <c r="G95">
        <v>18</v>
      </c>
      <c r="H95">
        <v>8</v>
      </c>
      <c r="I95">
        <v>17.100000000000001</v>
      </c>
      <c r="J95">
        <f>VLOOKUP(Data_Collection[[#This Row],[School Name]],output_dataset1!$1:$1048576,8,FALSE)</f>
        <v>75</v>
      </c>
      <c r="K95">
        <f>VLOOKUP($A:$A,output_dataset1!$1:$1048576,18,FALSE)</f>
        <v>42</v>
      </c>
      <c r="L95">
        <f>VLOOKUP($A:$A,output_dataset1!$1:$1048576,23,FALSE)</f>
        <v>90</v>
      </c>
      <c r="M95">
        <f>VLOOKUP($A:$A,output_dataset1!$1:$1048576,24,FALSE)</f>
        <v>100</v>
      </c>
      <c r="N95">
        <f>VLOOKUP($A:$A,output_dataset1!$1:$1048576,33,FALSE)</f>
        <v>36</v>
      </c>
      <c r="O95">
        <f>VLOOKUP($A:$A,output_dataset1!$1:$1048576,38,FALSE)</f>
        <v>8.65</v>
      </c>
      <c r="P95">
        <f>VLOOKUP($A:$A,output_dataset1!$1:$1048576,39,FALSE)</f>
        <v>8.81</v>
      </c>
      <c r="Q95">
        <f>VLOOKUP($A:$A,output_dataset1!$1:$1048576,43,FALSE)</f>
        <v>42</v>
      </c>
      <c r="R95">
        <f>VLOOKUP($A:$A,output_dataset1!$1:$1048576,53,FALSE)</f>
        <v>50</v>
      </c>
      <c r="S95">
        <f>VLOOKUP($A:$A,output_dataset1!$1:$1048576,63,FALSE)</f>
        <v>41.56</v>
      </c>
      <c r="T95">
        <f>VLOOKUP($A:$A,output_dataset1!$1:$1048576,64,FALSE)</f>
        <v>43.01</v>
      </c>
      <c r="U95">
        <f>VLOOKUP($A:$A,output_dataset1!$1:$1048576,68,FALSE)</f>
        <v>74250</v>
      </c>
      <c r="V95">
        <f>VLOOKUP($A:$A,output_dataset1!$1:$1048576,69,FALSE)</f>
        <v>64994</v>
      </c>
      <c r="W95">
        <f>VLOOKUP($A:$A,output_dataset1!$1:$1048576,73,FALSE)</f>
        <v>61</v>
      </c>
      <c r="X95">
        <f>VLOOKUP($A:$A,output_dataset1!$1:$1048576,74,FALSE)</f>
        <v>80</v>
      </c>
      <c r="Y95">
        <f>VLOOKUP($A:$A,output_dataset1!$1:$1048576,83,FALSE)</f>
        <v>69</v>
      </c>
      <c r="Z95">
        <f>VLOOKUP($A:$A,output_dataset1!$1:$1048576,88,FALSE)</f>
        <v>50</v>
      </c>
      <c r="AA95">
        <f>VLOOKUP($A:$A,output_dataset1!$1:$1048576,93,FALSE)</f>
        <v>87.128</v>
      </c>
      <c r="AB95" t="str">
        <f>VLOOKUP($A:$A,output_dataset1!$1:$1048576,99,FALSE)</f>
        <v>100</v>
      </c>
      <c r="AC95">
        <f>VLOOKUP($A:$A,output_dataset1!$1:$1048576,100,FALSE)</f>
        <v>21</v>
      </c>
      <c r="AD95">
        <f>VLOOKUP($A:$A,output_dataset1!$1:$1048576,115,FALSE)</f>
        <v>5</v>
      </c>
      <c r="AE95">
        <f>VLOOKUP($A:$A,output_dataset1!$1:$1048576,127,FALSE)</f>
        <v>-6</v>
      </c>
      <c r="AF95">
        <f>VLOOKUP($A:$A,output_dataset1!$1:$1048576,128,FALSE)</f>
        <v>-6</v>
      </c>
      <c r="AG95">
        <f>VLOOKUP($A:$A,output_dataset1!$1:$1048576,131,FALSE)</f>
        <v>-33</v>
      </c>
      <c r="AH95">
        <f>VLOOKUP($A:$A,output_dataset1!$1:$1048576,132,FALSE)</f>
        <v>-3</v>
      </c>
      <c r="AI95">
        <f>VLOOKUP($A:$A,output_dataset1!$1:$1048576,135,FALSE)</f>
        <v>10</v>
      </c>
      <c r="AJ95">
        <f>VLOOKUP($A:$A,output_dataset1!$1:$1048576,136,FALSE)</f>
        <v>-2</v>
      </c>
      <c r="AK95">
        <f>VLOOKUP($A:$A,output_dataset1!$1:$1048576,139,FALSE)</f>
        <v>-4</v>
      </c>
      <c r="AL95">
        <f>VLOOKUP($A:$A,output_dataset1!$1:$1048576,140,FALSE)</f>
        <v>-2</v>
      </c>
      <c r="AM95">
        <f>VLOOKUP($A:$A,output_dataset1!$1:$1048576,143,FALSE)</f>
        <v>79</v>
      </c>
      <c r="AN95">
        <f>VLOOKUP($A:$A,output_dataset1!$1:$1048576,144,FALSE)</f>
        <v>-59</v>
      </c>
      <c r="AO95">
        <f>VLOOKUP($A:$A,output_dataset1!$1:$1048576,147,FALSE)</f>
        <v>-19</v>
      </c>
      <c r="AP95">
        <f>VLOOKUP($A:$A,output_dataset1!$1:$1048576,148,FALSE)</f>
        <v>1</v>
      </c>
      <c r="AQ95">
        <f>VLOOKUP($A:$A,output_dataset1!$1:$1048576,151,FALSE)</f>
        <v>0.12671127099999999</v>
      </c>
      <c r="AR95">
        <f>VLOOKUP($A:$A,output_dataset1!$1:$1048576,152,FALSE)</f>
        <v>0.28840312400000001</v>
      </c>
      <c r="AS95">
        <f>VLOOKUP($A:$A,output_dataset1!$1:$1048576,153,FALSE)</f>
        <v>0.644345104</v>
      </c>
      <c r="AT95">
        <f>VLOOKUP($A:$A,output_dataset1!$1:$1048576,154,FALSE)</f>
        <v>4.8866241999999997E-2</v>
      </c>
      <c r="AU95">
        <f>VLOOKUP($A:$A,output_dataset1!$1:$1048576,155,FALSE)</f>
        <v>0.62312607900000005</v>
      </c>
      <c r="AV95">
        <f>VLOOKUP($A:$A,output_dataset1!$1:$1048576,156,FALSE)</f>
        <v>0.12671127099999999</v>
      </c>
      <c r="AW95">
        <f>VLOOKUP($A:$A,output_dataset1!$1:$1048576,157,FALSE)</f>
        <v>-0.33333333300000001</v>
      </c>
      <c r="AX95">
        <f>VLOOKUP($A:$A,output_dataset1!$1:$1048576,158,FALSE)</f>
        <v>-5.3333333329999997</v>
      </c>
      <c r="AY95">
        <f>VLOOKUP($A:$A,output_dataset1!$1:$1048576,159,FALSE)</f>
        <v>1.6666666670000001</v>
      </c>
      <c r="AZ95">
        <f>VLOOKUP($A:$A,output_dataset1!$1:$1048576,162,FALSE)</f>
        <v>-5</v>
      </c>
      <c r="BA95">
        <f>VLOOKUP($A:$A,output_dataset1!$1:$1048576,163,FALSE)</f>
        <v>-3</v>
      </c>
      <c r="BB95">
        <f>VLOOKUP($A:$A,output_dataset1!$1:$1048576,164,FALSE)</f>
        <v>-0.36363636399999999</v>
      </c>
      <c r="BC95">
        <f>VLOOKUP($A:$A,output_dataset1!$1:$1048576,168,FALSE)</f>
        <v>-0.36363636399999999</v>
      </c>
      <c r="BD95">
        <f>VLOOKUP($A:$A,output_dataset1!$1:$1048576,172,FALSE)</f>
        <v>-0.36363636399999999</v>
      </c>
      <c r="BE95">
        <f>VLOOKUP($A:$A,output_dataset1!$1:$1048576,176,FALSE)</f>
        <v>-0.05</v>
      </c>
      <c r="BF95">
        <f>VLOOKUP($A:$A,output_dataset1!$1:$1048576,177,FALSE)</f>
        <v>0.81818181800000001</v>
      </c>
      <c r="BG95">
        <f>VLOOKUP($A:$A,output_dataset1!$1:$1048576,181,FALSE)</f>
        <v>0.81818181800000001</v>
      </c>
      <c r="BH95">
        <f>VLOOKUP($A:$A,output_dataset1!$1:$1048576,185,FALSE)</f>
        <v>0.81818181800000001</v>
      </c>
    </row>
    <row r="96" spans="1:60" x14ac:dyDescent="0.3">
      <c r="A96" t="s">
        <v>103</v>
      </c>
      <c r="B96">
        <v>39</v>
      </c>
      <c r="C96">
        <v>1.4</v>
      </c>
      <c r="D96">
        <v>4.5</v>
      </c>
      <c r="E96">
        <v>356</v>
      </c>
      <c r="F96">
        <v>88</v>
      </c>
      <c r="G96">
        <v>25</v>
      </c>
      <c r="H96">
        <v>11</v>
      </c>
      <c r="I96">
        <v>14.1</v>
      </c>
      <c r="J96">
        <f>VLOOKUP(Data_Collection[[#This Row],[School Name]],output_dataset1!$1:$1048576,8,FALSE)</f>
        <v>67</v>
      </c>
      <c r="K96">
        <f>VLOOKUP($A:$A,output_dataset1!$1:$1048576,18,FALSE)</f>
        <v>84</v>
      </c>
      <c r="L96">
        <f>VLOOKUP($A:$A,output_dataset1!$1:$1048576,23,FALSE)</f>
        <v>87</v>
      </c>
      <c r="M96">
        <f>VLOOKUP($A:$A,output_dataset1!$1:$1048576,24,FALSE)</f>
        <v>85</v>
      </c>
      <c r="N96">
        <f>VLOOKUP($A:$A,output_dataset1!$1:$1048576,33,FALSE)</f>
        <v>77</v>
      </c>
      <c r="O96">
        <f>VLOOKUP($A:$A,output_dataset1!$1:$1048576,38,FALSE)</f>
        <v>8.9700000000000006</v>
      </c>
      <c r="P96">
        <f>VLOOKUP($A:$A,output_dataset1!$1:$1048576,39,FALSE)</f>
        <v>8.77</v>
      </c>
      <c r="Q96">
        <f>VLOOKUP($A:$A,output_dataset1!$1:$1048576,43,FALSE)</f>
        <v>50</v>
      </c>
      <c r="R96">
        <f>VLOOKUP($A:$A,output_dataset1!$1:$1048576,53,FALSE)</f>
        <v>41</v>
      </c>
      <c r="S96">
        <f>VLOOKUP($A:$A,output_dataset1!$1:$1048576,63,FALSE)</f>
        <v>59.29</v>
      </c>
      <c r="T96">
        <f>VLOOKUP($A:$A,output_dataset1!$1:$1048576,64,FALSE)</f>
        <v>64.55</v>
      </c>
      <c r="U96">
        <f>VLOOKUP($A:$A,output_dataset1!$1:$1048576,68,FALSE)</f>
        <v>62989</v>
      </c>
      <c r="V96">
        <f>VLOOKUP($A:$A,output_dataset1!$1:$1048576,69,FALSE)</f>
        <v>59924</v>
      </c>
      <c r="W96">
        <f>VLOOKUP($A:$A,output_dataset1!$1:$1048576,73,FALSE)</f>
        <v>32</v>
      </c>
      <c r="X96">
        <f>VLOOKUP($A:$A,output_dataset1!$1:$1048576,74,FALSE)</f>
        <v>28</v>
      </c>
      <c r="Y96">
        <f>VLOOKUP($A:$A,output_dataset1!$1:$1048576,83,FALSE)</f>
        <v>10</v>
      </c>
      <c r="Z96">
        <f>VLOOKUP($A:$A,output_dataset1!$1:$1048576,88,FALSE)</f>
        <v>24</v>
      </c>
      <c r="AA96">
        <f>VLOOKUP($A:$A,output_dataset1!$1:$1048576,93,FALSE)</f>
        <v>82.811000000000007</v>
      </c>
      <c r="AB96" t="str">
        <f>VLOOKUP($A:$A,output_dataset1!$1:$1048576,99,FALSE)</f>
        <v>100</v>
      </c>
      <c r="AC96">
        <f>VLOOKUP($A:$A,output_dataset1!$1:$1048576,100,FALSE)</f>
        <v>25</v>
      </c>
      <c r="AD96">
        <f>VLOOKUP($A:$A,output_dataset1!$1:$1048576,115,FALSE)</f>
        <v>4</v>
      </c>
      <c r="AE96">
        <f>VLOOKUP($A:$A,output_dataset1!$1:$1048576,127,FALSE)</f>
        <v>-8</v>
      </c>
      <c r="AF96">
        <f>VLOOKUP($A:$A,output_dataset1!$1:$1048576,128,FALSE)</f>
        <v>-4</v>
      </c>
      <c r="AG96">
        <f>VLOOKUP($A:$A,output_dataset1!$1:$1048576,131,FALSE)</f>
        <v>0</v>
      </c>
      <c r="AH96">
        <f>VLOOKUP($A:$A,output_dataset1!$1:$1048576,132,FALSE)</f>
        <v>0</v>
      </c>
      <c r="AI96">
        <f>VLOOKUP($A:$A,output_dataset1!$1:$1048576,135,FALSE)</f>
        <v>-13</v>
      </c>
      <c r="AJ96">
        <f>VLOOKUP($A:$A,output_dataset1!$1:$1048576,136,FALSE)</f>
        <v>1</v>
      </c>
      <c r="AK96">
        <f>VLOOKUP($A:$A,output_dataset1!$1:$1048576,139,FALSE)</f>
        <v>4</v>
      </c>
      <c r="AL96">
        <f>VLOOKUP($A:$A,output_dataset1!$1:$1048576,140,FALSE)</f>
        <v>-2</v>
      </c>
      <c r="AM96">
        <f>VLOOKUP($A:$A,output_dataset1!$1:$1048576,143,FALSE)</f>
        <v>8</v>
      </c>
      <c r="AN96">
        <f>VLOOKUP($A:$A,output_dataset1!$1:$1048576,144,FALSE)</f>
        <v>-1</v>
      </c>
      <c r="AO96">
        <f>VLOOKUP($A:$A,output_dataset1!$1:$1048576,147,FALSE)</f>
        <v>4</v>
      </c>
      <c r="AP96">
        <f>VLOOKUP($A:$A,output_dataset1!$1:$1048576,148,FALSE)</f>
        <v>3</v>
      </c>
      <c r="AQ96">
        <f>VLOOKUP($A:$A,output_dataset1!$1:$1048576,151,FALSE)</f>
        <v>0.10514001000000001</v>
      </c>
      <c r="AR96">
        <f>VLOOKUP($A:$A,output_dataset1!$1:$1048576,152,FALSE)</f>
        <v>4.9261083999999997E-2</v>
      </c>
      <c r="AS96">
        <f>VLOOKUP($A:$A,output_dataset1!$1:$1048576,153,FALSE)</f>
        <v>0.11303883300000001</v>
      </c>
      <c r="AT96">
        <f>VLOOKUP($A:$A,output_dataset1!$1:$1048576,154,FALSE)</f>
        <v>5.0321955000000002E-2</v>
      </c>
      <c r="AU96">
        <f>VLOOKUP($A:$A,output_dataset1!$1:$1048576,155,FALSE)</f>
        <v>0.23850616099999999</v>
      </c>
      <c r="AV96">
        <f>VLOOKUP($A:$A,output_dataset1!$1:$1048576,156,FALSE)</f>
        <v>0.10514001000000001</v>
      </c>
      <c r="AW96">
        <f>VLOOKUP($A:$A,output_dataset1!$1:$1048576,157,FALSE)</f>
        <v>-2.6666666669999999</v>
      </c>
      <c r="AX96">
        <f>VLOOKUP($A:$A,output_dataset1!$1:$1048576,158,FALSE)</f>
        <v>-0.66666666699999999</v>
      </c>
      <c r="AY96">
        <f>VLOOKUP($A:$A,output_dataset1!$1:$1048576,159,FALSE)</f>
        <v>-1</v>
      </c>
      <c r="AZ96">
        <f>VLOOKUP($A:$A,output_dataset1!$1:$1048576,162,FALSE)</f>
        <v>0.33333333300000001</v>
      </c>
      <c r="BA96">
        <f>VLOOKUP($A:$A,output_dataset1!$1:$1048576,163,FALSE)</f>
        <v>-1.6666666670000001</v>
      </c>
      <c r="BB96">
        <f>VLOOKUP($A:$A,output_dataset1!$1:$1048576,164,FALSE)</f>
        <v>1.181818182</v>
      </c>
      <c r="BC96">
        <f>VLOOKUP($A:$A,output_dataset1!$1:$1048576,168,FALSE)</f>
        <v>1.181818182</v>
      </c>
      <c r="BD96">
        <f>VLOOKUP($A:$A,output_dataset1!$1:$1048576,172,FALSE)</f>
        <v>1.181818182</v>
      </c>
      <c r="BE96">
        <f>VLOOKUP($A:$A,output_dataset1!$1:$1048576,176,FALSE)</f>
        <v>-0.16500000000000001</v>
      </c>
      <c r="BF96">
        <f>VLOOKUP($A:$A,output_dataset1!$1:$1048576,177,FALSE)</f>
        <v>3.7272727269999999</v>
      </c>
      <c r="BG96">
        <f>VLOOKUP($A:$A,output_dataset1!$1:$1048576,181,FALSE)</f>
        <v>3.7272727269999999</v>
      </c>
      <c r="BH96">
        <f>VLOOKUP($A:$A,output_dataset1!$1:$1048576,185,FALSE)</f>
        <v>3.7272727269999999</v>
      </c>
    </row>
    <row r="97" spans="1:60" x14ac:dyDescent="0.3">
      <c r="A97" t="s">
        <v>104</v>
      </c>
      <c r="B97">
        <v>10115</v>
      </c>
      <c r="C97">
        <v>1</v>
      </c>
      <c r="D97">
        <v>4.4000000000000004</v>
      </c>
      <c r="E97">
        <v>512</v>
      </c>
      <c r="F97">
        <v>80</v>
      </c>
      <c r="G97">
        <v>22</v>
      </c>
      <c r="H97">
        <v>10</v>
      </c>
      <c r="I97">
        <v>16.100000000000001</v>
      </c>
      <c r="J97" t="e">
        <f>VLOOKUP(Data_Collection[[#This Row],[School Name]],output_dataset1!$1:$1048576,8,FALSE)</f>
        <v>#N/A</v>
      </c>
      <c r="K97" t="e">
        <f>VLOOKUP($A:$A,output_dataset1!$1:$1048576,18,FALSE)</f>
        <v>#N/A</v>
      </c>
      <c r="L97" t="e">
        <f>VLOOKUP($A:$A,output_dataset1!$1:$1048576,23,FALSE)</f>
        <v>#N/A</v>
      </c>
      <c r="M97" t="e">
        <f>VLOOKUP($A:$A,output_dataset1!$1:$1048576,24,FALSE)</f>
        <v>#N/A</v>
      </c>
      <c r="N97" t="e">
        <f>VLOOKUP($A:$A,output_dataset1!$1:$1048576,33,FALSE)</f>
        <v>#N/A</v>
      </c>
      <c r="O97" t="e">
        <f>VLOOKUP($A:$A,output_dataset1!$1:$1048576,38,FALSE)</f>
        <v>#N/A</v>
      </c>
      <c r="P97" t="e">
        <f>VLOOKUP($A:$A,output_dataset1!$1:$1048576,39,FALSE)</f>
        <v>#N/A</v>
      </c>
      <c r="Q97" t="e">
        <f>VLOOKUP($A:$A,output_dataset1!$1:$1048576,43,FALSE)</f>
        <v>#N/A</v>
      </c>
      <c r="R97" t="e">
        <f>VLOOKUP($A:$A,output_dataset1!$1:$1048576,53,FALSE)</f>
        <v>#N/A</v>
      </c>
      <c r="S97" t="e">
        <f>VLOOKUP($A:$A,output_dataset1!$1:$1048576,63,FALSE)</f>
        <v>#N/A</v>
      </c>
      <c r="T97" t="e">
        <f>VLOOKUP($A:$A,output_dataset1!$1:$1048576,64,FALSE)</f>
        <v>#N/A</v>
      </c>
      <c r="U97" t="e">
        <f>VLOOKUP($A:$A,output_dataset1!$1:$1048576,68,FALSE)</f>
        <v>#N/A</v>
      </c>
      <c r="V97" t="e">
        <f>VLOOKUP($A:$A,output_dataset1!$1:$1048576,69,FALSE)</f>
        <v>#N/A</v>
      </c>
      <c r="W97" t="e">
        <f>VLOOKUP($A:$A,output_dataset1!$1:$1048576,73,FALSE)</f>
        <v>#N/A</v>
      </c>
      <c r="X97" t="e">
        <f>VLOOKUP($A:$A,output_dataset1!$1:$1048576,74,FALSE)</f>
        <v>#N/A</v>
      </c>
      <c r="Y97" t="e">
        <f>VLOOKUP($A:$A,output_dataset1!$1:$1048576,83,FALSE)</f>
        <v>#N/A</v>
      </c>
      <c r="Z97" t="e">
        <f>VLOOKUP($A:$A,output_dataset1!$1:$1048576,88,FALSE)</f>
        <v>#N/A</v>
      </c>
      <c r="AA97" t="e">
        <f>VLOOKUP($A:$A,output_dataset1!$1:$1048576,93,FALSE)</f>
        <v>#N/A</v>
      </c>
      <c r="AB97" t="e">
        <f>VLOOKUP($A:$A,output_dataset1!$1:$1048576,99,FALSE)</f>
        <v>#N/A</v>
      </c>
      <c r="AC97" t="e">
        <f>VLOOKUP($A:$A,output_dataset1!$1:$1048576,100,FALSE)</f>
        <v>#N/A</v>
      </c>
      <c r="AD97" t="e">
        <f>VLOOKUP($A:$A,output_dataset1!$1:$1048576,115,FALSE)</f>
        <v>#N/A</v>
      </c>
      <c r="AE97" t="e">
        <f>VLOOKUP($A:$A,output_dataset1!$1:$1048576,127,FALSE)</f>
        <v>#N/A</v>
      </c>
      <c r="AF97" t="e">
        <f>VLOOKUP($A:$A,output_dataset1!$1:$1048576,128,FALSE)</f>
        <v>#N/A</v>
      </c>
      <c r="AG97" t="e">
        <f>VLOOKUP($A:$A,output_dataset1!$1:$1048576,131,FALSE)</f>
        <v>#N/A</v>
      </c>
      <c r="AH97" t="e">
        <f>VLOOKUP($A:$A,output_dataset1!$1:$1048576,132,FALSE)</f>
        <v>#N/A</v>
      </c>
      <c r="AI97" t="e">
        <f>VLOOKUP($A:$A,output_dataset1!$1:$1048576,135,FALSE)</f>
        <v>#N/A</v>
      </c>
      <c r="AJ97" t="e">
        <f>VLOOKUP($A:$A,output_dataset1!$1:$1048576,136,FALSE)</f>
        <v>#N/A</v>
      </c>
      <c r="AK97" t="e">
        <f>VLOOKUP($A:$A,output_dataset1!$1:$1048576,139,FALSE)</f>
        <v>#N/A</v>
      </c>
      <c r="AL97" t="e">
        <f>VLOOKUP($A:$A,output_dataset1!$1:$1048576,140,FALSE)</f>
        <v>#N/A</v>
      </c>
      <c r="AM97" t="e">
        <f>VLOOKUP($A:$A,output_dataset1!$1:$1048576,143,FALSE)</f>
        <v>#N/A</v>
      </c>
      <c r="AN97" t="e">
        <f>VLOOKUP($A:$A,output_dataset1!$1:$1048576,144,FALSE)</f>
        <v>#N/A</v>
      </c>
      <c r="AO97" t="e">
        <f>VLOOKUP($A:$A,output_dataset1!$1:$1048576,147,FALSE)</f>
        <v>#N/A</v>
      </c>
      <c r="AP97" t="e">
        <f>VLOOKUP($A:$A,output_dataset1!$1:$1048576,148,FALSE)</f>
        <v>#N/A</v>
      </c>
      <c r="AQ97" t="e">
        <f>VLOOKUP($A:$A,output_dataset1!$1:$1048576,151,FALSE)</f>
        <v>#N/A</v>
      </c>
      <c r="AR97" t="e">
        <f>VLOOKUP($A:$A,output_dataset1!$1:$1048576,152,FALSE)</f>
        <v>#N/A</v>
      </c>
      <c r="AS97" t="e">
        <f>VLOOKUP($A:$A,output_dataset1!$1:$1048576,153,FALSE)</f>
        <v>#N/A</v>
      </c>
      <c r="AT97" t="e">
        <f>VLOOKUP($A:$A,output_dataset1!$1:$1048576,154,FALSE)</f>
        <v>#N/A</v>
      </c>
      <c r="AU97" t="e">
        <f>VLOOKUP($A:$A,output_dataset1!$1:$1048576,155,FALSE)</f>
        <v>#N/A</v>
      </c>
      <c r="AV97" t="e">
        <f>VLOOKUP($A:$A,output_dataset1!$1:$1048576,156,FALSE)</f>
        <v>#N/A</v>
      </c>
      <c r="AW97" t="e">
        <f>VLOOKUP($A:$A,output_dataset1!$1:$1048576,157,FALSE)</f>
        <v>#N/A</v>
      </c>
      <c r="AX97" t="e">
        <f>VLOOKUP($A:$A,output_dataset1!$1:$1048576,158,FALSE)</f>
        <v>#N/A</v>
      </c>
      <c r="AY97" t="e">
        <f>VLOOKUP($A:$A,output_dataset1!$1:$1048576,159,FALSE)</f>
        <v>#N/A</v>
      </c>
      <c r="AZ97" t="e">
        <f>VLOOKUP($A:$A,output_dataset1!$1:$1048576,162,FALSE)</f>
        <v>#N/A</v>
      </c>
      <c r="BA97" t="e">
        <f>VLOOKUP($A:$A,output_dataset1!$1:$1048576,163,FALSE)</f>
        <v>#N/A</v>
      </c>
      <c r="BB97" t="e">
        <f>VLOOKUP($A:$A,output_dataset1!$1:$1048576,164,FALSE)</f>
        <v>#N/A</v>
      </c>
      <c r="BC97" t="e">
        <f>VLOOKUP($A:$A,output_dataset1!$1:$1048576,168,FALSE)</f>
        <v>#N/A</v>
      </c>
      <c r="BD97" t="e">
        <f>VLOOKUP($A:$A,output_dataset1!$1:$1048576,172,FALSE)</f>
        <v>#N/A</v>
      </c>
      <c r="BE97" t="e">
        <f>VLOOKUP($A:$A,output_dataset1!$1:$1048576,176,FALSE)</f>
        <v>#N/A</v>
      </c>
      <c r="BF97" t="e">
        <f>VLOOKUP($A:$A,output_dataset1!$1:$1048576,177,FALSE)</f>
        <v>#N/A</v>
      </c>
      <c r="BG97" t="e">
        <f>VLOOKUP($A:$A,output_dataset1!$1:$1048576,181,FALSE)</f>
        <v>#N/A</v>
      </c>
      <c r="BH97" t="e">
        <f>VLOOKUP($A:$A,output_dataset1!$1:$1048576,185,FALSE)</f>
        <v>#N/A</v>
      </c>
    </row>
    <row r="98" spans="1:60" x14ac:dyDescent="0.3">
      <c r="A98" t="s">
        <v>105</v>
      </c>
      <c r="B98">
        <v>22548</v>
      </c>
      <c r="J98" t="e">
        <f>VLOOKUP(Data_Collection[[#This Row],[School Name]],output_dataset1!$1:$1048576,8,FALSE)</f>
        <v>#N/A</v>
      </c>
      <c r="K98" t="e">
        <f>VLOOKUP($A:$A,output_dataset1!$1:$1048576,18,FALSE)</f>
        <v>#N/A</v>
      </c>
      <c r="L98" t="e">
        <f>VLOOKUP($A:$A,output_dataset1!$1:$1048576,23,FALSE)</f>
        <v>#N/A</v>
      </c>
      <c r="M98" t="e">
        <f>VLOOKUP($A:$A,output_dataset1!$1:$1048576,24,FALSE)</f>
        <v>#N/A</v>
      </c>
      <c r="N98" t="e">
        <f>VLOOKUP($A:$A,output_dataset1!$1:$1048576,33,FALSE)</f>
        <v>#N/A</v>
      </c>
      <c r="O98" t="e">
        <f>VLOOKUP($A:$A,output_dataset1!$1:$1048576,38,FALSE)</f>
        <v>#N/A</v>
      </c>
      <c r="P98" t="e">
        <f>VLOOKUP($A:$A,output_dataset1!$1:$1048576,39,FALSE)</f>
        <v>#N/A</v>
      </c>
      <c r="Q98" t="e">
        <f>VLOOKUP($A:$A,output_dataset1!$1:$1048576,43,FALSE)</f>
        <v>#N/A</v>
      </c>
      <c r="R98" t="e">
        <f>VLOOKUP($A:$A,output_dataset1!$1:$1048576,53,FALSE)</f>
        <v>#N/A</v>
      </c>
      <c r="S98" t="e">
        <f>VLOOKUP($A:$A,output_dataset1!$1:$1048576,63,FALSE)</f>
        <v>#N/A</v>
      </c>
      <c r="T98" t="e">
        <f>VLOOKUP($A:$A,output_dataset1!$1:$1048576,64,FALSE)</f>
        <v>#N/A</v>
      </c>
      <c r="U98" t="e">
        <f>VLOOKUP($A:$A,output_dataset1!$1:$1048576,68,FALSE)</f>
        <v>#N/A</v>
      </c>
      <c r="V98" t="e">
        <f>VLOOKUP($A:$A,output_dataset1!$1:$1048576,69,FALSE)</f>
        <v>#N/A</v>
      </c>
      <c r="W98" t="e">
        <f>VLOOKUP($A:$A,output_dataset1!$1:$1048576,73,FALSE)</f>
        <v>#N/A</v>
      </c>
      <c r="X98" t="e">
        <f>VLOOKUP($A:$A,output_dataset1!$1:$1048576,74,FALSE)</f>
        <v>#N/A</v>
      </c>
      <c r="Y98" t="e">
        <f>VLOOKUP($A:$A,output_dataset1!$1:$1048576,83,FALSE)</f>
        <v>#N/A</v>
      </c>
      <c r="Z98" t="e">
        <f>VLOOKUP($A:$A,output_dataset1!$1:$1048576,88,FALSE)</f>
        <v>#N/A</v>
      </c>
      <c r="AA98" t="e">
        <f>VLOOKUP($A:$A,output_dataset1!$1:$1048576,93,FALSE)</f>
        <v>#N/A</v>
      </c>
      <c r="AB98" t="e">
        <f>VLOOKUP($A:$A,output_dataset1!$1:$1048576,99,FALSE)</f>
        <v>#N/A</v>
      </c>
      <c r="AC98" t="e">
        <f>VLOOKUP($A:$A,output_dataset1!$1:$1048576,100,FALSE)</f>
        <v>#N/A</v>
      </c>
      <c r="AD98" t="e">
        <f>VLOOKUP($A:$A,output_dataset1!$1:$1048576,115,FALSE)</f>
        <v>#N/A</v>
      </c>
      <c r="AE98" t="e">
        <f>VLOOKUP($A:$A,output_dataset1!$1:$1048576,127,FALSE)</f>
        <v>#N/A</v>
      </c>
      <c r="AF98" t="e">
        <f>VLOOKUP($A:$A,output_dataset1!$1:$1048576,128,FALSE)</f>
        <v>#N/A</v>
      </c>
      <c r="AG98" t="e">
        <f>VLOOKUP($A:$A,output_dataset1!$1:$1048576,131,FALSE)</f>
        <v>#N/A</v>
      </c>
      <c r="AH98" t="e">
        <f>VLOOKUP($A:$A,output_dataset1!$1:$1048576,132,FALSE)</f>
        <v>#N/A</v>
      </c>
      <c r="AI98" t="e">
        <f>VLOOKUP($A:$A,output_dataset1!$1:$1048576,135,FALSE)</f>
        <v>#N/A</v>
      </c>
      <c r="AJ98" t="e">
        <f>VLOOKUP($A:$A,output_dataset1!$1:$1048576,136,FALSE)</f>
        <v>#N/A</v>
      </c>
      <c r="AK98" t="e">
        <f>VLOOKUP($A:$A,output_dataset1!$1:$1048576,139,FALSE)</f>
        <v>#N/A</v>
      </c>
      <c r="AL98" t="e">
        <f>VLOOKUP($A:$A,output_dataset1!$1:$1048576,140,FALSE)</f>
        <v>#N/A</v>
      </c>
      <c r="AM98" t="e">
        <f>VLOOKUP($A:$A,output_dataset1!$1:$1048576,143,FALSE)</f>
        <v>#N/A</v>
      </c>
      <c r="AN98" t="e">
        <f>VLOOKUP($A:$A,output_dataset1!$1:$1048576,144,FALSE)</f>
        <v>#N/A</v>
      </c>
      <c r="AO98" t="e">
        <f>VLOOKUP($A:$A,output_dataset1!$1:$1048576,147,FALSE)</f>
        <v>#N/A</v>
      </c>
      <c r="AP98" t="e">
        <f>VLOOKUP($A:$A,output_dataset1!$1:$1048576,148,FALSE)</f>
        <v>#N/A</v>
      </c>
      <c r="AQ98" t="e">
        <f>VLOOKUP($A:$A,output_dataset1!$1:$1048576,151,FALSE)</f>
        <v>#N/A</v>
      </c>
      <c r="AR98" t="e">
        <f>VLOOKUP($A:$A,output_dataset1!$1:$1048576,152,FALSE)</f>
        <v>#N/A</v>
      </c>
      <c r="AS98" t="e">
        <f>VLOOKUP($A:$A,output_dataset1!$1:$1048576,153,FALSE)</f>
        <v>#N/A</v>
      </c>
      <c r="AT98" t="e">
        <f>VLOOKUP($A:$A,output_dataset1!$1:$1048576,154,FALSE)</f>
        <v>#N/A</v>
      </c>
      <c r="AU98" t="e">
        <f>VLOOKUP($A:$A,output_dataset1!$1:$1048576,155,FALSE)</f>
        <v>#N/A</v>
      </c>
      <c r="AV98" t="e">
        <f>VLOOKUP($A:$A,output_dataset1!$1:$1048576,156,FALSE)</f>
        <v>#N/A</v>
      </c>
      <c r="AW98" t="e">
        <f>VLOOKUP($A:$A,output_dataset1!$1:$1048576,157,FALSE)</f>
        <v>#N/A</v>
      </c>
      <c r="AX98" t="e">
        <f>VLOOKUP($A:$A,output_dataset1!$1:$1048576,158,FALSE)</f>
        <v>#N/A</v>
      </c>
      <c r="AY98" t="e">
        <f>VLOOKUP($A:$A,output_dataset1!$1:$1048576,159,FALSE)</f>
        <v>#N/A</v>
      </c>
      <c r="AZ98" t="e">
        <f>VLOOKUP($A:$A,output_dataset1!$1:$1048576,162,FALSE)</f>
        <v>#N/A</v>
      </c>
      <c r="BA98" t="e">
        <f>VLOOKUP($A:$A,output_dataset1!$1:$1048576,163,FALSE)</f>
        <v>#N/A</v>
      </c>
      <c r="BB98" t="e">
        <f>VLOOKUP($A:$A,output_dataset1!$1:$1048576,164,FALSE)</f>
        <v>#N/A</v>
      </c>
      <c r="BC98" t="e">
        <f>VLOOKUP($A:$A,output_dataset1!$1:$1048576,168,FALSE)</f>
        <v>#N/A</v>
      </c>
      <c r="BD98" t="e">
        <f>VLOOKUP($A:$A,output_dataset1!$1:$1048576,172,FALSE)</f>
        <v>#N/A</v>
      </c>
      <c r="BE98" t="e">
        <f>VLOOKUP($A:$A,output_dataset1!$1:$1048576,176,FALSE)</f>
        <v>#N/A</v>
      </c>
      <c r="BF98" t="e">
        <f>VLOOKUP($A:$A,output_dataset1!$1:$1048576,177,FALSE)</f>
        <v>#N/A</v>
      </c>
      <c r="BG98" t="e">
        <f>VLOOKUP($A:$A,output_dataset1!$1:$1048576,181,FALSE)</f>
        <v>#N/A</v>
      </c>
      <c r="BH98" t="e">
        <f>VLOOKUP($A:$A,output_dataset1!$1:$1048576,185,FALSE)</f>
        <v>#N/A</v>
      </c>
    </row>
    <row r="99" spans="1:60" x14ac:dyDescent="0.3">
      <c r="A99" t="s">
        <v>106</v>
      </c>
      <c r="B99">
        <v>22126</v>
      </c>
      <c r="C99">
        <v>1.4</v>
      </c>
      <c r="D99">
        <v>4.5</v>
      </c>
      <c r="E99">
        <v>166</v>
      </c>
      <c r="F99">
        <v>80</v>
      </c>
      <c r="G99">
        <v>22</v>
      </c>
      <c r="H99">
        <v>10</v>
      </c>
      <c r="I99">
        <v>14.1</v>
      </c>
      <c r="J99">
        <f>VLOOKUP(Data_Collection[[#This Row],[School Name]],output_dataset1!$1:$1048576,8,FALSE)</f>
        <v>0</v>
      </c>
      <c r="K99">
        <f>VLOOKUP($A:$A,output_dataset1!$1:$1048576,18,FALSE)</f>
        <v>0</v>
      </c>
      <c r="L99">
        <f>VLOOKUP($A:$A,output_dataset1!$1:$1048576,23,FALSE)</f>
        <v>86</v>
      </c>
      <c r="M99">
        <f>VLOOKUP($A:$A,output_dataset1!$1:$1048576,24,FALSE)</f>
        <v>0</v>
      </c>
      <c r="N99">
        <f>VLOOKUP($A:$A,output_dataset1!$1:$1048576,33,FALSE)</f>
        <v>93</v>
      </c>
      <c r="O99">
        <f>VLOOKUP($A:$A,output_dataset1!$1:$1048576,38,FALSE)</f>
        <v>8.7100000000000009</v>
      </c>
      <c r="P99">
        <f>VLOOKUP($A:$A,output_dataset1!$1:$1048576,39,FALSE)</f>
        <v>0</v>
      </c>
      <c r="Q99">
        <f>VLOOKUP($A:$A,output_dataset1!$1:$1048576,43,FALSE)</f>
        <v>44</v>
      </c>
      <c r="R99">
        <f>VLOOKUP($A:$A,output_dataset1!$1:$1048576,53,FALSE)</f>
        <v>51</v>
      </c>
      <c r="S99">
        <f>VLOOKUP($A:$A,output_dataset1!$1:$1048576,63,FALSE)</f>
        <v>35.130000000000003</v>
      </c>
      <c r="T99">
        <f>VLOOKUP($A:$A,output_dataset1!$1:$1048576,64,FALSE)</f>
        <v>0</v>
      </c>
      <c r="U99">
        <f>VLOOKUP($A:$A,output_dataset1!$1:$1048576,68,FALSE)</f>
        <v>51886</v>
      </c>
      <c r="V99">
        <f>VLOOKUP($A:$A,output_dataset1!$1:$1048576,69,FALSE)</f>
        <v>0</v>
      </c>
      <c r="W99">
        <f>VLOOKUP($A:$A,output_dataset1!$1:$1048576,73,FALSE)</f>
        <v>39</v>
      </c>
      <c r="X99">
        <f>VLOOKUP($A:$A,output_dataset1!$1:$1048576,74,FALSE)</f>
        <v>0</v>
      </c>
      <c r="Y99">
        <f>VLOOKUP($A:$A,output_dataset1!$1:$1048576,83,FALSE)</f>
        <v>42</v>
      </c>
      <c r="Z99">
        <f>VLOOKUP($A:$A,output_dataset1!$1:$1048576,88,FALSE)</f>
        <v>30</v>
      </c>
      <c r="AA99">
        <f>VLOOKUP($A:$A,output_dataset1!$1:$1048576,93,FALSE)</f>
        <v>89.983000000000004</v>
      </c>
      <c r="AB99" t="str">
        <f>VLOOKUP($A:$A,output_dataset1!$1:$1048576,99,FALSE)</f>
        <v>100</v>
      </c>
      <c r="AC99">
        <f>VLOOKUP($A:$A,output_dataset1!$1:$1048576,100,FALSE)</f>
        <v>27</v>
      </c>
      <c r="AD99">
        <f>VLOOKUP($A:$A,output_dataset1!$1:$1048576,115,FALSE)</f>
        <v>4</v>
      </c>
      <c r="AE99">
        <f>VLOOKUP($A:$A,output_dataset1!$1:$1048576,127,FALSE)</f>
        <v>0</v>
      </c>
      <c r="AF99">
        <f>VLOOKUP($A:$A,output_dataset1!$1:$1048576,128,FALSE)</f>
        <v>0</v>
      </c>
      <c r="AG99">
        <f>VLOOKUP($A:$A,output_dataset1!$1:$1048576,131,FALSE)</f>
        <v>0</v>
      </c>
      <c r="AH99">
        <f>VLOOKUP($A:$A,output_dataset1!$1:$1048576,132,FALSE)</f>
        <v>0</v>
      </c>
      <c r="AI99">
        <f>VLOOKUP($A:$A,output_dataset1!$1:$1048576,135,FALSE)</f>
        <v>0</v>
      </c>
      <c r="AJ99">
        <f>VLOOKUP($A:$A,output_dataset1!$1:$1048576,136,FALSE)</f>
        <v>0</v>
      </c>
      <c r="AK99">
        <f>VLOOKUP($A:$A,output_dataset1!$1:$1048576,139,FALSE)</f>
        <v>0</v>
      </c>
      <c r="AL99">
        <f>VLOOKUP($A:$A,output_dataset1!$1:$1048576,140,FALSE)</f>
        <v>0</v>
      </c>
      <c r="AM99">
        <f>VLOOKUP($A:$A,output_dataset1!$1:$1048576,143,FALSE)</f>
        <v>0</v>
      </c>
      <c r="AN99">
        <f>VLOOKUP($A:$A,output_dataset1!$1:$1048576,144,FALSE)</f>
        <v>0</v>
      </c>
      <c r="AO99">
        <f>VLOOKUP($A:$A,output_dataset1!$1:$1048576,147,FALSE)</f>
        <v>0</v>
      </c>
      <c r="AP99">
        <f>VLOOKUP($A:$A,output_dataset1!$1:$1048576,148,FALSE)</f>
        <v>0</v>
      </c>
      <c r="AQ99">
        <f>VLOOKUP($A:$A,output_dataset1!$1:$1048576,151,FALSE)</f>
        <v>0.26516504299999999</v>
      </c>
      <c r="AR99">
        <f>VLOOKUP($A:$A,output_dataset1!$1:$1048576,152,FALSE)</f>
        <v>0.27196414699999999</v>
      </c>
      <c r="AS99">
        <f>VLOOKUP($A:$A,output_dataset1!$1:$1048576,153,FALSE)</f>
        <v>8.4852813999999999E-2</v>
      </c>
      <c r="AT99">
        <f>VLOOKUP($A:$A,output_dataset1!$1:$1048576,154,FALSE)</f>
        <v>0.16317848800000001</v>
      </c>
      <c r="AU99">
        <f>VLOOKUP($A:$A,output_dataset1!$1:$1048576,155,FALSE)</f>
        <v>0.218866385</v>
      </c>
      <c r="AV99">
        <f>VLOOKUP($A:$A,output_dataset1!$1:$1048576,156,FALSE)</f>
        <v>0.26516504299999999</v>
      </c>
      <c r="AW99">
        <f>VLOOKUP($A:$A,output_dataset1!$1:$1048576,157,FALSE)</f>
        <v>0</v>
      </c>
      <c r="AX99">
        <f>VLOOKUP($A:$A,output_dataset1!$1:$1048576,158,FALSE)</f>
        <v>0</v>
      </c>
      <c r="AY99">
        <f>VLOOKUP($A:$A,output_dataset1!$1:$1048576,159,FALSE)</f>
        <v>0</v>
      </c>
      <c r="AZ99">
        <f>VLOOKUP($A:$A,output_dataset1!$1:$1048576,162,FALSE)</f>
        <v>0</v>
      </c>
      <c r="BA99">
        <f>VLOOKUP($A:$A,output_dataset1!$1:$1048576,163,FALSE)</f>
        <v>0</v>
      </c>
      <c r="BB99">
        <f>VLOOKUP($A:$A,output_dataset1!$1:$1048576,164,FALSE)</f>
        <v>-1.5</v>
      </c>
      <c r="BC99">
        <f>VLOOKUP($A:$A,output_dataset1!$1:$1048576,168,FALSE)</f>
        <v>-1.5</v>
      </c>
      <c r="BD99">
        <f>VLOOKUP($A:$A,output_dataset1!$1:$1048576,172,FALSE)</f>
        <v>-1.5</v>
      </c>
      <c r="BE99">
        <f>VLOOKUP($A:$A,output_dataset1!$1:$1048576,176,FALSE)</f>
        <v>0</v>
      </c>
      <c r="BF99">
        <f>VLOOKUP($A:$A,output_dataset1!$1:$1048576,177,FALSE)</f>
        <v>-11</v>
      </c>
      <c r="BG99">
        <f>VLOOKUP($A:$A,output_dataset1!$1:$1048576,181,FALSE)</f>
        <v>-11</v>
      </c>
      <c r="BH99">
        <f>VLOOKUP($A:$A,output_dataset1!$1:$1048576,185,FALSE)</f>
        <v>-11</v>
      </c>
    </row>
    <row r="100" spans="1:60" x14ac:dyDescent="0.3">
      <c r="A100" t="s">
        <v>107</v>
      </c>
      <c r="B100">
        <v>79101</v>
      </c>
      <c r="C100">
        <v>1.3</v>
      </c>
      <c r="D100">
        <v>4.4000000000000004</v>
      </c>
      <c r="E100">
        <v>186</v>
      </c>
      <c r="F100">
        <v>82</v>
      </c>
      <c r="G100">
        <v>23</v>
      </c>
      <c r="H100">
        <v>9</v>
      </c>
      <c r="I100">
        <v>13.1</v>
      </c>
      <c r="J100" t="e">
        <f>VLOOKUP(Data_Collection[[#This Row],[School Name]],output_dataset1!$1:$1048576,8,FALSE)</f>
        <v>#N/A</v>
      </c>
      <c r="K100" t="e">
        <f>VLOOKUP($A:$A,output_dataset1!$1:$1048576,18,FALSE)</f>
        <v>#N/A</v>
      </c>
      <c r="L100" t="e">
        <f>VLOOKUP($A:$A,output_dataset1!$1:$1048576,23,FALSE)</f>
        <v>#N/A</v>
      </c>
      <c r="M100" t="e">
        <f>VLOOKUP($A:$A,output_dataset1!$1:$1048576,24,FALSE)</f>
        <v>#N/A</v>
      </c>
      <c r="N100" t="e">
        <f>VLOOKUP($A:$A,output_dataset1!$1:$1048576,33,FALSE)</f>
        <v>#N/A</v>
      </c>
      <c r="O100" t="e">
        <f>VLOOKUP($A:$A,output_dataset1!$1:$1048576,38,FALSE)</f>
        <v>#N/A</v>
      </c>
      <c r="P100" t="e">
        <f>VLOOKUP($A:$A,output_dataset1!$1:$1048576,39,FALSE)</f>
        <v>#N/A</v>
      </c>
      <c r="Q100" t="e">
        <f>VLOOKUP($A:$A,output_dataset1!$1:$1048576,43,FALSE)</f>
        <v>#N/A</v>
      </c>
      <c r="R100" t="e">
        <f>VLOOKUP($A:$A,output_dataset1!$1:$1048576,53,FALSE)</f>
        <v>#N/A</v>
      </c>
      <c r="S100" t="e">
        <f>VLOOKUP($A:$A,output_dataset1!$1:$1048576,63,FALSE)</f>
        <v>#N/A</v>
      </c>
      <c r="T100" t="e">
        <f>VLOOKUP($A:$A,output_dataset1!$1:$1048576,64,FALSE)</f>
        <v>#N/A</v>
      </c>
      <c r="U100" t="e">
        <f>VLOOKUP($A:$A,output_dataset1!$1:$1048576,68,FALSE)</f>
        <v>#N/A</v>
      </c>
      <c r="V100" t="e">
        <f>VLOOKUP($A:$A,output_dataset1!$1:$1048576,69,FALSE)</f>
        <v>#N/A</v>
      </c>
      <c r="W100" t="e">
        <f>VLOOKUP($A:$A,output_dataset1!$1:$1048576,73,FALSE)</f>
        <v>#N/A</v>
      </c>
      <c r="X100" t="e">
        <f>VLOOKUP($A:$A,output_dataset1!$1:$1048576,74,FALSE)</f>
        <v>#N/A</v>
      </c>
      <c r="Y100" t="e">
        <f>VLOOKUP($A:$A,output_dataset1!$1:$1048576,83,FALSE)</f>
        <v>#N/A</v>
      </c>
      <c r="Z100" t="e">
        <f>VLOOKUP($A:$A,output_dataset1!$1:$1048576,88,FALSE)</f>
        <v>#N/A</v>
      </c>
      <c r="AA100" t="e">
        <f>VLOOKUP($A:$A,output_dataset1!$1:$1048576,93,FALSE)</f>
        <v>#N/A</v>
      </c>
      <c r="AB100" t="e">
        <f>VLOOKUP($A:$A,output_dataset1!$1:$1048576,99,FALSE)</f>
        <v>#N/A</v>
      </c>
      <c r="AC100" t="e">
        <f>VLOOKUP($A:$A,output_dataset1!$1:$1048576,100,FALSE)</f>
        <v>#N/A</v>
      </c>
      <c r="AD100" t="e">
        <f>VLOOKUP($A:$A,output_dataset1!$1:$1048576,115,FALSE)</f>
        <v>#N/A</v>
      </c>
      <c r="AE100" t="e">
        <f>VLOOKUP($A:$A,output_dataset1!$1:$1048576,127,FALSE)</f>
        <v>#N/A</v>
      </c>
      <c r="AF100" t="e">
        <f>VLOOKUP($A:$A,output_dataset1!$1:$1048576,128,FALSE)</f>
        <v>#N/A</v>
      </c>
      <c r="AG100" t="e">
        <f>VLOOKUP($A:$A,output_dataset1!$1:$1048576,131,FALSE)</f>
        <v>#N/A</v>
      </c>
      <c r="AH100" t="e">
        <f>VLOOKUP($A:$A,output_dataset1!$1:$1048576,132,FALSE)</f>
        <v>#N/A</v>
      </c>
      <c r="AI100" t="e">
        <f>VLOOKUP($A:$A,output_dataset1!$1:$1048576,135,FALSE)</f>
        <v>#N/A</v>
      </c>
      <c r="AJ100" t="e">
        <f>VLOOKUP($A:$A,output_dataset1!$1:$1048576,136,FALSE)</f>
        <v>#N/A</v>
      </c>
      <c r="AK100" t="e">
        <f>VLOOKUP($A:$A,output_dataset1!$1:$1048576,139,FALSE)</f>
        <v>#N/A</v>
      </c>
      <c r="AL100" t="e">
        <f>VLOOKUP($A:$A,output_dataset1!$1:$1048576,140,FALSE)</f>
        <v>#N/A</v>
      </c>
      <c r="AM100" t="e">
        <f>VLOOKUP($A:$A,output_dataset1!$1:$1048576,143,FALSE)</f>
        <v>#N/A</v>
      </c>
      <c r="AN100" t="e">
        <f>VLOOKUP($A:$A,output_dataset1!$1:$1048576,144,FALSE)</f>
        <v>#N/A</v>
      </c>
      <c r="AO100" t="e">
        <f>VLOOKUP($A:$A,output_dataset1!$1:$1048576,147,FALSE)</f>
        <v>#N/A</v>
      </c>
      <c r="AP100" t="e">
        <f>VLOOKUP($A:$A,output_dataset1!$1:$1048576,148,FALSE)</f>
        <v>#N/A</v>
      </c>
      <c r="AQ100" t="e">
        <f>VLOOKUP($A:$A,output_dataset1!$1:$1048576,151,FALSE)</f>
        <v>#N/A</v>
      </c>
      <c r="AR100" t="e">
        <f>VLOOKUP($A:$A,output_dataset1!$1:$1048576,152,FALSE)</f>
        <v>#N/A</v>
      </c>
      <c r="AS100" t="e">
        <f>VLOOKUP($A:$A,output_dataset1!$1:$1048576,153,FALSE)</f>
        <v>#N/A</v>
      </c>
      <c r="AT100" t="e">
        <f>VLOOKUP($A:$A,output_dataset1!$1:$1048576,154,FALSE)</f>
        <v>#N/A</v>
      </c>
      <c r="AU100" t="e">
        <f>VLOOKUP($A:$A,output_dataset1!$1:$1048576,155,FALSE)</f>
        <v>#N/A</v>
      </c>
      <c r="AV100" t="e">
        <f>VLOOKUP($A:$A,output_dataset1!$1:$1048576,156,FALSE)</f>
        <v>#N/A</v>
      </c>
      <c r="AW100" t="e">
        <f>VLOOKUP($A:$A,output_dataset1!$1:$1048576,157,FALSE)</f>
        <v>#N/A</v>
      </c>
      <c r="AX100" t="e">
        <f>VLOOKUP($A:$A,output_dataset1!$1:$1048576,158,FALSE)</f>
        <v>#N/A</v>
      </c>
      <c r="AY100" t="e">
        <f>VLOOKUP($A:$A,output_dataset1!$1:$1048576,159,FALSE)</f>
        <v>#N/A</v>
      </c>
      <c r="AZ100" t="e">
        <f>VLOOKUP($A:$A,output_dataset1!$1:$1048576,162,FALSE)</f>
        <v>#N/A</v>
      </c>
      <c r="BA100" t="e">
        <f>VLOOKUP($A:$A,output_dataset1!$1:$1048576,163,FALSE)</f>
        <v>#N/A</v>
      </c>
      <c r="BB100" t="e">
        <f>VLOOKUP($A:$A,output_dataset1!$1:$1048576,164,FALSE)</f>
        <v>#N/A</v>
      </c>
      <c r="BC100" t="e">
        <f>VLOOKUP($A:$A,output_dataset1!$1:$1048576,168,FALSE)</f>
        <v>#N/A</v>
      </c>
      <c r="BD100" t="e">
        <f>VLOOKUP($A:$A,output_dataset1!$1:$1048576,172,FALSE)</f>
        <v>#N/A</v>
      </c>
      <c r="BE100" t="e">
        <f>VLOOKUP($A:$A,output_dataset1!$1:$1048576,176,FALSE)</f>
        <v>#N/A</v>
      </c>
      <c r="BF100" t="e">
        <f>VLOOKUP($A:$A,output_dataset1!$1:$1048576,177,FALSE)</f>
        <v>#N/A</v>
      </c>
      <c r="BG100" t="e">
        <f>VLOOKUP($A:$A,output_dataset1!$1:$1048576,181,FALSE)</f>
        <v>#N/A</v>
      </c>
      <c r="BH100" t="e">
        <f>VLOOKUP($A:$A,output_dataset1!$1:$1048576,185,FALSE)</f>
        <v>#N/A</v>
      </c>
    </row>
    <row r="101" spans="1:60" x14ac:dyDescent="0.3">
      <c r="A101" t="s">
        <v>108</v>
      </c>
      <c r="B101">
        <v>283</v>
      </c>
      <c r="D101">
        <v>4.4000000000000004</v>
      </c>
      <c r="E101">
        <v>1993</v>
      </c>
      <c r="F101">
        <v>85</v>
      </c>
      <c r="G101">
        <v>23</v>
      </c>
      <c r="H101">
        <v>10</v>
      </c>
      <c r="I101">
        <v>25.2</v>
      </c>
      <c r="J101">
        <f>VLOOKUP(Data_Collection[[#This Row],[School Name]],output_dataset1!$1:$1048576,8,FALSE)</f>
        <v>68</v>
      </c>
      <c r="K101">
        <f>VLOOKUP($A:$A,output_dataset1!$1:$1048576,18,FALSE)</f>
        <v>80</v>
      </c>
      <c r="L101">
        <f>VLOOKUP($A:$A,output_dataset1!$1:$1048576,23,FALSE)</f>
        <v>100</v>
      </c>
      <c r="M101">
        <f>VLOOKUP($A:$A,output_dataset1!$1:$1048576,24,FALSE)</f>
        <v>100</v>
      </c>
      <c r="N101">
        <f>VLOOKUP($A:$A,output_dataset1!$1:$1048576,33,FALSE)</f>
        <v>73</v>
      </c>
      <c r="O101">
        <f>VLOOKUP($A:$A,output_dataset1!$1:$1048576,38,FALSE)</f>
        <v>8.5</v>
      </c>
      <c r="P101">
        <f>VLOOKUP($A:$A,output_dataset1!$1:$1048576,39,FALSE)</f>
        <v>8.73</v>
      </c>
      <c r="Q101">
        <f>VLOOKUP($A:$A,output_dataset1!$1:$1048576,43,FALSE)</f>
        <v>23</v>
      </c>
      <c r="R101">
        <f>VLOOKUP($A:$A,output_dataset1!$1:$1048576,53,FALSE)</f>
        <v>28</v>
      </c>
      <c r="S101">
        <f>VLOOKUP($A:$A,output_dataset1!$1:$1048576,63,FALSE)</f>
        <v>36.35</v>
      </c>
      <c r="T101">
        <f>VLOOKUP($A:$A,output_dataset1!$1:$1048576,64,FALSE)</f>
        <v>52.006999999999998</v>
      </c>
      <c r="U101">
        <f>VLOOKUP($A:$A,output_dataset1!$1:$1048576,68,FALSE)</f>
        <v>61717</v>
      </c>
      <c r="V101">
        <f>VLOOKUP($A:$A,output_dataset1!$1:$1048576,69,FALSE)</f>
        <v>56978</v>
      </c>
      <c r="W101">
        <f>VLOOKUP($A:$A,output_dataset1!$1:$1048576,73,FALSE)</f>
        <v>33</v>
      </c>
      <c r="X101">
        <f>VLOOKUP($A:$A,output_dataset1!$1:$1048576,74,FALSE)</f>
        <v>32</v>
      </c>
      <c r="Y101">
        <f>VLOOKUP($A:$A,output_dataset1!$1:$1048576,83,FALSE)</f>
        <v>17</v>
      </c>
      <c r="Z101">
        <f>VLOOKUP($A:$A,output_dataset1!$1:$1048576,88,FALSE)</f>
        <v>55</v>
      </c>
      <c r="AA101">
        <f>VLOOKUP($A:$A,output_dataset1!$1:$1048576,93,FALSE)</f>
        <v>82.43</v>
      </c>
      <c r="AB101" t="str">
        <f>VLOOKUP($A:$A,output_dataset1!$1:$1048576,99,FALSE)</f>
        <v>24</v>
      </c>
      <c r="AC101">
        <f>VLOOKUP($A:$A,output_dataset1!$1:$1048576,100,FALSE)</f>
        <v>30</v>
      </c>
      <c r="AD101">
        <f>VLOOKUP($A:$A,output_dataset1!$1:$1048576,115,FALSE)</f>
        <v>4</v>
      </c>
      <c r="AE101">
        <f>VLOOKUP($A:$A,output_dataset1!$1:$1048576,127,FALSE)</f>
        <v>-10</v>
      </c>
      <c r="AF101">
        <f>VLOOKUP($A:$A,output_dataset1!$1:$1048576,128,FALSE)</f>
        <v>-2</v>
      </c>
      <c r="AG101">
        <f>VLOOKUP($A:$A,output_dataset1!$1:$1048576,131,FALSE)</f>
        <v>16</v>
      </c>
      <c r="AH101">
        <f>VLOOKUP($A:$A,output_dataset1!$1:$1048576,132,FALSE)</f>
        <v>-8</v>
      </c>
      <c r="AI101">
        <f>VLOOKUP($A:$A,output_dataset1!$1:$1048576,135,FALSE)</f>
        <v>-6</v>
      </c>
      <c r="AJ101">
        <f>VLOOKUP($A:$A,output_dataset1!$1:$1048576,136,FALSE)</f>
        <v>-3</v>
      </c>
      <c r="AK101">
        <f>VLOOKUP($A:$A,output_dataset1!$1:$1048576,139,FALSE)</f>
        <v>0</v>
      </c>
      <c r="AL101">
        <f>VLOOKUP($A:$A,output_dataset1!$1:$1048576,140,FALSE)</f>
        <v>-6</v>
      </c>
      <c r="AM101">
        <f>VLOOKUP($A:$A,output_dataset1!$1:$1048576,143,FALSE)</f>
        <v>16</v>
      </c>
      <c r="AN101">
        <f>VLOOKUP($A:$A,output_dataset1!$1:$1048576,144,FALSE)</f>
        <v>33</v>
      </c>
      <c r="AO101">
        <f>VLOOKUP($A:$A,output_dataset1!$1:$1048576,147,FALSE)</f>
        <v>1</v>
      </c>
      <c r="AP101">
        <f>VLOOKUP($A:$A,output_dataset1!$1:$1048576,148,FALSE)</f>
        <v>3</v>
      </c>
      <c r="AQ101">
        <f>VLOOKUP($A:$A,output_dataset1!$1:$1048576,151,FALSE)</f>
        <v>0.177398794</v>
      </c>
      <c r="AR101">
        <f>VLOOKUP($A:$A,output_dataset1!$1:$1048576,152,FALSE)</f>
        <v>0.12765694799999999</v>
      </c>
      <c r="AS101">
        <f>VLOOKUP($A:$A,output_dataset1!$1:$1048576,153,FALSE)</f>
        <v>0.146941129</v>
      </c>
      <c r="AT101">
        <f>VLOOKUP($A:$A,output_dataset1!$1:$1048576,154,FALSE)</f>
        <v>0.38273554300000001</v>
      </c>
      <c r="AU101">
        <f>VLOOKUP($A:$A,output_dataset1!$1:$1048576,155,FALSE)</f>
        <v>0.57498387699999998</v>
      </c>
      <c r="AV101">
        <f>VLOOKUP($A:$A,output_dataset1!$1:$1048576,156,FALSE)</f>
        <v>0.177398794</v>
      </c>
      <c r="AW101">
        <f>VLOOKUP($A:$A,output_dataset1!$1:$1048576,157,FALSE)</f>
        <v>0</v>
      </c>
      <c r="AX101">
        <f>VLOOKUP($A:$A,output_dataset1!$1:$1048576,158,FALSE)</f>
        <v>-8</v>
      </c>
      <c r="AY101">
        <f>VLOOKUP($A:$A,output_dataset1!$1:$1048576,159,FALSE)</f>
        <v>5</v>
      </c>
      <c r="AZ101">
        <f>VLOOKUP($A:$A,output_dataset1!$1:$1048576,162,FALSE)</f>
        <v>0</v>
      </c>
      <c r="BA101">
        <f>VLOOKUP($A:$A,output_dataset1!$1:$1048576,163,FALSE)</f>
        <v>-16.333333329999999</v>
      </c>
      <c r="BB101">
        <f>VLOOKUP($A:$A,output_dataset1!$1:$1048576,164,FALSE)</f>
        <v>-1</v>
      </c>
      <c r="BC101">
        <f>VLOOKUP($A:$A,output_dataset1!$1:$1048576,168,FALSE)</f>
        <v>-1</v>
      </c>
      <c r="BD101">
        <f>VLOOKUP($A:$A,output_dataset1!$1:$1048576,172,FALSE)</f>
        <v>-1</v>
      </c>
      <c r="BE101">
        <f>VLOOKUP($A:$A,output_dataset1!$1:$1048576,176,FALSE)</f>
        <v>0.01</v>
      </c>
      <c r="BF101">
        <f>VLOOKUP($A:$A,output_dataset1!$1:$1048576,177,FALSE)</f>
        <v>-1</v>
      </c>
      <c r="BG101">
        <f>VLOOKUP($A:$A,output_dataset1!$1:$1048576,181,FALSE)</f>
        <v>-1</v>
      </c>
      <c r="BH101">
        <f>VLOOKUP($A:$A,output_dataset1!$1:$1048576,185,FALSE)</f>
        <v>-1</v>
      </c>
    </row>
    <row r="102" spans="1:60" x14ac:dyDescent="0.3">
      <c r="A102" t="s">
        <v>109</v>
      </c>
      <c r="B102">
        <v>31150</v>
      </c>
      <c r="C102">
        <v>1.5</v>
      </c>
      <c r="D102">
        <v>4.5999999999999996</v>
      </c>
      <c r="E102">
        <v>197</v>
      </c>
      <c r="F102">
        <v>88</v>
      </c>
      <c r="G102">
        <v>24.5</v>
      </c>
      <c r="H102">
        <v>10</v>
      </c>
      <c r="I102">
        <v>14.1</v>
      </c>
      <c r="J102">
        <f>VLOOKUP(Data_Collection[[#This Row],[School Name]],output_dataset1!$1:$1048576,8,FALSE)</f>
        <v>50</v>
      </c>
      <c r="K102">
        <f>VLOOKUP($A:$A,output_dataset1!$1:$1048576,18,FALSE)</f>
        <v>16</v>
      </c>
      <c r="L102">
        <f>VLOOKUP($A:$A,output_dataset1!$1:$1048576,23,FALSE)</f>
        <v>100</v>
      </c>
      <c r="M102">
        <f>VLOOKUP($A:$A,output_dataset1!$1:$1048576,24,FALSE)</f>
        <v>100</v>
      </c>
      <c r="N102">
        <f>VLOOKUP($A:$A,output_dataset1!$1:$1048576,33,FALSE)</f>
        <v>10</v>
      </c>
      <c r="O102">
        <f>VLOOKUP($A:$A,output_dataset1!$1:$1048576,38,FALSE)</f>
        <v>9.32</v>
      </c>
      <c r="P102">
        <f>VLOOKUP($A:$A,output_dataset1!$1:$1048576,39,FALSE)</f>
        <v>9.56</v>
      </c>
      <c r="Q102">
        <f>VLOOKUP($A:$A,output_dataset1!$1:$1048576,43,FALSE)</f>
        <v>50</v>
      </c>
      <c r="R102">
        <f>VLOOKUP($A:$A,output_dataset1!$1:$1048576,53,FALSE)</f>
        <v>24</v>
      </c>
      <c r="S102">
        <f>VLOOKUP($A:$A,output_dataset1!$1:$1048576,63,FALSE)</f>
        <v>46.07</v>
      </c>
      <c r="T102">
        <f>VLOOKUP($A:$A,output_dataset1!$1:$1048576,64,FALSE)</f>
        <v>52.23</v>
      </c>
      <c r="U102">
        <f>VLOOKUP($A:$A,output_dataset1!$1:$1048576,68,FALSE)</f>
        <v>97462</v>
      </c>
      <c r="V102">
        <f>VLOOKUP($A:$A,output_dataset1!$1:$1048576,69,FALSE)</f>
        <v>95390</v>
      </c>
      <c r="W102">
        <f>VLOOKUP($A:$A,output_dataset1!$1:$1048576,73,FALSE)</f>
        <v>47</v>
      </c>
      <c r="X102">
        <f>VLOOKUP($A:$A,output_dataset1!$1:$1048576,74,FALSE)</f>
        <v>45</v>
      </c>
      <c r="Y102">
        <f>VLOOKUP($A:$A,output_dataset1!$1:$1048576,83,FALSE)</f>
        <v>76</v>
      </c>
      <c r="Z102">
        <f>VLOOKUP($A:$A,output_dataset1!$1:$1048576,88,FALSE)</f>
        <v>84</v>
      </c>
      <c r="AA102">
        <f>VLOOKUP($A:$A,output_dataset1!$1:$1048576,93,FALSE)</f>
        <v>91.027000000000001</v>
      </c>
      <c r="AB102" t="str">
        <f>VLOOKUP($A:$A,output_dataset1!$1:$1048576,99,FALSE)</f>
        <v>100</v>
      </c>
      <c r="AC102">
        <f>VLOOKUP($A:$A,output_dataset1!$1:$1048576,100,FALSE)</f>
        <v>24</v>
      </c>
      <c r="AD102">
        <f>VLOOKUP($A:$A,output_dataset1!$1:$1048576,115,FALSE)</f>
        <v>6</v>
      </c>
      <c r="AE102">
        <f>VLOOKUP($A:$A,output_dataset1!$1:$1048576,127,FALSE)</f>
        <v>-2</v>
      </c>
      <c r="AF102">
        <f>VLOOKUP($A:$A,output_dataset1!$1:$1048576,128,FALSE)</f>
        <v>-14</v>
      </c>
      <c r="AG102">
        <f>VLOOKUP($A:$A,output_dataset1!$1:$1048576,131,FALSE)</f>
        <v>-43</v>
      </c>
      <c r="AH102">
        <f>VLOOKUP($A:$A,output_dataset1!$1:$1048576,132,FALSE)</f>
        <v>-2</v>
      </c>
      <c r="AI102">
        <f>VLOOKUP($A:$A,output_dataset1!$1:$1048576,135,FALSE)</f>
        <v>-14</v>
      </c>
      <c r="AJ102">
        <f>VLOOKUP($A:$A,output_dataset1!$1:$1048576,136,FALSE)</f>
        <v>4</v>
      </c>
      <c r="AK102">
        <f>VLOOKUP($A:$A,output_dataset1!$1:$1048576,139,FALSE)</f>
        <v>-3</v>
      </c>
      <c r="AL102">
        <f>VLOOKUP($A:$A,output_dataset1!$1:$1048576,140,FALSE)</f>
        <v>-13</v>
      </c>
      <c r="AM102">
        <f>VLOOKUP($A:$A,output_dataset1!$1:$1048576,143,FALSE)</f>
        <v>49</v>
      </c>
      <c r="AN102">
        <f>VLOOKUP($A:$A,output_dataset1!$1:$1048576,144,FALSE)</f>
        <v>-13</v>
      </c>
      <c r="AO102">
        <f>VLOOKUP($A:$A,output_dataset1!$1:$1048576,147,FALSE)</f>
        <v>2</v>
      </c>
      <c r="AP102">
        <f>VLOOKUP($A:$A,output_dataset1!$1:$1048576,148,FALSE)</f>
        <v>4</v>
      </c>
      <c r="AQ102">
        <f>VLOOKUP($A:$A,output_dataset1!$1:$1048576,151,FALSE)</f>
        <v>5.8769957999999997E-2</v>
      </c>
      <c r="AR102">
        <f>VLOOKUP($A:$A,output_dataset1!$1:$1048576,152,FALSE)</f>
        <v>0.52120402799999999</v>
      </c>
      <c r="AS102">
        <f>VLOOKUP($A:$A,output_dataset1!$1:$1048576,153,FALSE)</f>
        <v>0.15095425400000001</v>
      </c>
      <c r="AT102">
        <f>VLOOKUP($A:$A,output_dataset1!$1:$1048576,154,FALSE)</f>
        <v>0.50401079400000004</v>
      </c>
      <c r="AU102">
        <f>VLOOKUP($A:$A,output_dataset1!$1:$1048576,155,FALSE)</f>
        <v>0.76137554900000004</v>
      </c>
      <c r="AV102">
        <f>VLOOKUP($A:$A,output_dataset1!$1:$1048576,156,FALSE)</f>
        <v>5.8769957999999997E-2</v>
      </c>
      <c r="AW102">
        <f>VLOOKUP($A:$A,output_dataset1!$1:$1048576,157,FALSE)</f>
        <v>0</v>
      </c>
      <c r="AX102">
        <f>VLOOKUP($A:$A,output_dataset1!$1:$1048576,158,FALSE)</f>
        <v>0</v>
      </c>
      <c r="AY102">
        <f>VLOOKUP($A:$A,output_dataset1!$1:$1048576,159,FALSE)</f>
        <v>-8.3333333330000006</v>
      </c>
      <c r="AZ102">
        <f>VLOOKUP($A:$A,output_dataset1!$1:$1048576,162,FALSE)</f>
        <v>-1.6666666670000001</v>
      </c>
      <c r="BA102">
        <f>VLOOKUP($A:$A,output_dataset1!$1:$1048576,163,FALSE)</f>
        <v>-0.66666666699999999</v>
      </c>
      <c r="BB102">
        <f>VLOOKUP($A:$A,output_dataset1!$1:$1048576,164,FALSE)</f>
        <v>-1.636363636</v>
      </c>
      <c r="BC102">
        <f>VLOOKUP($A:$A,output_dataset1!$1:$1048576,168,FALSE)</f>
        <v>-1.636363636</v>
      </c>
      <c r="BD102">
        <f>VLOOKUP($A:$A,output_dataset1!$1:$1048576,172,FALSE)</f>
        <v>-1.636363636</v>
      </c>
      <c r="BE102">
        <f>VLOOKUP($A:$A,output_dataset1!$1:$1048576,176,FALSE)</f>
        <v>-0.16</v>
      </c>
      <c r="BF102">
        <f>VLOOKUP($A:$A,output_dataset1!$1:$1048576,177,FALSE)</f>
        <v>-3.0909090909999999</v>
      </c>
      <c r="BG102">
        <f>VLOOKUP($A:$A,output_dataset1!$1:$1048576,181,FALSE)</f>
        <v>-3.0909090909999999</v>
      </c>
      <c r="BH102">
        <f>VLOOKUP($A:$A,output_dataset1!$1:$1048576,185,FALSE)</f>
        <v>-3.0909090909999999</v>
      </c>
    </row>
    <row r="103" spans="1:60" x14ac:dyDescent="0.3">
      <c r="A103" t="s">
        <v>110</v>
      </c>
      <c r="B103">
        <v>141272</v>
      </c>
      <c r="C103">
        <v>1.4</v>
      </c>
      <c r="D103">
        <v>4.5</v>
      </c>
      <c r="E103">
        <v>234</v>
      </c>
      <c r="F103">
        <v>86</v>
      </c>
      <c r="G103">
        <v>24</v>
      </c>
      <c r="H103">
        <v>9</v>
      </c>
      <c r="I103">
        <v>15.1</v>
      </c>
      <c r="J103">
        <f>VLOOKUP(Data_Collection[[#This Row],[School Name]],output_dataset1!$1:$1048576,8,FALSE)</f>
        <v>11</v>
      </c>
      <c r="K103">
        <f>VLOOKUP($A:$A,output_dataset1!$1:$1048576,18,FALSE)</f>
        <v>59</v>
      </c>
      <c r="L103">
        <f>VLOOKUP($A:$A,output_dataset1!$1:$1048576,23,FALSE)</f>
        <v>93</v>
      </c>
      <c r="M103">
        <f>VLOOKUP($A:$A,output_dataset1!$1:$1048576,24,FALSE)</f>
        <v>92</v>
      </c>
      <c r="N103">
        <f>VLOOKUP($A:$A,output_dataset1!$1:$1048576,33,FALSE)</f>
        <v>80</v>
      </c>
      <c r="O103">
        <f>VLOOKUP($A:$A,output_dataset1!$1:$1048576,38,FALSE)</f>
        <v>8</v>
      </c>
      <c r="P103">
        <f>VLOOKUP($A:$A,output_dataset1!$1:$1048576,39,FALSE)</f>
        <v>8.6</v>
      </c>
      <c r="Q103">
        <f>VLOOKUP($A:$A,output_dataset1!$1:$1048576,43,FALSE)</f>
        <v>33</v>
      </c>
      <c r="R103">
        <f>VLOOKUP($A:$A,output_dataset1!$1:$1048576,53,FALSE)</f>
        <v>30</v>
      </c>
      <c r="S103">
        <f>VLOOKUP($A:$A,output_dataset1!$1:$1048576,63,FALSE)</f>
        <v>61.32</v>
      </c>
      <c r="T103">
        <f>VLOOKUP($A:$A,output_dataset1!$1:$1048576,64,FALSE)</f>
        <v>59.927</v>
      </c>
      <c r="U103">
        <f>VLOOKUP($A:$A,output_dataset1!$1:$1048576,68,FALSE)</f>
        <v>62514</v>
      </c>
      <c r="V103">
        <f>VLOOKUP($A:$A,output_dataset1!$1:$1048576,69,FALSE)</f>
        <v>62153</v>
      </c>
      <c r="W103">
        <f>VLOOKUP($A:$A,output_dataset1!$1:$1048576,73,FALSE)</f>
        <v>8</v>
      </c>
      <c r="X103">
        <f>VLOOKUP($A:$A,output_dataset1!$1:$1048576,74,FALSE)</f>
        <v>4</v>
      </c>
      <c r="Y103">
        <f>VLOOKUP($A:$A,output_dataset1!$1:$1048576,83,FALSE)</f>
        <v>57</v>
      </c>
      <c r="Z103">
        <f>VLOOKUP($A:$A,output_dataset1!$1:$1048576,88,FALSE)</f>
        <v>13</v>
      </c>
      <c r="AA103">
        <f>VLOOKUP($A:$A,output_dataset1!$1:$1048576,93,FALSE)</f>
        <v>82.528999999999996</v>
      </c>
      <c r="AB103" t="str">
        <f>VLOOKUP($A:$A,output_dataset1!$1:$1048576,99,FALSE)</f>
        <v>44</v>
      </c>
      <c r="AC103">
        <f>VLOOKUP($A:$A,output_dataset1!$1:$1048576,100,FALSE)</f>
        <v>12</v>
      </c>
      <c r="AD103">
        <f>VLOOKUP($A:$A,output_dataset1!$1:$1048576,115,FALSE)</f>
        <v>3</v>
      </c>
      <c r="AE103">
        <f>VLOOKUP($A:$A,output_dataset1!$1:$1048576,127,FALSE)</f>
        <v>31</v>
      </c>
      <c r="AF103">
        <f>VLOOKUP($A:$A,output_dataset1!$1:$1048576,128,FALSE)</f>
        <v>0</v>
      </c>
      <c r="AG103">
        <f>VLOOKUP($A:$A,output_dataset1!$1:$1048576,131,FALSE)</f>
        <v>42</v>
      </c>
      <c r="AH103">
        <f>VLOOKUP($A:$A,output_dataset1!$1:$1048576,132,FALSE)</f>
        <v>-14</v>
      </c>
      <c r="AI103">
        <f>VLOOKUP($A:$A,output_dataset1!$1:$1048576,135,FALSE)</f>
        <v>0</v>
      </c>
      <c r="AJ103">
        <f>VLOOKUP($A:$A,output_dataset1!$1:$1048576,136,FALSE)</f>
        <v>0</v>
      </c>
      <c r="AK103">
        <f>VLOOKUP($A:$A,output_dataset1!$1:$1048576,139,FALSE)</f>
        <v>-18</v>
      </c>
      <c r="AL103">
        <f>VLOOKUP($A:$A,output_dataset1!$1:$1048576,140,FALSE)</f>
        <v>-1</v>
      </c>
      <c r="AM103">
        <f>VLOOKUP($A:$A,output_dataset1!$1:$1048576,143,FALSE)</f>
        <v>-11</v>
      </c>
      <c r="AN103">
        <f>VLOOKUP($A:$A,output_dataset1!$1:$1048576,144,FALSE)</f>
        <v>23</v>
      </c>
      <c r="AO103">
        <f>VLOOKUP($A:$A,output_dataset1!$1:$1048576,147,FALSE)</f>
        <v>4</v>
      </c>
      <c r="AP103">
        <f>VLOOKUP($A:$A,output_dataset1!$1:$1048576,148,FALSE)</f>
        <v>1</v>
      </c>
      <c r="AQ103">
        <f>VLOOKUP($A:$A,output_dataset1!$1:$1048576,151,FALSE)</f>
        <v>0.52899469799999999</v>
      </c>
      <c r="AR103">
        <f>VLOOKUP($A:$A,output_dataset1!$1:$1048576,152,FALSE)</f>
        <v>0.42398086099999999</v>
      </c>
      <c r="AS103">
        <f>VLOOKUP($A:$A,output_dataset1!$1:$1048576,153,FALSE)</f>
        <v>0.13415160000000001</v>
      </c>
      <c r="AT103">
        <f>VLOOKUP($A:$A,output_dataset1!$1:$1048576,154,FALSE)</f>
        <v>0.39429111700000002</v>
      </c>
      <c r="AU103">
        <f>VLOOKUP($A:$A,output_dataset1!$1:$1048576,155,FALSE)</f>
        <v>0.60339550099999995</v>
      </c>
      <c r="AV103">
        <f>VLOOKUP($A:$A,output_dataset1!$1:$1048576,156,FALSE)</f>
        <v>0.52899469799999999</v>
      </c>
      <c r="AW103">
        <f>VLOOKUP($A:$A,output_dataset1!$1:$1048576,157,FALSE)</f>
        <v>-2.6666666669999999</v>
      </c>
      <c r="AX103">
        <f>VLOOKUP($A:$A,output_dataset1!$1:$1048576,158,FALSE)</f>
        <v>-3.6666666669999999</v>
      </c>
      <c r="AY103">
        <f>VLOOKUP($A:$A,output_dataset1!$1:$1048576,159,FALSE)</f>
        <v>2.3333333330000001</v>
      </c>
      <c r="AZ103">
        <f>VLOOKUP($A:$A,output_dataset1!$1:$1048576,162,FALSE)</f>
        <v>-2</v>
      </c>
      <c r="BA103">
        <f>VLOOKUP($A:$A,output_dataset1!$1:$1048576,163,FALSE)</f>
        <v>11</v>
      </c>
      <c r="BB103">
        <f>VLOOKUP($A:$A,output_dataset1!$1:$1048576,164,FALSE)</f>
        <v>3.888888889</v>
      </c>
      <c r="BC103">
        <f>VLOOKUP($A:$A,output_dataset1!$1:$1048576,168,FALSE)</f>
        <v>3.888888889</v>
      </c>
      <c r="BD103">
        <f>VLOOKUP($A:$A,output_dataset1!$1:$1048576,172,FALSE)</f>
        <v>3.888888889</v>
      </c>
      <c r="BE103">
        <f>VLOOKUP($A:$A,output_dataset1!$1:$1048576,176,FALSE)</f>
        <v>0.155</v>
      </c>
      <c r="BF103">
        <f>VLOOKUP($A:$A,output_dataset1!$1:$1048576,177,FALSE)</f>
        <v>-1.181818182</v>
      </c>
      <c r="BG103">
        <f>VLOOKUP($A:$A,output_dataset1!$1:$1048576,181,FALSE)</f>
        <v>-1.181818182</v>
      </c>
      <c r="BH103">
        <f>VLOOKUP($A:$A,output_dataset1!$1:$1048576,185,FALSE)</f>
        <v>-1.181818182</v>
      </c>
    </row>
    <row r="104" spans="1:60" x14ac:dyDescent="0.3">
      <c r="A104" t="s">
        <v>111</v>
      </c>
      <c r="B104">
        <v>20691</v>
      </c>
      <c r="C104">
        <v>1.2</v>
      </c>
      <c r="D104">
        <v>4.5</v>
      </c>
      <c r="E104">
        <v>221</v>
      </c>
      <c r="F104">
        <v>84</v>
      </c>
      <c r="G104">
        <v>23</v>
      </c>
      <c r="H104">
        <v>10</v>
      </c>
      <c r="I104">
        <v>14.1</v>
      </c>
      <c r="J104">
        <f>VLOOKUP(Data_Collection[[#This Row],[School Name]],output_dataset1!$1:$1048576,8,FALSE)</f>
        <v>0</v>
      </c>
      <c r="K104">
        <f>VLOOKUP($A:$A,output_dataset1!$1:$1048576,18,FALSE)</f>
        <v>78</v>
      </c>
      <c r="L104">
        <f>VLOOKUP($A:$A,output_dataset1!$1:$1048576,23,FALSE)</f>
        <v>96</v>
      </c>
      <c r="M104">
        <f>VLOOKUP($A:$A,output_dataset1!$1:$1048576,24,FALSE)</f>
        <v>98</v>
      </c>
      <c r="N104">
        <f>VLOOKUP($A:$A,output_dataset1!$1:$1048576,33,FALSE)</f>
        <v>81</v>
      </c>
      <c r="O104">
        <f>VLOOKUP($A:$A,output_dataset1!$1:$1048576,38,FALSE)</f>
        <v>9.24</v>
      </c>
      <c r="P104">
        <f>VLOOKUP($A:$A,output_dataset1!$1:$1048576,39,FALSE)</f>
        <v>9.14</v>
      </c>
      <c r="Q104">
        <f>VLOOKUP($A:$A,output_dataset1!$1:$1048576,43,FALSE)</f>
        <v>25</v>
      </c>
      <c r="R104">
        <f>VLOOKUP($A:$A,output_dataset1!$1:$1048576,53,FALSE)</f>
        <v>30</v>
      </c>
      <c r="S104">
        <f>VLOOKUP($A:$A,output_dataset1!$1:$1048576,63,FALSE)</f>
        <v>48.3</v>
      </c>
      <c r="T104">
        <f>VLOOKUP($A:$A,output_dataset1!$1:$1048576,64,FALSE)</f>
        <v>45.645000000000003</v>
      </c>
      <c r="U104">
        <f>VLOOKUP($A:$A,output_dataset1!$1:$1048576,68,FALSE)</f>
        <v>87041</v>
      </c>
      <c r="V104">
        <f>VLOOKUP($A:$A,output_dataset1!$1:$1048576,69,FALSE)</f>
        <v>86931</v>
      </c>
      <c r="W104">
        <f>VLOOKUP($A:$A,output_dataset1!$1:$1048576,73,FALSE)</f>
        <v>89</v>
      </c>
      <c r="X104">
        <f>VLOOKUP($A:$A,output_dataset1!$1:$1048576,74,FALSE)</f>
        <v>88</v>
      </c>
      <c r="Y104">
        <f>VLOOKUP($A:$A,output_dataset1!$1:$1048576,83,FALSE)</f>
        <v>2</v>
      </c>
      <c r="Z104">
        <f>VLOOKUP($A:$A,output_dataset1!$1:$1048576,88,FALSE)</f>
        <v>0</v>
      </c>
      <c r="AA104">
        <f>VLOOKUP($A:$A,output_dataset1!$1:$1048576,93,FALSE)</f>
        <v>82.814999999999998</v>
      </c>
      <c r="AB104" t="str">
        <f>VLOOKUP($A:$A,output_dataset1!$1:$1048576,99,FALSE)</f>
        <v>100</v>
      </c>
      <c r="AC104">
        <f>VLOOKUP($A:$A,output_dataset1!$1:$1048576,100,FALSE)</f>
        <v>22</v>
      </c>
      <c r="AD104">
        <f>VLOOKUP($A:$A,output_dataset1!$1:$1048576,115,FALSE)</f>
        <v>6</v>
      </c>
      <c r="AE104">
        <f>VLOOKUP($A:$A,output_dataset1!$1:$1048576,127,FALSE)</f>
        <v>-1</v>
      </c>
      <c r="AF104">
        <f>VLOOKUP($A:$A,output_dataset1!$1:$1048576,128,FALSE)</f>
        <v>10</v>
      </c>
      <c r="AG104">
        <f>VLOOKUP($A:$A,output_dataset1!$1:$1048576,131,FALSE)</f>
        <v>-3</v>
      </c>
      <c r="AH104">
        <f>VLOOKUP($A:$A,output_dataset1!$1:$1048576,132,FALSE)</f>
        <v>-10</v>
      </c>
      <c r="AI104">
        <f>VLOOKUP($A:$A,output_dataset1!$1:$1048576,135,FALSE)</f>
        <v>10</v>
      </c>
      <c r="AJ104">
        <f>VLOOKUP($A:$A,output_dataset1!$1:$1048576,136,FALSE)</f>
        <v>3</v>
      </c>
      <c r="AK104">
        <f>VLOOKUP($A:$A,output_dataset1!$1:$1048576,139,FALSE)</f>
        <v>-1</v>
      </c>
      <c r="AL104">
        <f>VLOOKUP($A:$A,output_dataset1!$1:$1048576,140,FALSE)</f>
        <v>9</v>
      </c>
      <c r="AM104">
        <f>VLOOKUP($A:$A,output_dataset1!$1:$1048576,143,FALSE)</f>
        <v>0</v>
      </c>
      <c r="AN104">
        <f>VLOOKUP($A:$A,output_dataset1!$1:$1048576,144,FALSE)</f>
        <v>0</v>
      </c>
      <c r="AO104">
        <f>VLOOKUP($A:$A,output_dataset1!$1:$1048576,147,FALSE)</f>
        <v>1</v>
      </c>
      <c r="AP104">
        <f>VLOOKUP($A:$A,output_dataset1!$1:$1048576,148,FALSE)</f>
        <v>10</v>
      </c>
      <c r="AQ104">
        <f>VLOOKUP($A:$A,output_dataset1!$1:$1048576,151,FALSE)</f>
        <v>8.0990812999999995E-2</v>
      </c>
      <c r="AR104">
        <f>VLOOKUP($A:$A,output_dataset1!$1:$1048576,152,FALSE)</f>
        <v>0.51266508099999997</v>
      </c>
      <c r="AS104">
        <f>VLOOKUP($A:$A,output_dataset1!$1:$1048576,153,FALSE)</f>
        <v>9.0714753999999995E-2</v>
      </c>
      <c r="AT104">
        <f>VLOOKUP($A:$A,output_dataset1!$1:$1048576,154,FALSE)</f>
        <v>4.9309695000000001E-2</v>
      </c>
      <c r="AU104">
        <f>VLOOKUP($A:$A,output_dataset1!$1:$1048576,155,FALSE)</f>
        <v>0.23684314300000001</v>
      </c>
      <c r="AV104">
        <f>VLOOKUP($A:$A,output_dataset1!$1:$1048576,156,FALSE)</f>
        <v>8.0990812999999995E-2</v>
      </c>
      <c r="AW104">
        <f>VLOOKUP($A:$A,output_dataset1!$1:$1048576,157,FALSE)</f>
        <v>-0.66666666699999999</v>
      </c>
      <c r="AX104">
        <f>VLOOKUP($A:$A,output_dataset1!$1:$1048576,158,FALSE)</f>
        <v>0</v>
      </c>
      <c r="AY104">
        <f>VLOOKUP($A:$A,output_dataset1!$1:$1048576,159,FALSE)</f>
        <v>-1.6666666670000001</v>
      </c>
      <c r="AZ104">
        <f>VLOOKUP($A:$A,output_dataset1!$1:$1048576,162,FALSE)</f>
        <v>-0.66666666699999999</v>
      </c>
      <c r="BA104">
        <f>VLOOKUP($A:$A,output_dataset1!$1:$1048576,163,FALSE)</f>
        <v>0</v>
      </c>
      <c r="BB104">
        <f>VLOOKUP($A:$A,output_dataset1!$1:$1048576,164,FALSE)</f>
        <v>-2.2222222220000001</v>
      </c>
      <c r="BC104">
        <f>VLOOKUP($A:$A,output_dataset1!$1:$1048576,168,FALSE)</f>
        <v>-2.2222222220000001</v>
      </c>
      <c r="BD104">
        <f>VLOOKUP($A:$A,output_dataset1!$1:$1048576,172,FALSE)</f>
        <v>-2.2222222220000001</v>
      </c>
      <c r="BE104">
        <f>VLOOKUP($A:$A,output_dataset1!$1:$1048576,176,FALSE)</f>
        <v>-7.4999999999999997E-2</v>
      </c>
      <c r="BF104">
        <f>VLOOKUP($A:$A,output_dataset1!$1:$1048576,177,FALSE)</f>
        <v>0</v>
      </c>
      <c r="BG104">
        <f>VLOOKUP($A:$A,output_dataset1!$1:$1048576,181,FALSE)</f>
        <v>0</v>
      </c>
      <c r="BH104">
        <f>VLOOKUP($A:$A,output_dataset1!$1:$1048576,185,FALSE)</f>
        <v>0</v>
      </c>
    </row>
    <row r="105" spans="1:60" x14ac:dyDescent="0.3">
      <c r="A105" t="s">
        <v>112</v>
      </c>
      <c r="B105">
        <v>219525</v>
      </c>
      <c r="C105">
        <v>1.3</v>
      </c>
      <c r="D105">
        <v>4.4000000000000004</v>
      </c>
      <c r="E105">
        <v>212</v>
      </c>
      <c r="F105">
        <v>85</v>
      </c>
      <c r="G105">
        <v>24</v>
      </c>
      <c r="H105">
        <v>10</v>
      </c>
      <c r="I105">
        <v>15.1</v>
      </c>
      <c r="J105">
        <f>VLOOKUP(Data_Collection[[#This Row],[School Name]],output_dataset1!$1:$1048576,8,FALSE)</f>
        <v>27</v>
      </c>
      <c r="K105">
        <f>VLOOKUP($A:$A,output_dataset1!$1:$1048576,18,FALSE)</f>
        <v>35</v>
      </c>
      <c r="L105">
        <f>VLOOKUP($A:$A,output_dataset1!$1:$1048576,23,FALSE)</f>
        <v>100</v>
      </c>
      <c r="M105">
        <f>VLOOKUP($A:$A,output_dataset1!$1:$1048576,24,FALSE)</f>
        <v>100</v>
      </c>
      <c r="N105">
        <f>VLOOKUP($A:$A,output_dataset1!$1:$1048576,33,FALSE)</f>
        <v>39</v>
      </c>
      <c r="O105">
        <f>VLOOKUP($A:$A,output_dataset1!$1:$1048576,38,FALSE)</f>
        <v>8.5399999999999991</v>
      </c>
      <c r="P105">
        <f>VLOOKUP($A:$A,output_dataset1!$1:$1048576,39,FALSE)</f>
        <v>8.75</v>
      </c>
      <c r="Q105">
        <f>VLOOKUP($A:$A,output_dataset1!$1:$1048576,43,FALSE)</f>
        <v>42</v>
      </c>
      <c r="R105">
        <f>VLOOKUP($A:$A,output_dataset1!$1:$1048576,53,FALSE)</f>
        <v>44</v>
      </c>
      <c r="S105">
        <f>VLOOKUP($A:$A,output_dataset1!$1:$1048576,63,FALSE)</f>
        <v>61.38</v>
      </c>
      <c r="T105">
        <f>VLOOKUP($A:$A,output_dataset1!$1:$1048576,64,FALSE)</f>
        <v>67.936999999999998</v>
      </c>
      <c r="U105">
        <f>VLOOKUP($A:$A,output_dataset1!$1:$1048576,68,FALSE)</f>
        <v>72739</v>
      </c>
      <c r="V105">
        <f>VLOOKUP($A:$A,output_dataset1!$1:$1048576,69,FALSE)</f>
        <v>80224</v>
      </c>
      <c r="W105">
        <f>VLOOKUP($A:$A,output_dataset1!$1:$1048576,73,FALSE)</f>
        <v>46</v>
      </c>
      <c r="X105">
        <f>VLOOKUP($A:$A,output_dataset1!$1:$1048576,74,FALSE)</f>
        <v>39</v>
      </c>
      <c r="Y105">
        <f>VLOOKUP($A:$A,output_dataset1!$1:$1048576,83,FALSE)</f>
        <v>60</v>
      </c>
      <c r="Z105">
        <f>VLOOKUP($A:$A,output_dataset1!$1:$1048576,88,FALSE)</f>
        <v>88</v>
      </c>
      <c r="AA105">
        <f>VLOOKUP($A:$A,output_dataset1!$1:$1048576,93,FALSE)</f>
        <v>81.483999999999995</v>
      </c>
      <c r="AB105" t="str">
        <f>VLOOKUP($A:$A,output_dataset1!$1:$1048576,99,FALSE)</f>
        <v>0</v>
      </c>
      <c r="AC105">
        <f>VLOOKUP($A:$A,output_dataset1!$1:$1048576,100,FALSE)</f>
        <v>12</v>
      </c>
      <c r="AD105">
        <f>VLOOKUP($A:$A,output_dataset1!$1:$1048576,115,FALSE)</f>
        <v>3</v>
      </c>
      <c r="AE105">
        <f>VLOOKUP($A:$A,output_dataset1!$1:$1048576,127,FALSE)</f>
        <v>11</v>
      </c>
      <c r="AF105">
        <f>VLOOKUP($A:$A,output_dataset1!$1:$1048576,128,FALSE)</f>
        <v>-10</v>
      </c>
      <c r="AG105">
        <f>VLOOKUP($A:$A,output_dataset1!$1:$1048576,131,FALSE)</f>
        <v>0</v>
      </c>
      <c r="AH105">
        <f>VLOOKUP($A:$A,output_dataset1!$1:$1048576,132,FALSE)</f>
        <v>19</v>
      </c>
      <c r="AI105">
        <f>VLOOKUP($A:$A,output_dataset1!$1:$1048576,135,FALSE)</f>
        <v>0</v>
      </c>
      <c r="AJ105">
        <f>VLOOKUP($A:$A,output_dataset1!$1:$1048576,136,FALSE)</f>
        <v>0</v>
      </c>
      <c r="AK105">
        <f>VLOOKUP($A:$A,output_dataset1!$1:$1048576,139,FALSE)</f>
        <v>-5</v>
      </c>
      <c r="AL105">
        <f>VLOOKUP($A:$A,output_dataset1!$1:$1048576,140,FALSE)</f>
        <v>1</v>
      </c>
      <c r="AM105">
        <f>VLOOKUP($A:$A,output_dataset1!$1:$1048576,143,FALSE)</f>
        <v>42</v>
      </c>
      <c r="AN105">
        <f>VLOOKUP($A:$A,output_dataset1!$1:$1048576,144,FALSE)</f>
        <v>-40</v>
      </c>
      <c r="AO105">
        <f>VLOOKUP($A:$A,output_dataset1!$1:$1048576,147,FALSE)</f>
        <v>7</v>
      </c>
      <c r="AP105">
        <f>VLOOKUP($A:$A,output_dataset1!$1:$1048576,148,FALSE)</f>
        <v>8</v>
      </c>
      <c r="AQ105">
        <f>VLOOKUP($A:$A,output_dataset1!$1:$1048576,151,FALSE)</f>
        <v>0.159410845</v>
      </c>
      <c r="AR105">
        <f>VLOOKUP($A:$A,output_dataset1!$1:$1048576,152,FALSE)</f>
        <v>0.12225332999999999</v>
      </c>
      <c r="AS105">
        <f>VLOOKUP($A:$A,output_dataset1!$1:$1048576,153,FALSE)</f>
        <v>0.18713345300000001</v>
      </c>
      <c r="AT105">
        <f>VLOOKUP($A:$A,output_dataset1!$1:$1048576,154,FALSE)</f>
        <v>0.83711007199999998</v>
      </c>
      <c r="AU105">
        <f>VLOOKUP($A:$A,output_dataset1!$1:$1048576,155,FALSE)</f>
        <v>0.48982296600000003</v>
      </c>
      <c r="AV105">
        <f>VLOOKUP($A:$A,output_dataset1!$1:$1048576,156,FALSE)</f>
        <v>0.159410845</v>
      </c>
      <c r="AW105">
        <f>VLOOKUP($A:$A,output_dataset1!$1:$1048576,157,FALSE)</f>
        <v>-4.6666666670000003</v>
      </c>
      <c r="AX105">
        <f>VLOOKUP($A:$A,output_dataset1!$1:$1048576,158,FALSE)</f>
        <v>2.6666666669999999</v>
      </c>
      <c r="AY105">
        <f>VLOOKUP($A:$A,output_dataset1!$1:$1048576,159,FALSE)</f>
        <v>-2.3333333330000001</v>
      </c>
      <c r="AZ105">
        <f>VLOOKUP($A:$A,output_dataset1!$1:$1048576,162,FALSE)</f>
        <v>-2.6666666669999999</v>
      </c>
      <c r="BA105">
        <f>VLOOKUP($A:$A,output_dataset1!$1:$1048576,163,FALSE)</f>
        <v>-2</v>
      </c>
      <c r="BB105">
        <f>VLOOKUP($A:$A,output_dataset1!$1:$1048576,164,FALSE)</f>
        <v>-2.1818181820000002</v>
      </c>
      <c r="BC105">
        <f>VLOOKUP($A:$A,output_dataset1!$1:$1048576,168,FALSE)</f>
        <v>-2.1818181820000002</v>
      </c>
      <c r="BD105">
        <f>VLOOKUP($A:$A,output_dataset1!$1:$1048576,172,FALSE)</f>
        <v>-2.1818181820000002</v>
      </c>
      <c r="BE105">
        <f>VLOOKUP($A:$A,output_dataset1!$1:$1048576,176,FALSE)</f>
        <v>-0.01</v>
      </c>
      <c r="BF105">
        <f>VLOOKUP($A:$A,output_dataset1!$1:$1048576,177,FALSE)</f>
        <v>-4.8181818180000002</v>
      </c>
      <c r="BG105">
        <f>VLOOKUP($A:$A,output_dataset1!$1:$1048576,181,FALSE)</f>
        <v>-4.8181818180000002</v>
      </c>
      <c r="BH105">
        <f>VLOOKUP($A:$A,output_dataset1!$1:$1048576,185,FALSE)</f>
        <v>-4.8181818180000002</v>
      </c>
    </row>
    <row r="106" spans="1:60" x14ac:dyDescent="0.3">
      <c r="A106" t="s">
        <v>113</v>
      </c>
      <c r="B106">
        <v>2305</v>
      </c>
      <c r="D106">
        <v>4.5</v>
      </c>
      <c r="J106">
        <f>VLOOKUP(Data_Collection[[#This Row],[School Name]],output_dataset1!$1:$1048576,8,FALSE)</f>
        <v>0</v>
      </c>
      <c r="K106">
        <f>VLOOKUP($A:$A,output_dataset1!$1:$1048576,18,FALSE)</f>
        <v>0</v>
      </c>
      <c r="L106">
        <f>VLOOKUP($A:$A,output_dataset1!$1:$1048576,23,FALSE)</f>
        <v>100</v>
      </c>
      <c r="M106">
        <f>VLOOKUP($A:$A,output_dataset1!$1:$1048576,24,FALSE)</f>
        <v>100</v>
      </c>
      <c r="N106">
        <f>VLOOKUP($A:$A,output_dataset1!$1:$1048576,33,FALSE)</f>
        <v>89</v>
      </c>
      <c r="O106">
        <f>VLOOKUP($A:$A,output_dataset1!$1:$1048576,38,FALSE)</f>
        <v>9.16</v>
      </c>
      <c r="P106">
        <f>VLOOKUP($A:$A,output_dataset1!$1:$1048576,39,FALSE)</f>
        <v>8.93</v>
      </c>
      <c r="Q106">
        <f>VLOOKUP($A:$A,output_dataset1!$1:$1048576,43,FALSE)</f>
        <v>33</v>
      </c>
      <c r="R106">
        <f>VLOOKUP($A:$A,output_dataset1!$1:$1048576,53,FALSE)</f>
        <v>15</v>
      </c>
      <c r="S106">
        <f>VLOOKUP($A:$A,output_dataset1!$1:$1048576,63,FALSE)</f>
        <v>45.6</v>
      </c>
      <c r="T106">
        <f>VLOOKUP($A:$A,output_dataset1!$1:$1048576,64,FALSE)</f>
        <v>47.567999999999998</v>
      </c>
      <c r="U106">
        <f>VLOOKUP($A:$A,output_dataset1!$1:$1048576,68,FALSE)</f>
        <v>98272</v>
      </c>
      <c r="V106">
        <f>VLOOKUP($A:$A,output_dataset1!$1:$1048576,69,FALSE)</f>
        <v>96270</v>
      </c>
      <c r="W106">
        <f>VLOOKUP($A:$A,output_dataset1!$1:$1048576,73,FALSE)</f>
        <v>94</v>
      </c>
      <c r="X106">
        <f>VLOOKUP($A:$A,output_dataset1!$1:$1048576,74,FALSE)</f>
        <v>94</v>
      </c>
      <c r="Y106">
        <f>VLOOKUP($A:$A,output_dataset1!$1:$1048576,83,FALSE)</f>
        <v>0</v>
      </c>
      <c r="Z106">
        <f>VLOOKUP($A:$A,output_dataset1!$1:$1048576,88,FALSE)</f>
        <v>0</v>
      </c>
      <c r="AA106">
        <f>VLOOKUP($A:$A,output_dataset1!$1:$1048576,93,FALSE)</f>
        <v>81.483000000000004</v>
      </c>
      <c r="AB106" t="str">
        <f>VLOOKUP($A:$A,output_dataset1!$1:$1048576,99,FALSE)</f>
        <v>100</v>
      </c>
      <c r="AC106">
        <f>VLOOKUP($A:$A,output_dataset1!$1:$1048576,100,FALSE)</f>
        <v>22</v>
      </c>
      <c r="AD106">
        <f>VLOOKUP($A:$A,output_dataset1!$1:$1048576,115,FALSE)</f>
        <v>6</v>
      </c>
      <c r="AE106">
        <f>VLOOKUP($A:$A,output_dataset1!$1:$1048576,127,FALSE)</f>
        <v>10</v>
      </c>
      <c r="AF106">
        <f>VLOOKUP($A:$A,output_dataset1!$1:$1048576,128,FALSE)</f>
        <v>0</v>
      </c>
      <c r="AG106">
        <f>VLOOKUP($A:$A,output_dataset1!$1:$1048576,131,FALSE)</f>
        <v>-31</v>
      </c>
      <c r="AH106">
        <f>VLOOKUP($A:$A,output_dataset1!$1:$1048576,132,FALSE)</f>
        <v>0</v>
      </c>
      <c r="AI106">
        <f>VLOOKUP($A:$A,output_dataset1!$1:$1048576,135,FALSE)</f>
        <v>0</v>
      </c>
      <c r="AJ106">
        <f>VLOOKUP($A:$A,output_dataset1!$1:$1048576,136,FALSE)</f>
        <v>0</v>
      </c>
      <c r="AK106">
        <f>VLOOKUP($A:$A,output_dataset1!$1:$1048576,139,FALSE)</f>
        <v>0</v>
      </c>
      <c r="AL106">
        <f>VLOOKUP($A:$A,output_dataset1!$1:$1048576,140,FALSE)</f>
        <v>0</v>
      </c>
      <c r="AM106">
        <f>VLOOKUP($A:$A,output_dataset1!$1:$1048576,143,FALSE)</f>
        <v>-20</v>
      </c>
      <c r="AN106">
        <f>VLOOKUP($A:$A,output_dataset1!$1:$1048576,144,FALSE)</f>
        <v>0</v>
      </c>
      <c r="AO106">
        <f>VLOOKUP($A:$A,output_dataset1!$1:$1048576,147,FALSE)</f>
        <v>0</v>
      </c>
      <c r="AP106">
        <f>VLOOKUP($A:$A,output_dataset1!$1:$1048576,148,FALSE)</f>
        <v>0</v>
      </c>
      <c r="AQ106">
        <f>VLOOKUP($A:$A,output_dataset1!$1:$1048576,151,FALSE)</f>
        <v>1.2197540999999999E-2</v>
      </c>
      <c r="AR106">
        <f>VLOOKUP($A:$A,output_dataset1!$1:$1048576,152,FALSE)</f>
        <v>0.54422649599999995</v>
      </c>
      <c r="AS106">
        <f>VLOOKUP($A:$A,output_dataset1!$1:$1048576,153,FALSE)</f>
        <v>9.4280903999999999E-2</v>
      </c>
      <c r="AT106">
        <f>VLOOKUP($A:$A,output_dataset1!$1:$1048576,154,FALSE)</f>
        <v>5.812251E-3</v>
      </c>
      <c r="AU106">
        <f>VLOOKUP($A:$A,output_dataset1!$1:$1048576,155,FALSE)</f>
        <v>0.154896693</v>
      </c>
      <c r="AV106">
        <f>VLOOKUP($A:$A,output_dataset1!$1:$1048576,156,FALSE)</f>
        <v>1.2197540999999999E-2</v>
      </c>
      <c r="AW106">
        <f>VLOOKUP($A:$A,output_dataset1!$1:$1048576,157,FALSE)</f>
        <v>0</v>
      </c>
      <c r="AX106">
        <f>VLOOKUP($A:$A,output_dataset1!$1:$1048576,158,FALSE)</f>
        <v>0</v>
      </c>
      <c r="AY106">
        <f>VLOOKUP($A:$A,output_dataset1!$1:$1048576,159,FALSE)</f>
        <v>-8</v>
      </c>
      <c r="AZ106">
        <f>VLOOKUP($A:$A,output_dataset1!$1:$1048576,162,FALSE)</f>
        <v>0</v>
      </c>
      <c r="BA106">
        <f>VLOOKUP($A:$A,output_dataset1!$1:$1048576,163,FALSE)</f>
        <v>0</v>
      </c>
      <c r="BB106">
        <f>VLOOKUP($A:$A,output_dataset1!$1:$1048576,164,FALSE)</f>
        <v>4.75</v>
      </c>
      <c r="BC106">
        <f>VLOOKUP($A:$A,output_dataset1!$1:$1048576,168,FALSE)</f>
        <v>4.75</v>
      </c>
      <c r="BD106">
        <f>VLOOKUP($A:$A,output_dataset1!$1:$1048576,172,FALSE)</f>
        <v>4.75</v>
      </c>
      <c r="BE106">
        <f>VLOOKUP($A:$A,output_dataset1!$1:$1048576,176,FALSE)</f>
        <v>-0.23</v>
      </c>
      <c r="BF106">
        <f>VLOOKUP($A:$A,output_dataset1!$1:$1048576,177,FALSE)</f>
        <v>0</v>
      </c>
      <c r="BG106">
        <f>VLOOKUP($A:$A,output_dataset1!$1:$1048576,181,FALSE)</f>
        <v>0</v>
      </c>
      <c r="BH106">
        <f>VLOOKUP($A:$A,output_dataset1!$1:$1048576,185,FALSE)</f>
        <v>0</v>
      </c>
    </row>
    <row r="107" spans="1:60" x14ac:dyDescent="0.3">
      <c r="A107" t="s">
        <v>114</v>
      </c>
      <c r="B107">
        <v>40637</v>
      </c>
      <c r="C107">
        <v>1.4</v>
      </c>
      <c r="D107">
        <v>435</v>
      </c>
      <c r="E107">
        <v>222</v>
      </c>
      <c r="F107">
        <v>87</v>
      </c>
      <c r="G107">
        <v>25</v>
      </c>
      <c r="H107">
        <v>9</v>
      </c>
      <c r="I107">
        <v>13.1</v>
      </c>
      <c r="J107" t="e">
        <f>VLOOKUP(Data_Collection[[#This Row],[School Name]],output_dataset1!$1:$1048576,8,FALSE)</f>
        <v>#N/A</v>
      </c>
      <c r="K107" t="e">
        <f>VLOOKUP($A:$A,output_dataset1!$1:$1048576,18,FALSE)</f>
        <v>#N/A</v>
      </c>
      <c r="L107" t="e">
        <f>VLOOKUP($A:$A,output_dataset1!$1:$1048576,23,FALSE)</f>
        <v>#N/A</v>
      </c>
      <c r="M107" t="e">
        <f>VLOOKUP($A:$A,output_dataset1!$1:$1048576,24,FALSE)</f>
        <v>#N/A</v>
      </c>
      <c r="N107" t="e">
        <f>VLOOKUP($A:$A,output_dataset1!$1:$1048576,33,FALSE)</f>
        <v>#N/A</v>
      </c>
      <c r="O107" t="e">
        <f>VLOOKUP($A:$A,output_dataset1!$1:$1048576,38,FALSE)</f>
        <v>#N/A</v>
      </c>
      <c r="P107" t="e">
        <f>VLOOKUP($A:$A,output_dataset1!$1:$1048576,39,FALSE)</f>
        <v>#N/A</v>
      </c>
      <c r="Q107" t="e">
        <f>VLOOKUP($A:$A,output_dataset1!$1:$1048576,43,FALSE)</f>
        <v>#N/A</v>
      </c>
      <c r="R107" t="e">
        <f>VLOOKUP($A:$A,output_dataset1!$1:$1048576,53,FALSE)</f>
        <v>#N/A</v>
      </c>
      <c r="S107" t="e">
        <f>VLOOKUP($A:$A,output_dataset1!$1:$1048576,63,FALSE)</f>
        <v>#N/A</v>
      </c>
      <c r="T107" t="e">
        <f>VLOOKUP($A:$A,output_dataset1!$1:$1048576,64,FALSE)</f>
        <v>#N/A</v>
      </c>
      <c r="U107" t="e">
        <f>VLOOKUP($A:$A,output_dataset1!$1:$1048576,68,FALSE)</f>
        <v>#N/A</v>
      </c>
      <c r="V107" t="e">
        <f>VLOOKUP($A:$A,output_dataset1!$1:$1048576,69,FALSE)</f>
        <v>#N/A</v>
      </c>
      <c r="W107" t="e">
        <f>VLOOKUP($A:$A,output_dataset1!$1:$1048576,73,FALSE)</f>
        <v>#N/A</v>
      </c>
      <c r="X107" t="e">
        <f>VLOOKUP($A:$A,output_dataset1!$1:$1048576,74,FALSE)</f>
        <v>#N/A</v>
      </c>
      <c r="Y107" t="e">
        <f>VLOOKUP($A:$A,output_dataset1!$1:$1048576,83,FALSE)</f>
        <v>#N/A</v>
      </c>
      <c r="Z107" t="e">
        <f>VLOOKUP($A:$A,output_dataset1!$1:$1048576,88,FALSE)</f>
        <v>#N/A</v>
      </c>
      <c r="AA107" t="e">
        <f>VLOOKUP($A:$A,output_dataset1!$1:$1048576,93,FALSE)</f>
        <v>#N/A</v>
      </c>
      <c r="AB107" t="e">
        <f>VLOOKUP($A:$A,output_dataset1!$1:$1048576,99,FALSE)</f>
        <v>#N/A</v>
      </c>
      <c r="AC107" t="e">
        <f>VLOOKUP($A:$A,output_dataset1!$1:$1048576,100,FALSE)</f>
        <v>#N/A</v>
      </c>
      <c r="AD107" t="e">
        <f>VLOOKUP($A:$A,output_dataset1!$1:$1048576,115,FALSE)</f>
        <v>#N/A</v>
      </c>
      <c r="AE107" t="e">
        <f>VLOOKUP($A:$A,output_dataset1!$1:$1048576,127,FALSE)</f>
        <v>#N/A</v>
      </c>
      <c r="AF107" t="e">
        <f>VLOOKUP($A:$A,output_dataset1!$1:$1048576,128,FALSE)</f>
        <v>#N/A</v>
      </c>
      <c r="AG107" t="e">
        <f>VLOOKUP($A:$A,output_dataset1!$1:$1048576,131,FALSE)</f>
        <v>#N/A</v>
      </c>
      <c r="AH107" t="e">
        <f>VLOOKUP($A:$A,output_dataset1!$1:$1048576,132,FALSE)</f>
        <v>#N/A</v>
      </c>
      <c r="AI107" t="e">
        <f>VLOOKUP($A:$A,output_dataset1!$1:$1048576,135,FALSE)</f>
        <v>#N/A</v>
      </c>
      <c r="AJ107" t="e">
        <f>VLOOKUP($A:$A,output_dataset1!$1:$1048576,136,FALSE)</f>
        <v>#N/A</v>
      </c>
      <c r="AK107" t="e">
        <f>VLOOKUP($A:$A,output_dataset1!$1:$1048576,139,FALSE)</f>
        <v>#N/A</v>
      </c>
      <c r="AL107" t="e">
        <f>VLOOKUP($A:$A,output_dataset1!$1:$1048576,140,FALSE)</f>
        <v>#N/A</v>
      </c>
      <c r="AM107" t="e">
        <f>VLOOKUP($A:$A,output_dataset1!$1:$1048576,143,FALSE)</f>
        <v>#N/A</v>
      </c>
      <c r="AN107" t="e">
        <f>VLOOKUP($A:$A,output_dataset1!$1:$1048576,144,FALSE)</f>
        <v>#N/A</v>
      </c>
      <c r="AO107" t="e">
        <f>VLOOKUP($A:$A,output_dataset1!$1:$1048576,147,FALSE)</f>
        <v>#N/A</v>
      </c>
      <c r="AP107" t="e">
        <f>VLOOKUP($A:$A,output_dataset1!$1:$1048576,148,FALSE)</f>
        <v>#N/A</v>
      </c>
      <c r="AQ107" t="e">
        <f>VLOOKUP($A:$A,output_dataset1!$1:$1048576,151,FALSE)</f>
        <v>#N/A</v>
      </c>
      <c r="AR107" t="e">
        <f>VLOOKUP($A:$A,output_dataset1!$1:$1048576,152,FALSE)</f>
        <v>#N/A</v>
      </c>
      <c r="AS107" t="e">
        <f>VLOOKUP($A:$A,output_dataset1!$1:$1048576,153,FALSE)</f>
        <v>#N/A</v>
      </c>
      <c r="AT107" t="e">
        <f>VLOOKUP($A:$A,output_dataset1!$1:$1048576,154,FALSE)</f>
        <v>#N/A</v>
      </c>
      <c r="AU107" t="e">
        <f>VLOOKUP($A:$A,output_dataset1!$1:$1048576,155,FALSE)</f>
        <v>#N/A</v>
      </c>
      <c r="AV107" t="e">
        <f>VLOOKUP($A:$A,output_dataset1!$1:$1048576,156,FALSE)</f>
        <v>#N/A</v>
      </c>
      <c r="AW107" t="e">
        <f>VLOOKUP($A:$A,output_dataset1!$1:$1048576,157,FALSE)</f>
        <v>#N/A</v>
      </c>
      <c r="AX107" t="e">
        <f>VLOOKUP($A:$A,output_dataset1!$1:$1048576,158,FALSE)</f>
        <v>#N/A</v>
      </c>
      <c r="AY107" t="e">
        <f>VLOOKUP($A:$A,output_dataset1!$1:$1048576,159,FALSE)</f>
        <v>#N/A</v>
      </c>
      <c r="AZ107" t="e">
        <f>VLOOKUP($A:$A,output_dataset1!$1:$1048576,162,FALSE)</f>
        <v>#N/A</v>
      </c>
      <c r="BA107" t="e">
        <f>VLOOKUP($A:$A,output_dataset1!$1:$1048576,163,FALSE)</f>
        <v>#N/A</v>
      </c>
      <c r="BB107" t="e">
        <f>VLOOKUP($A:$A,output_dataset1!$1:$1048576,164,FALSE)</f>
        <v>#N/A</v>
      </c>
      <c r="BC107" t="e">
        <f>VLOOKUP($A:$A,output_dataset1!$1:$1048576,168,FALSE)</f>
        <v>#N/A</v>
      </c>
      <c r="BD107" t="e">
        <f>VLOOKUP($A:$A,output_dataset1!$1:$1048576,172,FALSE)</f>
        <v>#N/A</v>
      </c>
      <c r="BE107" t="e">
        <f>VLOOKUP($A:$A,output_dataset1!$1:$1048576,176,FALSE)</f>
        <v>#N/A</v>
      </c>
      <c r="BF107" t="e">
        <f>VLOOKUP($A:$A,output_dataset1!$1:$1048576,177,FALSE)</f>
        <v>#N/A</v>
      </c>
      <c r="BG107" t="e">
        <f>VLOOKUP($A:$A,output_dataset1!$1:$1048576,181,FALSE)</f>
        <v>#N/A</v>
      </c>
      <c r="BH107" t="e">
        <f>VLOOKUP($A:$A,output_dataset1!$1:$1048576,185,FALSE)</f>
        <v>#N/A</v>
      </c>
    </row>
    <row r="108" spans="1:60" x14ac:dyDescent="0.3">
      <c r="A108" t="s">
        <v>115</v>
      </c>
      <c r="B108">
        <v>53006</v>
      </c>
      <c r="C108">
        <v>1.3</v>
      </c>
      <c r="D108">
        <v>4.4000000000000004</v>
      </c>
      <c r="E108">
        <v>202</v>
      </c>
      <c r="F108">
        <v>86</v>
      </c>
      <c r="G108">
        <v>24</v>
      </c>
      <c r="H108">
        <v>9</v>
      </c>
      <c r="I108">
        <v>14.1</v>
      </c>
      <c r="J108" t="e">
        <f>VLOOKUP(Data_Collection[[#This Row],[School Name]],output_dataset1!$1:$1048576,8,FALSE)</f>
        <v>#N/A</v>
      </c>
      <c r="K108" t="e">
        <f>VLOOKUP($A:$A,output_dataset1!$1:$1048576,18,FALSE)</f>
        <v>#N/A</v>
      </c>
      <c r="L108" t="e">
        <f>VLOOKUP($A:$A,output_dataset1!$1:$1048576,23,FALSE)</f>
        <v>#N/A</v>
      </c>
      <c r="M108" t="e">
        <f>VLOOKUP($A:$A,output_dataset1!$1:$1048576,24,FALSE)</f>
        <v>#N/A</v>
      </c>
      <c r="N108" t="e">
        <f>VLOOKUP($A:$A,output_dataset1!$1:$1048576,33,FALSE)</f>
        <v>#N/A</v>
      </c>
      <c r="O108" t="e">
        <f>VLOOKUP($A:$A,output_dataset1!$1:$1048576,38,FALSE)</f>
        <v>#N/A</v>
      </c>
      <c r="P108" t="e">
        <f>VLOOKUP($A:$A,output_dataset1!$1:$1048576,39,FALSE)</f>
        <v>#N/A</v>
      </c>
      <c r="Q108" t="e">
        <f>VLOOKUP($A:$A,output_dataset1!$1:$1048576,43,FALSE)</f>
        <v>#N/A</v>
      </c>
      <c r="R108" t="e">
        <f>VLOOKUP($A:$A,output_dataset1!$1:$1048576,53,FALSE)</f>
        <v>#N/A</v>
      </c>
      <c r="S108" t="e">
        <f>VLOOKUP($A:$A,output_dataset1!$1:$1048576,63,FALSE)</f>
        <v>#N/A</v>
      </c>
      <c r="T108" t="e">
        <f>VLOOKUP($A:$A,output_dataset1!$1:$1048576,64,FALSE)</f>
        <v>#N/A</v>
      </c>
      <c r="U108" t="e">
        <f>VLOOKUP($A:$A,output_dataset1!$1:$1048576,68,FALSE)</f>
        <v>#N/A</v>
      </c>
      <c r="V108" t="e">
        <f>VLOOKUP($A:$A,output_dataset1!$1:$1048576,69,FALSE)</f>
        <v>#N/A</v>
      </c>
      <c r="W108" t="e">
        <f>VLOOKUP($A:$A,output_dataset1!$1:$1048576,73,FALSE)</f>
        <v>#N/A</v>
      </c>
      <c r="X108" t="e">
        <f>VLOOKUP($A:$A,output_dataset1!$1:$1048576,74,FALSE)</f>
        <v>#N/A</v>
      </c>
      <c r="Y108" t="e">
        <f>VLOOKUP($A:$A,output_dataset1!$1:$1048576,83,FALSE)</f>
        <v>#N/A</v>
      </c>
      <c r="Z108" t="e">
        <f>VLOOKUP($A:$A,output_dataset1!$1:$1048576,88,FALSE)</f>
        <v>#N/A</v>
      </c>
      <c r="AA108" t="e">
        <f>VLOOKUP($A:$A,output_dataset1!$1:$1048576,93,FALSE)</f>
        <v>#N/A</v>
      </c>
      <c r="AB108" t="e">
        <f>VLOOKUP($A:$A,output_dataset1!$1:$1048576,99,FALSE)</f>
        <v>#N/A</v>
      </c>
      <c r="AC108" t="e">
        <f>VLOOKUP($A:$A,output_dataset1!$1:$1048576,100,FALSE)</f>
        <v>#N/A</v>
      </c>
      <c r="AD108" t="e">
        <f>VLOOKUP($A:$A,output_dataset1!$1:$1048576,115,FALSE)</f>
        <v>#N/A</v>
      </c>
      <c r="AE108" t="e">
        <f>VLOOKUP($A:$A,output_dataset1!$1:$1048576,127,FALSE)</f>
        <v>#N/A</v>
      </c>
      <c r="AF108" t="e">
        <f>VLOOKUP($A:$A,output_dataset1!$1:$1048576,128,FALSE)</f>
        <v>#N/A</v>
      </c>
      <c r="AG108" t="e">
        <f>VLOOKUP($A:$A,output_dataset1!$1:$1048576,131,FALSE)</f>
        <v>#N/A</v>
      </c>
      <c r="AH108" t="e">
        <f>VLOOKUP($A:$A,output_dataset1!$1:$1048576,132,FALSE)</f>
        <v>#N/A</v>
      </c>
      <c r="AI108" t="e">
        <f>VLOOKUP($A:$A,output_dataset1!$1:$1048576,135,FALSE)</f>
        <v>#N/A</v>
      </c>
      <c r="AJ108" t="e">
        <f>VLOOKUP($A:$A,output_dataset1!$1:$1048576,136,FALSE)</f>
        <v>#N/A</v>
      </c>
      <c r="AK108" t="e">
        <f>VLOOKUP($A:$A,output_dataset1!$1:$1048576,139,FALSE)</f>
        <v>#N/A</v>
      </c>
      <c r="AL108" t="e">
        <f>VLOOKUP($A:$A,output_dataset1!$1:$1048576,140,FALSE)</f>
        <v>#N/A</v>
      </c>
      <c r="AM108" t="e">
        <f>VLOOKUP($A:$A,output_dataset1!$1:$1048576,143,FALSE)</f>
        <v>#N/A</v>
      </c>
      <c r="AN108" t="e">
        <f>VLOOKUP($A:$A,output_dataset1!$1:$1048576,144,FALSE)</f>
        <v>#N/A</v>
      </c>
      <c r="AO108" t="e">
        <f>VLOOKUP($A:$A,output_dataset1!$1:$1048576,147,FALSE)</f>
        <v>#N/A</v>
      </c>
      <c r="AP108" t="e">
        <f>VLOOKUP($A:$A,output_dataset1!$1:$1048576,148,FALSE)</f>
        <v>#N/A</v>
      </c>
      <c r="AQ108" t="e">
        <f>VLOOKUP($A:$A,output_dataset1!$1:$1048576,151,FALSE)</f>
        <v>#N/A</v>
      </c>
      <c r="AR108" t="e">
        <f>VLOOKUP($A:$A,output_dataset1!$1:$1048576,152,FALSE)</f>
        <v>#N/A</v>
      </c>
      <c r="AS108" t="e">
        <f>VLOOKUP($A:$A,output_dataset1!$1:$1048576,153,FALSE)</f>
        <v>#N/A</v>
      </c>
      <c r="AT108" t="e">
        <f>VLOOKUP($A:$A,output_dataset1!$1:$1048576,154,FALSE)</f>
        <v>#N/A</v>
      </c>
      <c r="AU108" t="e">
        <f>VLOOKUP($A:$A,output_dataset1!$1:$1048576,155,FALSE)</f>
        <v>#N/A</v>
      </c>
      <c r="AV108" t="e">
        <f>VLOOKUP($A:$A,output_dataset1!$1:$1048576,156,FALSE)</f>
        <v>#N/A</v>
      </c>
      <c r="AW108" t="e">
        <f>VLOOKUP($A:$A,output_dataset1!$1:$1048576,157,FALSE)</f>
        <v>#N/A</v>
      </c>
      <c r="AX108" t="e">
        <f>VLOOKUP($A:$A,output_dataset1!$1:$1048576,158,FALSE)</f>
        <v>#N/A</v>
      </c>
      <c r="AY108" t="e">
        <f>VLOOKUP($A:$A,output_dataset1!$1:$1048576,159,FALSE)</f>
        <v>#N/A</v>
      </c>
      <c r="AZ108" t="e">
        <f>VLOOKUP($A:$A,output_dataset1!$1:$1048576,162,FALSE)</f>
        <v>#N/A</v>
      </c>
      <c r="BA108" t="e">
        <f>VLOOKUP($A:$A,output_dataset1!$1:$1048576,163,FALSE)</f>
        <v>#N/A</v>
      </c>
      <c r="BB108" t="e">
        <f>VLOOKUP($A:$A,output_dataset1!$1:$1048576,164,FALSE)</f>
        <v>#N/A</v>
      </c>
      <c r="BC108" t="e">
        <f>VLOOKUP($A:$A,output_dataset1!$1:$1048576,168,FALSE)</f>
        <v>#N/A</v>
      </c>
      <c r="BD108" t="e">
        <f>VLOOKUP($A:$A,output_dataset1!$1:$1048576,172,FALSE)</f>
        <v>#N/A</v>
      </c>
      <c r="BE108" t="e">
        <f>VLOOKUP($A:$A,output_dataset1!$1:$1048576,176,FALSE)</f>
        <v>#N/A</v>
      </c>
      <c r="BF108" t="e">
        <f>VLOOKUP($A:$A,output_dataset1!$1:$1048576,177,FALSE)</f>
        <v>#N/A</v>
      </c>
      <c r="BG108" t="e">
        <f>VLOOKUP($A:$A,output_dataset1!$1:$1048576,181,FALSE)</f>
        <v>#N/A</v>
      </c>
      <c r="BH108" t="e">
        <f>VLOOKUP($A:$A,output_dataset1!$1:$1048576,185,FALSE)</f>
        <v>#N/A</v>
      </c>
    </row>
    <row r="109" spans="1:60" x14ac:dyDescent="0.3">
      <c r="A109" t="s">
        <v>116</v>
      </c>
      <c r="J109">
        <f>VLOOKUP(Data_Collection[[#This Row],[School Name]],output_dataset1!$1:$1048576,8,FALSE)</f>
        <v>41</v>
      </c>
      <c r="K109">
        <f>VLOOKUP($A:$A,output_dataset1!$1:$1048576,18,FALSE)</f>
        <v>19</v>
      </c>
      <c r="L109">
        <f>VLOOKUP($A:$A,output_dataset1!$1:$1048576,23,FALSE)</f>
        <v>97</v>
      </c>
      <c r="M109">
        <f>VLOOKUP($A:$A,output_dataset1!$1:$1048576,24,FALSE)</f>
        <v>97</v>
      </c>
      <c r="N109">
        <f>VLOOKUP($A:$A,output_dataset1!$1:$1048576,33,FALSE)</f>
        <v>33</v>
      </c>
      <c r="O109">
        <f>VLOOKUP($A:$A,output_dataset1!$1:$1048576,38,FALSE)</f>
        <v>9.25</v>
      </c>
      <c r="P109">
        <f>VLOOKUP($A:$A,output_dataset1!$1:$1048576,39,FALSE)</f>
        <v>9.31</v>
      </c>
      <c r="Q109">
        <f>VLOOKUP($A:$A,output_dataset1!$1:$1048576,43,FALSE)</f>
        <v>26</v>
      </c>
      <c r="R109">
        <f>VLOOKUP($A:$A,output_dataset1!$1:$1048576,53,FALSE)</f>
        <v>34</v>
      </c>
      <c r="S109">
        <f>VLOOKUP($A:$A,output_dataset1!$1:$1048576,63,FALSE)</f>
        <v>58.38</v>
      </c>
      <c r="T109">
        <f>VLOOKUP($A:$A,output_dataset1!$1:$1048576,64,FALSE)</f>
        <v>62.851999999999997</v>
      </c>
      <c r="U109">
        <f>VLOOKUP($A:$A,output_dataset1!$1:$1048576,68,FALSE)</f>
        <v>93931</v>
      </c>
      <c r="V109">
        <f>VLOOKUP($A:$A,output_dataset1!$1:$1048576,69,FALSE)</f>
        <v>90755</v>
      </c>
      <c r="W109">
        <f>VLOOKUP($A:$A,output_dataset1!$1:$1048576,73,FALSE)</f>
        <v>64</v>
      </c>
      <c r="X109">
        <f>VLOOKUP($A:$A,output_dataset1!$1:$1048576,74,FALSE)</f>
        <v>58</v>
      </c>
      <c r="Y109">
        <f>VLOOKUP($A:$A,output_dataset1!$1:$1048576,83,FALSE)</f>
        <v>26</v>
      </c>
      <c r="Z109">
        <f>VLOOKUP($A:$A,output_dataset1!$1:$1048576,88,FALSE)</f>
        <v>63</v>
      </c>
      <c r="AA109">
        <f>VLOOKUP($A:$A,output_dataset1!$1:$1048576,93,FALSE)</f>
        <v>87.331000000000003</v>
      </c>
      <c r="AB109" t="str">
        <f>VLOOKUP($A:$A,output_dataset1!$1:$1048576,99,FALSE)</f>
        <v>No data §</v>
      </c>
      <c r="AC109">
        <f>VLOOKUP($A:$A,output_dataset1!$1:$1048576,100,FALSE)</f>
        <v>12</v>
      </c>
      <c r="AD109">
        <f>VLOOKUP($A:$A,output_dataset1!$1:$1048576,115,FALSE)</f>
        <v>3</v>
      </c>
      <c r="AE109">
        <f>VLOOKUP($A:$A,output_dataset1!$1:$1048576,127,FALSE)</f>
        <v>22</v>
      </c>
      <c r="AF109">
        <f>VLOOKUP($A:$A,output_dataset1!$1:$1048576,128,FALSE)</f>
        <v>-3</v>
      </c>
      <c r="AG109">
        <f>VLOOKUP($A:$A,output_dataset1!$1:$1048576,131,FALSE)</f>
        <v>-20</v>
      </c>
      <c r="AH109">
        <f>VLOOKUP($A:$A,output_dataset1!$1:$1048576,132,FALSE)</f>
        <v>3</v>
      </c>
      <c r="AI109">
        <f>VLOOKUP($A:$A,output_dataset1!$1:$1048576,135,FALSE)</f>
        <v>0</v>
      </c>
      <c r="AJ109">
        <f>VLOOKUP($A:$A,output_dataset1!$1:$1048576,136,FALSE)</f>
        <v>0</v>
      </c>
      <c r="AK109">
        <f>VLOOKUP($A:$A,output_dataset1!$1:$1048576,139,FALSE)</f>
        <v>7</v>
      </c>
      <c r="AL109">
        <f>VLOOKUP($A:$A,output_dataset1!$1:$1048576,140,FALSE)</f>
        <v>-18</v>
      </c>
      <c r="AM109">
        <f>VLOOKUP($A:$A,output_dataset1!$1:$1048576,143,FALSE)</f>
        <v>-31</v>
      </c>
      <c r="AN109">
        <f>VLOOKUP($A:$A,output_dataset1!$1:$1048576,144,FALSE)</f>
        <v>30</v>
      </c>
      <c r="AO109">
        <f>VLOOKUP($A:$A,output_dataset1!$1:$1048576,147,FALSE)</f>
        <v>6</v>
      </c>
      <c r="AP109">
        <f>VLOOKUP($A:$A,output_dataset1!$1:$1048576,148,FALSE)</f>
        <v>13</v>
      </c>
      <c r="AQ109">
        <f>VLOOKUP($A:$A,output_dataset1!$1:$1048576,151,FALSE)</f>
        <v>0.174476674</v>
      </c>
      <c r="AR109">
        <f>VLOOKUP($A:$A,output_dataset1!$1:$1048576,152,FALSE)</f>
        <v>0.34422744</v>
      </c>
      <c r="AS109">
        <f>VLOOKUP($A:$A,output_dataset1!$1:$1048576,153,FALSE)</f>
        <v>0.58103347900000002</v>
      </c>
      <c r="AT109">
        <f>VLOOKUP($A:$A,output_dataset1!$1:$1048576,154,FALSE)</f>
        <v>0.52348682999999996</v>
      </c>
      <c r="AU109">
        <f>VLOOKUP($A:$A,output_dataset1!$1:$1048576,155,FALSE)</f>
        <v>0.714173528</v>
      </c>
      <c r="AV109">
        <f>VLOOKUP($A:$A,output_dataset1!$1:$1048576,156,FALSE)</f>
        <v>0.174476674</v>
      </c>
      <c r="AW109">
        <f>VLOOKUP($A:$A,output_dataset1!$1:$1048576,157,FALSE)</f>
        <v>0</v>
      </c>
      <c r="AX109">
        <f>VLOOKUP($A:$A,output_dataset1!$1:$1048576,158,FALSE)</f>
        <v>1</v>
      </c>
      <c r="AY109">
        <f>VLOOKUP($A:$A,output_dataset1!$1:$1048576,159,FALSE)</f>
        <v>0</v>
      </c>
      <c r="AZ109">
        <f>VLOOKUP($A:$A,output_dataset1!$1:$1048576,162,FALSE)</f>
        <v>-2</v>
      </c>
      <c r="BA109">
        <f>VLOOKUP($A:$A,output_dataset1!$1:$1048576,163,FALSE)</f>
        <v>-1</v>
      </c>
      <c r="BB109">
        <f>VLOOKUP($A:$A,output_dataset1!$1:$1048576,164,FALSE)</f>
        <v>-1.1666666670000001</v>
      </c>
      <c r="BC109">
        <f>VLOOKUP($A:$A,output_dataset1!$1:$1048576,168,FALSE)</f>
        <v>-1.1666666670000001</v>
      </c>
      <c r="BD109">
        <f>VLOOKUP($A:$A,output_dataset1!$1:$1048576,172,FALSE)</f>
        <v>-1.1666666670000001</v>
      </c>
      <c r="BE109">
        <f>VLOOKUP($A:$A,output_dataset1!$1:$1048576,176,FALSE)</f>
        <v>5.0000000000000001E-3</v>
      </c>
      <c r="BF109">
        <f>VLOOKUP($A:$A,output_dataset1!$1:$1048576,177,FALSE)</f>
        <v>-0.66666666699999999</v>
      </c>
      <c r="BG109">
        <f>VLOOKUP($A:$A,output_dataset1!$1:$1048576,181,FALSE)</f>
        <v>-0.66666666699999999</v>
      </c>
      <c r="BH109">
        <f>VLOOKUP($A:$A,output_dataset1!$1:$1048576,185,FALSE)</f>
        <v>-0.66666666699999999</v>
      </c>
    </row>
    <row r="110" spans="1:60" x14ac:dyDescent="0.3">
      <c r="A110" t="s">
        <v>117</v>
      </c>
      <c r="B110">
        <v>64812</v>
      </c>
      <c r="C110">
        <v>1.5</v>
      </c>
      <c r="D110">
        <v>4.5</v>
      </c>
      <c r="E110">
        <v>211</v>
      </c>
      <c r="F110">
        <v>83</v>
      </c>
      <c r="G110">
        <v>23</v>
      </c>
      <c r="H110">
        <v>9</v>
      </c>
      <c r="I110">
        <v>13.1</v>
      </c>
      <c r="J110">
        <f>VLOOKUP(Data_Collection[[#This Row],[School Name]],output_dataset1!$1:$1048576,8,FALSE)</f>
        <v>33</v>
      </c>
      <c r="K110">
        <f>VLOOKUP($A:$A,output_dataset1!$1:$1048576,18,FALSE)</f>
        <v>40</v>
      </c>
      <c r="L110">
        <f>VLOOKUP($A:$A,output_dataset1!$1:$1048576,23,FALSE)</f>
        <v>86</v>
      </c>
      <c r="M110">
        <f>VLOOKUP($A:$A,output_dataset1!$1:$1048576,24,FALSE)</f>
        <v>81</v>
      </c>
      <c r="N110">
        <f>VLOOKUP($A:$A,output_dataset1!$1:$1048576,33,FALSE)</f>
        <v>44</v>
      </c>
      <c r="O110">
        <f>VLOOKUP($A:$A,output_dataset1!$1:$1048576,38,FALSE)</f>
        <v>9.26</v>
      </c>
      <c r="P110">
        <f>VLOOKUP($A:$A,output_dataset1!$1:$1048576,39,FALSE)</f>
        <v>9.3699999999999992</v>
      </c>
      <c r="Q110">
        <f>VLOOKUP($A:$A,output_dataset1!$1:$1048576,43,FALSE)</f>
        <v>33</v>
      </c>
      <c r="R110">
        <f>VLOOKUP($A:$A,output_dataset1!$1:$1048576,53,FALSE)</f>
        <v>41</v>
      </c>
      <c r="S110">
        <f>VLOOKUP($A:$A,output_dataset1!$1:$1048576,63,FALSE)</f>
        <v>36.869999999999997</v>
      </c>
      <c r="T110">
        <f>VLOOKUP($A:$A,output_dataset1!$1:$1048576,64,FALSE)</f>
        <v>38.085999999999999</v>
      </c>
      <c r="U110">
        <f>VLOOKUP($A:$A,output_dataset1!$1:$1048576,68,FALSE)</f>
        <v>121164</v>
      </c>
      <c r="V110">
        <f>VLOOKUP($A:$A,output_dataset1!$1:$1048576,69,FALSE)</f>
        <v>118904</v>
      </c>
      <c r="W110">
        <f>VLOOKUP($A:$A,output_dataset1!$1:$1048576,73,FALSE)</f>
        <v>93</v>
      </c>
      <c r="X110">
        <f>VLOOKUP($A:$A,output_dataset1!$1:$1048576,74,FALSE)</f>
        <v>91</v>
      </c>
      <c r="Y110">
        <f>VLOOKUP($A:$A,output_dataset1!$1:$1048576,83,FALSE)</f>
        <v>6</v>
      </c>
      <c r="Z110">
        <f>VLOOKUP($A:$A,output_dataset1!$1:$1048576,88,FALSE)</f>
        <v>0</v>
      </c>
      <c r="AA110">
        <f>VLOOKUP($A:$A,output_dataset1!$1:$1048576,93,FALSE)</f>
        <v>84.504999999999995</v>
      </c>
      <c r="AB110" t="str">
        <f>VLOOKUP($A:$A,output_dataset1!$1:$1048576,99,FALSE)</f>
        <v>100</v>
      </c>
      <c r="AC110">
        <f>VLOOKUP($A:$A,output_dataset1!$1:$1048576,100,FALSE)</f>
        <v>21</v>
      </c>
      <c r="AD110">
        <f>VLOOKUP($A:$A,output_dataset1!$1:$1048576,115,FALSE)</f>
        <v>5</v>
      </c>
      <c r="AE110">
        <f>VLOOKUP($A:$A,output_dataset1!$1:$1048576,127,FALSE)</f>
        <v>5</v>
      </c>
      <c r="AF110">
        <f>VLOOKUP($A:$A,output_dataset1!$1:$1048576,128,FALSE)</f>
        <v>3</v>
      </c>
      <c r="AG110">
        <f>VLOOKUP($A:$A,output_dataset1!$1:$1048576,131,FALSE)</f>
        <v>-2</v>
      </c>
      <c r="AH110">
        <f>VLOOKUP($A:$A,output_dataset1!$1:$1048576,132,FALSE)</f>
        <v>-5</v>
      </c>
      <c r="AI110">
        <f>VLOOKUP($A:$A,output_dataset1!$1:$1048576,135,FALSE)</f>
        <v>0</v>
      </c>
      <c r="AJ110">
        <f>VLOOKUP($A:$A,output_dataset1!$1:$1048576,136,FALSE)</f>
        <v>0</v>
      </c>
      <c r="AK110">
        <f>VLOOKUP($A:$A,output_dataset1!$1:$1048576,139,FALSE)</f>
        <v>-4</v>
      </c>
      <c r="AL110">
        <f>VLOOKUP($A:$A,output_dataset1!$1:$1048576,140,FALSE)</f>
        <v>9</v>
      </c>
      <c r="AM110">
        <f>VLOOKUP($A:$A,output_dataset1!$1:$1048576,143,FALSE)</f>
        <v>0</v>
      </c>
      <c r="AN110">
        <f>VLOOKUP($A:$A,output_dataset1!$1:$1048576,144,FALSE)</f>
        <v>0</v>
      </c>
      <c r="AO110">
        <f>VLOOKUP($A:$A,output_dataset1!$1:$1048576,147,FALSE)</f>
        <v>2</v>
      </c>
      <c r="AP110">
        <f>VLOOKUP($A:$A,output_dataset1!$1:$1048576,148,FALSE)</f>
        <v>6</v>
      </c>
      <c r="AQ110">
        <f>VLOOKUP($A:$A,output_dataset1!$1:$1048576,151,FALSE)</f>
        <v>4.6431211999999999E-2</v>
      </c>
      <c r="AR110">
        <f>VLOOKUP($A:$A,output_dataset1!$1:$1048576,152,FALSE)</f>
        <v>0.27735009799999999</v>
      </c>
      <c r="AS110">
        <f>VLOOKUP($A:$A,output_dataset1!$1:$1048576,153,FALSE)</f>
        <v>0.34064998200000002</v>
      </c>
      <c r="AT110">
        <f>VLOOKUP($A:$A,output_dataset1!$1:$1048576,154,FALSE)</f>
        <v>4.8660968999999998E-2</v>
      </c>
      <c r="AU110">
        <f>VLOOKUP($A:$A,output_dataset1!$1:$1048576,155,FALSE)</f>
        <v>3.2888687E-2</v>
      </c>
      <c r="AV110">
        <f>VLOOKUP($A:$A,output_dataset1!$1:$1048576,156,FALSE)</f>
        <v>4.6431211999999999E-2</v>
      </c>
      <c r="AW110">
        <f>VLOOKUP($A:$A,output_dataset1!$1:$1048576,157,FALSE)</f>
        <v>-5.5</v>
      </c>
      <c r="AX110">
        <f>VLOOKUP($A:$A,output_dataset1!$1:$1048576,158,FALSE)</f>
        <v>-7</v>
      </c>
      <c r="AY110">
        <f>VLOOKUP($A:$A,output_dataset1!$1:$1048576,159,FALSE)</f>
        <v>-7</v>
      </c>
      <c r="AZ110">
        <f>VLOOKUP($A:$A,output_dataset1!$1:$1048576,162,FALSE)</f>
        <v>-1.5</v>
      </c>
      <c r="BA110">
        <f>VLOOKUP($A:$A,output_dataset1!$1:$1048576,163,FALSE)</f>
        <v>0</v>
      </c>
      <c r="BB110">
        <f>VLOOKUP($A:$A,output_dataset1!$1:$1048576,164,FALSE)</f>
        <v>-0.16666666699999999</v>
      </c>
      <c r="BC110">
        <f>VLOOKUP($A:$A,output_dataset1!$1:$1048576,168,FALSE)</f>
        <v>-0.16666666699999999</v>
      </c>
      <c r="BD110">
        <f>VLOOKUP($A:$A,output_dataset1!$1:$1048576,172,FALSE)</f>
        <v>-0.16666666699999999</v>
      </c>
      <c r="BE110">
        <f>VLOOKUP($A:$A,output_dataset1!$1:$1048576,176,FALSE)</f>
        <v>-3.5000000000000003E-2</v>
      </c>
      <c r="BF110">
        <f>VLOOKUP($A:$A,output_dataset1!$1:$1048576,177,FALSE)</f>
        <v>-2.8333333330000001</v>
      </c>
      <c r="BG110">
        <f>VLOOKUP($A:$A,output_dataset1!$1:$1048576,181,FALSE)</f>
        <v>-2.8333333330000001</v>
      </c>
      <c r="BH110">
        <f>VLOOKUP($A:$A,output_dataset1!$1:$1048576,185,FALSE)</f>
        <v>-2.8333333330000001</v>
      </c>
    </row>
    <row r="111" spans="1:60" x14ac:dyDescent="0.3">
      <c r="A111" t="s">
        <v>118</v>
      </c>
      <c r="B111">
        <v>166581</v>
      </c>
      <c r="D111">
        <v>4.2</v>
      </c>
      <c r="E111">
        <v>106</v>
      </c>
      <c r="J111" t="e">
        <f>VLOOKUP(Data_Collection[[#This Row],[School Name]],output_dataset1!$1:$1048576,8,FALSE)</f>
        <v>#N/A</v>
      </c>
      <c r="K111" t="e">
        <f>VLOOKUP($A:$A,output_dataset1!$1:$1048576,18,FALSE)</f>
        <v>#N/A</v>
      </c>
      <c r="L111" t="e">
        <f>VLOOKUP($A:$A,output_dataset1!$1:$1048576,23,FALSE)</f>
        <v>#N/A</v>
      </c>
      <c r="M111" t="e">
        <f>VLOOKUP($A:$A,output_dataset1!$1:$1048576,24,FALSE)</f>
        <v>#N/A</v>
      </c>
      <c r="N111" t="e">
        <f>VLOOKUP($A:$A,output_dataset1!$1:$1048576,33,FALSE)</f>
        <v>#N/A</v>
      </c>
      <c r="O111" t="e">
        <f>VLOOKUP($A:$A,output_dataset1!$1:$1048576,38,FALSE)</f>
        <v>#N/A</v>
      </c>
      <c r="P111" t="e">
        <f>VLOOKUP($A:$A,output_dataset1!$1:$1048576,39,FALSE)</f>
        <v>#N/A</v>
      </c>
      <c r="Q111" t="e">
        <f>VLOOKUP($A:$A,output_dataset1!$1:$1048576,43,FALSE)</f>
        <v>#N/A</v>
      </c>
      <c r="R111" t="e">
        <f>VLOOKUP($A:$A,output_dataset1!$1:$1048576,53,FALSE)</f>
        <v>#N/A</v>
      </c>
      <c r="S111" t="e">
        <f>VLOOKUP($A:$A,output_dataset1!$1:$1048576,63,FALSE)</f>
        <v>#N/A</v>
      </c>
      <c r="T111" t="e">
        <f>VLOOKUP($A:$A,output_dataset1!$1:$1048576,64,FALSE)</f>
        <v>#N/A</v>
      </c>
      <c r="U111" t="e">
        <f>VLOOKUP($A:$A,output_dataset1!$1:$1048576,68,FALSE)</f>
        <v>#N/A</v>
      </c>
      <c r="V111" t="e">
        <f>VLOOKUP($A:$A,output_dataset1!$1:$1048576,69,FALSE)</f>
        <v>#N/A</v>
      </c>
      <c r="W111" t="e">
        <f>VLOOKUP($A:$A,output_dataset1!$1:$1048576,73,FALSE)</f>
        <v>#N/A</v>
      </c>
      <c r="X111" t="e">
        <f>VLOOKUP($A:$A,output_dataset1!$1:$1048576,74,FALSE)</f>
        <v>#N/A</v>
      </c>
      <c r="Y111" t="e">
        <f>VLOOKUP($A:$A,output_dataset1!$1:$1048576,83,FALSE)</f>
        <v>#N/A</v>
      </c>
      <c r="Z111" t="e">
        <f>VLOOKUP($A:$A,output_dataset1!$1:$1048576,88,FALSE)</f>
        <v>#N/A</v>
      </c>
      <c r="AA111" t="e">
        <f>VLOOKUP($A:$A,output_dataset1!$1:$1048576,93,FALSE)</f>
        <v>#N/A</v>
      </c>
      <c r="AB111" t="e">
        <f>VLOOKUP($A:$A,output_dataset1!$1:$1048576,99,FALSE)</f>
        <v>#N/A</v>
      </c>
      <c r="AC111" t="e">
        <f>VLOOKUP($A:$A,output_dataset1!$1:$1048576,100,FALSE)</f>
        <v>#N/A</v>
      </c>
      <c r="AD111" t="e">
        <f>VLOOKUP($A:$A,output_dataset1!$1:$1048576,115,FALSE)</f>
        <v>#N/A</v>
      </c>
      <c r="AE111" t="e">
        <f>VLOOKUP($A:$A,output_dataset1!$1:$1048576,127,FALSE)</f>
        <v>#N/A</v>
      </c>
      <c r="AF111" t="e">
        <f>VLOOKUP($A:$A,output_dataset1!$1:$1048576,128,FALSE)</f>
        <v>#N/A</v>
      </c>
      <c r="AG111" t="e">
        <f>VLOOKUP($A:$A,output_dataset1!$1:$1048576,131,FALSE)</f>
        <v>#N/A</v>
      </c>
      <c r="AH111" t="e">
        <f>VLOOKUP($A:$A,output_dataset1!$1:$1048576,132,FALSE)</f>
        <v>#N/A</v>
      </c>
      <c r="AI111" t="e">
        <f>VLOOKUP($A:$A,output_dataset1!$1:$1048576,135,FALSE)</f>
        <v>#N/A</v>
      </c>
      <c r="AJ111" t="e">
        <f>VLOOKUP($A:$A,output_dataset1!$1:$1048576,136,FALSE)</f>
        <v>#N/A</v>
      </c>
      <c r="AK111" t="e">
        <f>VLOOKUP($A:$A,output_dataset1!$1:$1048576,139,FALSE)</f>
        <v>#N/A</v>
      </c>
      <c r="AL111" t="e">
        <f>VLOOKUP($A:$A,output_dataset1!$1:$1048576,140,FALSE)</f>
        <v>#N/A</v>
      </c>
      <c r="AM111" t="e">
        <f>VLOOKUP($A:$A,output_dataset1!$1:$1048576,143,FALSE)</f>
        <v>#N/A</v>
      </c>
      <c r="AN111" t="e">
        <f>VLOOKUP($A:$A,output_dataset1!$1:$1048576,144,FALSE)</f>
        <v>#N/A</v>
      </c>
      <c r="AO111" t="e">
        <f>VLOOKUP($A:$A,output_dataset1!$1:$1048576,147,FALSE)</f>
        <v>#N/A</v>
      </c>
      <c r="AP111" t="e">
        <f>VLOOKUP($A:$A,output_dataset1!$1:$1048576,148,FALSE)</f>
        <v>#N/A</v>
      </c>
      <c r="AQ111" t="e">
        <f>VLOOKUP($A:$A,output_dataset1!$1:$1048576,151,FALSE)</f>
        <v>#N/A</v>
      </c>
      <c r="AR111" t="e">
        <f>VLOOKUP($A:$A,output_dataset1!$1:$1048576,152,FALSE)</f>
        <v>#N/A</v>
      </c>
      <c r="AS111" t="e">
        <f>VLOOKUP($A:$A,output_dataset1!$1:$1048576,153,FALSE)</f>
        <v>#N/A</v>
      </c>
      <c r="AT111" t="e">
        <f>VLOOKUP($A:$A,output_dataset1!$1:$1048576,154,FALSE)</f>
        <v>#N/A</v>
      </c>
      <c r="AU111" t="e">
        <f>VLOOKUP($A:$A,output_dataset1!$1:$1048576,155,FALSE)</f>
        <v>#N/A</v>
      </c>
      <c r="AV111" t="e">
        <f>VLOOKUP($A:$A,output_dataset1!$1:$1048576,156,FALSE)</f>
        <v>#N/A</v>
      </c>
      <c r="AW111" t="e">
        <f>VLOOKUP($A:$A,output_dataset1!$1:$1048576,157,FALSE)</f>
        <v>#N/A</v>
      </c>
      <c r="AX111" t="e">
        <f>VLOOKUP($A:$A,output_dataset1!$1:$1048576,158,FALSE)</f>
        <v>#N/A</v>
      </c>
      <c r="AY111" t="e">
        <f>VLOOKUP($A:$A,output_dataset1!$1:$1048576,159,FALSE)</f>
        <v>#N/A</v>
      </c>
      <c r="AZ111" t="e">
        <f>VLOOKUP($A:$A,output_dataset1!$1:$1048576,162,FALSE)</f>
        <v>#N/A</v>
      </c>
      <c r="BA111" t="e">
        <f>VLOOKUP($A:$A,output_dataset1!$1:$1048576,163,FALSE)</f>
        <v>#N/A</v>
      </c>
      <c r="BB111" t="e">
        <f>VLOOKUP($A:$A,output_dataset1!$1:$1048576,164,FALSE)</f>
        <v>#N/A</v>
      </c>
      <c r="BC111" t="e">
        <f>VLOOKUP($A:$A,output_dataset1!$1:$1048576,168,FALSE)</f>
        <v>#N/A</v>
      </c>
      <c r="BD111" t="e">
        <f>VLOOKUP($A:$A,output_dataset1!$1:$1048576,172,FALSE)</f>
        <v>#N/A</v>
      </c>
      <c r="BE111" t="e">
        <f>VLOOKUP($A:$A,output_dataset1!$1:$1048576,176,FALSE)</f>
        <v>#N/A</v>
      </c>
      <c r="BF111" t="e">
        <f>VLOOKUP($A:$A,output_dataset1!$1:$1048576,177,FALSE)</f>
        <v>#N/A</v>
      </c>
      <c r="BG111" t="e">
        <f>VLOOKUP($A:$A,output_dataset1!$1:$1048576,181,FALSE)</f>
        <v>#N/A</v>
      </c>
      <c r="BH111" t="e">
        <f>VLOOKUP($A:$A,output_dataset1!$1:$1048576,185,FALSE)</f>
        <v>#N/A</v>
      </c>
    </row>
    <row r="112" spans="1:60" x14ac:dyDescent="0.3">
      <c r="A112" t="s">
        <v>119</v>
      </c>
      <c r="B112">
        <v>33678</v>
      </c>
      <c r="C112">
        <v>1.2</v>
      </c>
      <c r="D112">
        <v>4.4000000000000004</v>
      </c>
      <c r="E112">
        <v>199</v>
      </c>
      <c r="F112">
        <v>82</v>
      </c>
      <c r="G112">
        <v>22</v>
      </c>
      <c r="H112">
        <v>9</v>
      </c>
      <c r="I112">
        <v>14.1</v>
      </c>
      <c r="J112">
        <f>VLOOKUP(Data_Collection[[#This Row],[School Name]],output_dataset1!$1:$1048576,8,FALSE)</f>
        <v>31</v>
      </c>
      <c r="K112">
        <f>VLOOKUP($A:$A,output_dataset1!$1:$1048576,18,FALSE)</f>
        <v>66</v>
      </c>
      <c r="L112">
        <f>VLOOKUP($A:$A,output_dataset1!$1:$1048576,23,FALSE)</f>
        <v>62</v>
      </c>
      <c r="M112">
        <f>VLOOKUP($A:$A,output_dataset1!$1:$1048576,24,FALSE)</f>
        <v>67</v>
      </c>
      <c r="N112">
        <f>VLOOKUP($A:$A,output_dataset1!$1:$1048576,33,FALSE)</f>
        <v>68</v>
      </c>
      <c r="O112">
        <f>VLOOKUP($A:$A,output_dataset1!$1:$1048576,38,FALSE)</f>
        <v>8.52</v>
      </c>
      <c r="P112">
        <f>VLOOKUP($A:$A,output_dataset1!$1:$1048576,39,FALSE)</f>
        <v>9.15</v>
      </c>
      <c r="Q112">
        <f>VLOOKUP($A:$A,output_dataset1!$1:$1048576,43,FALSE)</f>
        <v>25</v>
      </c>
      <c r="R112">
        <f>VLOOKUP($A:$A,output_dataset1!$1:$1048576,53,FALSE)</f>
        <v>32</v>
      </c>
      <c r="S112">
        <f>VLOOKUP($A:$A,output_dataset1!$1:$1048576,63,FALSE)</f>
        <v>36.5</v>
      </c>
      <c r="T112">
        <f>VLOOKUP($A:$A,output_dataset1!$1:$1048576,64,FALSE)</f>
        <v>33.58</v>
      </c>
      <c r="U112">
        <f>VLOOKUP($A:$A,output_dataset1!$1:$1048576,68,FALSE)</f>
        <v>82606</v>
      </c>
      <c r="V112">
        <f>VLOOKUP($A:$A,output_dataset1!$1:$1048576,69,FALSE)</f>
        <v>77733</v>
      </c>
      <c r="W112">
        <f>VLOOKUP($A:$A,output_dataset1!$1:$1048576,73,FALSE)</f>
        <v>1</v>
      </c>
      <c r="X112">
        <f>VLOOKUP($A:$A,output_dataset1!$1:$1048576,74,FALSE)</f>
        <v>1</v>
      </c>
      <c r="Y112">
        <f>VLOOKUP($A:$A,output_dataset1!$1:$1048576,83,FALSE)</f>
        <v>36</v>
      </c>
      <c r="Z112">
        <f>VLOOKUP($A:$A,output_dataset1!$1:$1048576,88,FALSE)</f>
        <v>53</v>
      </c>
      <c r="AA112">
        <f>VLOOKUP($A:$A,output_dataset1!$1:$1048576,93,FALSE)</f>
        <v>82.911000000000001</v>
      </c>
      <c r="AB112" t="str">
        <f>VLOOKUP($A:$A,output_dataset1!$1:$1048576,99,FALSE)</f>
        <v>0</v>
      </c>
      <c r="AC112">
        <f>VLOOKUP($A:$A,output_dataset1!$1:$1048576,100,FALSE)</f>
        <v>14</v>
      </c>
      <c r="AD112">
        <f>VLOOKUP($A:$A,output_dataset1!$1:$1048576,115,FALSE)</f>
        <v>3</v>
      </c>
      <c r="AE112">
        <f>VLOOKUP($A:$A,output_dataset1!$1:$1048576,127,FALSE)</f>
        <v>1</v>
      </c>
      <c r="AF112">
        <f>VLOOKUP($A:$A,output_dataset1!$1:$1048576,128,FALSE)</f>
        <v>3</v>
      </c>
      <c r="AG112">
        <f>VLOOKUP($A:$A,output_dataset1!$1:$1048576,131,FALSE)</f>
        <v>49</v>
      </c>
      <c r="AH112">
        <f>VLOOKUP($A:$A,output_dataset1!$1:$1048576,132,FALSE)</f>
        <v>9</v>
      </c>
      <c r="AI112">
        <f>VLOOKUP($A:$A,output_dataset1!$1:$1048576,135,FALSE)</f>
        <v>-9</v>
      </c>
      <c r="AJ112">
        <f>VLOOKUP($A:$A,output_dataset1!$1:$1048576,136,FALSE)</f>
        <v>15</v>
      </c>
      <c r="AK112">
        <f>VLOOKUP($A:$A,output_dataset1!$1:$1048576,139,FALSE)</f>
        <v>2</v>
      </c>
      <c r="AL112">
        <f>VLOOKUP($A:$A,output_dataset1!$1:$1048576,140,FALSE)</f>
        <v>-44</v>
      </c>
      <c r="AM112">
        <f>VLOOKUP($A:$A,output_dataset1!$1:$1048576,143,FALSE)</f>
        <v>-13</v>
      </c>
      <c r="AN112">
        <f>VLOOKUP($A:$A,output_dataset1!$1:$1048576,144,FALSE)</f>
        <v>6</v>
      </c>
      <c r="AO112">
        <f>VLOOKUP($A:$A,output_dataset1!$1:$1048576,147,FALSE)</f>
        <v>0</v>
      </c>
      <c r="AP112">
        <f>VLOOKUP($A:$A,output_dataset1!$1:$1048576,148,FALSE)</f>
        <v>0</v>
      </c>
      <c r="AQ112">
        <f>VLOOKUP($A:$A,output_dataset1!$1:$1048576,151,FALSE)</f>
        <v>0</v>
      </c>
      <c r="AR112">
        <f>VLOOKUP($A:$A,output_dataset1!$1:$1048576,152,FALSE)</f>
        <v>0.75518499100000003</v>
      </c>
      <c r="AS112">
        <f>VLOOKUP($A:$A,output_dataset1!$1:$1048576,153,FALSE)</f>
        <v>9.0961861000000005E-2</v>
      </c>
      <c r="AT112">
        <f>VLOOKUP($A:$A,output_dataset1!$1:$1048576,154,FALSE)</f>
        <v>0.58691795800000002</v>
      </c>
      <c r="AU112">
        <f>VLOOKUP($A:$A,output_dataset1!$1:$1048576,155,FALSE)</f>
        <v>0.14247606800000001</v>
      </c>
      <c r="AV112">
        <f>VLOOKUP($A:$A,output_dataset1!$1:$1048576,156,FALSE)</f>
        <v>0</v>
      </c>
      <c r="AW112">
        <f>VLOOKUP($A:$A,output_dataset1!$1:$1048576,157,FALSE)</f>
        <v>3</v>
      </c>
      <c r="AX112">
        <f>VLOOKUP($A:$A,output_dataset1!$1:$1048576,158,FALSE)</f>
        <v>-3</v>
      </c>
      <c r="AY112">
        <f>VLOOKUP($A:$A,output_dataset1!$1:$1048576,159,FALSE)</f>
        <v>0</v>
      </c>
      <c r="AZ112">
        <f>VLOOKUP($A:$A,output_dataset1!$1:$1048576,162,FALSE)</f>
        <v>4.5</v>
      </c>
      <c r="BA112">
        <f>VLOOKUP($A:$A,output_dataset1!$1:$1048576,163,FALSE)</f>
        <v>8.5</v>
      </c>
      <c r="BB112">
        <f>VLOOKUP($A:$A,output_dataset1!$1:$1048576,164,FALSE)</f>
        <v>-1.3333333329999999</v>
      </c>
      <c r="BC112">
        <f>VLOOKUP($A:$A,output_dataset1!$1:$1048576,168,FALSE)</f>
        <v>-1.3333333329999999</v>
      </c>
      <c r="BD112">
        <f>VLOOKUP($A:$A,output_dataset1!$1:$1048576,172,FALSE)</f>
        <v>-1.3333333329999999</v>
      </c>
      <c r="BE112">
        <f>VLOOKUP($A:$A,output_dataset1!$1:$1048576,176,FALSE)</f>
        <v>-8.5000000000000006E-2</v>
      </c>
      <c r="BF112">
        <f>VLOOKUP($A:$A,output_dataset1!$1:$1048576,177,FALSE)</f>
        <v>3.3333333330000001</v>
      </c>
      <c r="BG112">
        <f>VLOOKUP($A:$A,output_dataset1!$1:$1048576,181,FALSE)</f>
        <v>3.3333333330000001</v>
      </c>
      <c r="BH112">
        <f>VLOOKUP($A:$A,output_dataset1!$1:$1048576,185,FALSE)</f>
        <v>3.3333333330000001</v>
      </c>
    </row>
    <row r="113" spans="1:60" x14ac:dyDescent="0.3">
      <c r="A113" t="s">
        <v>120</v>
      </c>
      <c r="B113">
        <v>27169</v>
      </c>
      <c r="D113">
        <v>4.4000000000000004</v>
      </c>
      <c r="J113">
        <f>VLOOKUP(Data_Collection[[#This Row],[School Name]],output_dataset1!$1:$1048576,8,FALSE)</f>
        <v>28</v>
      </c>
      <c r="K113">
        <f>VLOOKUP($A:$A,output_dataset1!$1:$1048576,18,FALSE)</f>
        <v>69</v>
      </c>
      <c r="L113">
        <f>VLOOKUP($A:$A,output_dataset1!$1:$1048576,23,FALSE)</f>
        <v>91</v>
      </c>
      <c r="M113">
        <f>VLOOKUP($A:$A,output_dataset1!$1:$1048576,24,FALSE)</f>
        <v>87</v>
      </c>
      <c r="N113">
        <f>VLOOKUP($A:$A,output_dataset1!$1:$1048576,33,FALSE)</f>
        <v>57</v>
      </c>
      <c r="O113">
        <f>VLOOKUP($A:$A,output_dataset1!$1:$1048576,38,FALSE)</f>
        <v>9.24</v>
      </c>
      <c r="P113">
        <f>VLOOKUP($A:$A,output_dataset1!$1:$1048576,39,FALSE)</f>
        <v>9.52</v>
      </c>
      <c r="Q113">
        <f>VLOOKUP($A:$A,output_dataset1!$1:$1048576,43,FALSE)</f>
        <v>33</v>
      </c>
      <c r="R113">
        <f>VLOOKUP($A:$A,output_dataset1!$1:$1048576,53,FALSE)</f>
        <v>38</v>
      </c>
      <c r="S113">
        <f>VLOOKUP($A:$A,output_dataset1!$1:$1048576,63,FALSE)</f>
        <v>38.9</v>
      </c>
      <c r="T113">
        <f>VLOOKUP($A:$A,output_dataset1!$1:$1048576,64,FALSE)</f>
        <v>36.225000000000001</v>
      </c>
      <c r="U113">
        <f>VLOOKUP($A:$A,output_dataset1!$1:$1048576,68,FALSE)</f>
        <v>67739</v>
      </c>
      <c r="V113">
        <f>VLOOKUP($A:$A,output_dataset1!$1:$1048576,69,FALSE)</f>
        <v>70683</v>
      </c>
      <c r="W113">
        <f>VLOOKUP($A:$A,output_dataset1!$1:$1048576,73,FALSE)</f>
        <v>11</v>
      </c>
      <c r="X113">
        <f>VLOOKUP($A:$A,output_dataset1!$1:$1048576,74,FALSE)</f>
        <v>9</v>
      </c>
      <c r="Y113">
        <f>VLOOKUP($A:$A,output_dataset1!$1:$1048576,83,FALSE)</f>
        <v>34</v>
      </c>
      <c r="Z113">
        <f>VLOOKUP($A:$A,output_dataset1!$1:$1048576,88,FALSE)</f>
        <v>63</v>
      </c>
      <c r="AA113">
        <f>VLOOKUP($A:$A,output_dataset1!$1:$1048576,93,FALSE)</f>
        <v>84.753</v>
      </c>
      <c r="AB113" t="str">
        <f>VLOOKUP($A:$A,output_dataset1!$1:$1048576,99,FALSE)</f>
        <v>4</v>
      </c>
      <c r="AC113">
        <f>VLOOKUP($A:$A,output_dataset1!$1:$1048576,100,FALSE)</f>
        <v>9</v>
      </c>
      <c r="AD113">
        <f>VLOOKUP($A:$A,output_dataset1!$1:$1048576,115,FALSE)</f>
        <v>4</v>
      </c>
      <c r="AE113">
        <f>VLOOKUP($A:$A,output_dataset1!$1:$1048576,127,FALSE)</f>
        <v>-20</v>
      </c>
      <c r="AF113">
        <f>VLOOKUP($A:$A,output_dataset1!$1:$1048576,128,FALSE)</f>
        <v>4</v>
      </c>
      <c r="AG113">
        <f>VLOOKUP($A:$A,output_dataset1!$1:$1048576,131,FALSE)</f>
        <v>-42</v>
      </c>
      <c r="AH113">
        <f>VLOOKUP($A:$A,output_dataset1!$1:$1048576,132,FALSE)</f>
        <v>2</v>
      </c>
      <c r="AI113">
        <f>VLOOKUP($A:$A,output_dataset1!$1:$1048576,135,FALSE)</f>
        <v>-15</v>
      </c>
      <c r="AJ113">
        <f>VLOOKUP($A:$A,output_dataset1!$1:$1048576,136,FALSE)</f>
        <v>2</v>
      </c>
      <c r="AK113">
        <f>VLOOKUP($A:$A,output_dataset1!$1:$1048576,139,FALSE)</f>
        <v>11</v>
      </c>
      <c r="AL113">
        <f>VLOOKUP($A:$A,output_dataset1!$1:$1048576,140,FALSE)</f>
        <v>17</v>
      </c>
      <c r="AM113">
        <f>VLOOKUP($A:$A,output_dataset1!$1:$1048576,143,FALSE)</f>
        <v>-41</v>
      </c>
      <c r="AN113">
        <f>VLOOKUP($A:$A,output_dataset1!$1:$1048576,144,FALSE)</f>
        <v>-5</v>
      </c>
      <c r="AO113">
        <f>VLOOKUP($A:$A,output_dataset1!$1:$1048576,147,FALSE)</f>
        <v>2</v>
      </c>
      <c r="AP113">
        <f>VLOOKUP($A:$A,output_dataset1!$1:$1048576,148,FALSE)</f>
        <v>4</v>
      </c>
      <c r="AQ113">
        <f>VLOOKUP($A:$A,output_dataset1!$1:$1048576,151,FALSE)</f>
        <v>0.36660605600000001</v>
      </c>
      <c r="AR113">
        <f>VLOOKUP($A:$A,output_dataset1!$1:$1048576,152,FALSE)</f>
        <v>0.44423389099999999</v>
      </c>
      <c r="AS113">
        <f>VLOOKUP($A:$A,output_dataset1!$1:$1048576,153,FALSE)</f>
        <v>0.103972696</v>
      </c>
      <c r="AT113">
        <f>VLOOKUP($A:$A,output_dataset1!$1:$1048576,154,FALSE)</f>
        <v>0.293890333</v>
      </c>
      <c r="AU113">
        <f>VLOOKUP($A:$A,output_dataset1!$1:$1048576,155,FALSE)</f>
        <v>0.35053970699999998</v>
      </c>
      <c r="AV113">
        <f>VLOOKUP($A:$A,output_dataset1!$1:$1048576,156,FALSE)</f>
        <v>0.36660605600000001</v>
      </c>
      <c r="AW113">
        <f>VLOOKUP($A:$A,output_dataset1!$1:$1048576,157,FALSE)</f>
        <v>-2</v>
      </c>
      <c r="AX113">
        <f>VLOOKUP($A:$A,output_dataset1!$1:$1048576,158,FALSE)</f>
        <v>-3.5</v>
      </c>
      <c r="AY113">
        <f>VLOOKUP($A:$A,output_dataset1!$1:$1048576,159,FALSE)</f>
        <v>-2</v>
      </c>
      <c r="AZ113">
        <f>VLOOKUP($A:$A,output_dataset1!$1:$1048576,162,FALSE)</f>
        <v>-6</v>
      </c>
      <c r="BA113">
        <f>VLOOKUP($A:$A,output_dataset1!$1:$1048576,163,FALSE)</f>
        <v>0.5</v>
      </c>
      <c r="BB113">
        <f>VLOOKUP($A:$A,output_dataset1!$1:$1048576,164,FALSE)</f>
        <v>-3</v>
      </c>
      <c r="BC113">
        <f>VLOOKUP($A:$A,output_dataset1!$1:$1048576,168,FALSE)</f>
        <v>-3</v>
      </c>
      <c r="BD113">
        <f>VLOOKUP($A:$A,output_dataset1!$1:$1048576,172,FALSE)</f>
        <v>-3</v>
      </c>
      <c r="BE113">
        <f>VLOOKUP($A:$A,output_dataset1!$1:$1048576,176,FALSE)</f>
        <v>-0.34</v>
      </c>
      <c r="BF113">
        <f>VLOOKUP($A:$A,output_dataset1!$1:$1048576,177,FALSE)</f>
        <v>-3</v>
      </c>
      <c r="BG113">
        <f>VLOOKUP($A:$A,output_dataset1!$1:$1048576,181,FALSE)</f>
        <v>-3</v>
      </c>
      <c r="BH113">
        <f>VLOOKUP($A:$A,output_dataset1!$1:$1048576,185,FALSE)</f>
        <v>-3</v>
      </c>
    </row>
    <row r="114" spans="1:60" x14ac:dyDescent="0.3">
      <c r="A114" t="s">
        <v>121</v>
      </c>
      <c r="B114">
        <v>47099</v>
      </c>
      <c r="D114">
        <v>3.9</v>
      </c>
      <c r="J114">
        <f>VLOOKUP(Data_Collection[[#This Row],[School Name]],output_dataset1!$1:$1048576,8,FALSE)</f>
        <v>46</v>
      </c>
      <c r="K114">
        <f>VLOOKUP($A:$A,output_dataset1!$1:$1048576,18,FALSE)</f>
        <v>93</v>
      </c>
      <c r="L114">
        <f>VLOOKUP($A:$A,output_dataset1!$1:$1048576,23,FALSE)</f>
        <v>80</v>
      </c>
      <c r="M114">
        <f>VLOOKUP($A:$A,output_dataset1!$1:$1048576,24,FALSE)</f>
        <v>78</v>
      </c>
      <c r="N114">
        <f>VLOOKUP($A:$A,output_dataset1!$1:$1048576,33,FALSE)</f>
        <v>95</v>
      </c>
      <c r="O114">
        <f>VLOOKUP($A:$A,output_dataset1!$1:$1048576,38,FALSE)</f>
        <v>8.08</v>
      </c>
      <c r="P114">
        <f>VLOOKUP($A:$A,output_dataset1!$1:$1048576,39,FALSE)</f>
        <v>8.1300000000000008</v>
      </c>
      <c r="Q114">
        <f>VLOOKUP($A:$A,output_dataset1!$1:$1048576,43,FALSE)</f>
        <v>62</v>
      </c>
      <c r="R114">
        <f>VLOOKUP($A:$A,output_dataset1!$1:$1048576,53,FALSE)</f>
        <v>51</v>
      </c>
      <c r="S114">
        <f>VLOOKUP($A:$A,output_dataset1!$1:$1048576,63,FALSE)</f>
        <v>33.380000000000003</v>
      </c>
      <c r="T114">
        <f>VLOOKUP($A:$A,output_dataset1!$1:$1048576,64,FALSE)</f>
        <v>36.048000000000002</v>
      </c>
      <c r="U114">
        <f>VLOOKUP($A:$A,output_dataset1!$1:$1048576,68,FALSE)</f>
        <v>62177</v>
      </c>
      <c r="V114">
        <f>VLOOKUP($A:$A,output_dataset1!$1:$1048576,69,FALSE)</f>
        <v>59543</v>
      </c>
      <c r="W114">
        <f>VLOOKUP($A:$A,output_dataset1!$1:$1048576,73,FALSE)</f>
        <v>49</v>
      </c>
      <c r="X114">
        <f>VLOOKUP($A:$A,output_dataset1!$1:$1048576,74,FALSE)</f>
        <v>53</v>
      </c>
      <c r="Y114">
        <f>VLOOKUP($A:$A,output_dataset1!$1:$1048576,83,FALSE)</f>
        <v>54</v>
      </c>
      <c r="Z114">
        <f>VLOOKUP($A:$A,output_dataset1!$1:$1048576,88,FALSE)</f>
        <v>21</v>
      </c>
      <c r="AA114">
        <f>VLOOKUP($A:$A,output_dataset1!$1:$1048576,93,FALSE)</f>
        <v>81.733000000000004</v>
      </c>
      <c r="AB114" t="str">
        <f>VLOOKUP($A:$A,output_dataset1!$1:$1048576,99,FALSE)</f>
        <v>100</v>
      </c>
      <c r="AC114">
        <f>VLOOKUP($A:$A,output_dataset1!$1:$1048576,100,FALSE)</f>
        <v>24</v>
      </c>
      <c r="AD114">
        <f>VLOOKUP($A:$A,output_dataset1!$1:$1048576,115,FALSE)</f>
        <v>4</v>
      </c>
      <c r="AE114">
        <f>VLOOKUP($A:$A,output_dataset1!$1:$1048576,127,FALSE)</f>
        <v>-1</v>
      </c>
      <c r="AF114">
        <f>VLOOKUP($A:$A,output_dataset1!$1:$1048576,128,FALSE)</f>
        <v>8</v>
      </c>
      <c r="AG114">
        <f>VLOOKUP($A:$A,output_dataset1!$1:$1048576,131,FALSE)</f>
        <v>0</v>
      </c>
      <c r="AH114">
        <f>VLOOKUP($A:$A,output_dataset1!$1:$1048576,132,FALSE)</f>
        <v>30</v>
      </c>
      <c r="AI114">
        <f>VLOOKUP($A:$A,output_dataset1!$1:$1048576,135,FALSE)</f>
        <v>-2</v>
      </c>
      <c r="AJ114">
        <f>VLOOKUP($A:$A,output_dataset1!$1:$1048576,136,FALSE)</f>
        <v>2</v>
      </c>
      <c r="AK114">
        <f>VLOOKUP($A:$A,output_dataset1!$1:$1048576,139,FALSE)</f>
        <v>1</v>
      </c>
      <c r="AL114">
        <f>VLOOKUP($A:$A,output_dataset1!$1:$1048576,140,FALSE)</f>
        <v>22</v>
      </c>
      <c r="AM114">
        <f>VLOOKUP($A:$A,output_dataset1!$1:$1048576,143,FALSE)</f>
        <v>0</v>
      </c>
      <c r="AN114">
        <f>VLOOKUP($A:$A,output_dataset1!$1:$1048576,144,FALSE)</f>
        <v>0</v>
      </c>
      <c r="AO114">
        <f>VLOOKUP($A:$A,output_dataset1!$1:$1048576,147,FALSE)</f>
        <v>-4</v>
      </c>
      <c r="AP114">
        <f>VLOOKUP($A:$A,output_dataset1!$1:$1048576,148,FALSE)</f>
        <v>2</v>
      </c>
      <c r="AQ114">
        <f>VLOOKUP($A:$A,output_dataset1!$1:$1048576,151,FALSE)</f>
        <v>3.9215686E-2</v>
      </c>
      <c r="AR114">
        <f>VLOOKUP($A:$A,output_dataset1!$1:$1048576,152,FALSE)</f>
        <v>0.19682395499999999</v>
      </c>
      <c r="AS114">
        <f>VLOOKUP($A:$A,output_dataset1!$1:$1048576,153,FALSE)</f>
        <v>2.3726723000000002E-2</v>
      </c>
      <c r="AT114">
        <f>VLOOKUP($A:$A,output_dataset1!$1:$1048576,154,FALSE)</f>
        <v>0.178082192</v>
      </c>
      <c r="AU114">
        <f>VLOOKUP($A:$A,output_dataset1!$1:$1048576,155,FALSE)</f>
        <v>9.7531969999999996E-2</v>
      </c>
      <c r="AV114">
        <f>VLOOKUP($A:$A,output_dataset1!$1:$1048576,156,FALSE)</f>
        <v>3.9215686E-2</v>
      </c>
      <c r="AW114">
        <f>VLOOKUP($A:$A,output_dataset1!$1:$1048576,157,FALSE)</f>
        <v>-1</v>
      </c>
      <c r="AX114">
        <f>VLOOKUP($A:$A,output_dataset1!$1:$1048576,158,FALSE)</f>
        <v>0</v>
      </c>
      <c r="AY114">
        <f>VLOOKUP($A:$A,output_dataset1!$1:$1048576,159,FALSE)</f>
        <v>-8</v>
      </c>
      <c r="AZ114">
        <f>VLOOKUP($A:$A,output_dataset1!$1:$1048576,162,FALSE)</f>
        <v>1</v>
      </c>
      <c r="BA114">
        <f>VLOOKUP($A:$A,output_dataset1!$1:$1048576,163,FALSE)</f>
        <v>-0.5</v>
      </c>
      <c r="BB114">
        <f>VLOOKUP($A:$A,output_dataset1!$1:$1048576,164,FALSE)</f>
        <v>-2.1666666669999999</v>
      </c>
      <c r="BC114">
        <f>VLOOKUP($A:$A,output_dataset1!$1:$1048576,168,FALSE)</f>
        <v>-2.1666666669999999</v>
      </c>
      <c r="BD114">
        <f>VLOOKUP($A:$A,output_dataset1!$1:$1048576,172,FALSE)</f>
        <v>-2.1666666669999999</v>
      </c>
      <c r="BE114">
        <f>VLOOKUP($A:$A,output_dataset1!$1:$1048576,176,FALSE)</f>
        <v>0.1</v>
      </c>
      <c r="BF114">
        <f>VLOOKUP($A:$A,output_dataset1!$1:$1048576,177,FALSE)</f>
        <v>0.16666666699999999</v>
      </c>
      <c r="BG114">
        <f>VLOOKUP($A:$A,output_dataset1!$1:$1048576,181,FALSE)</f>
        <v>0.16666666699999999</v>
      </c>
      <c r="BH114">
        <f>VLOOKUP($A:$A,output_dataset1!$1:$1048576,185,FALSE)</f>
        <v>0.16666666699999999</v>
      </c>
    </row>
    <row r="115" spans="1:60" x14ac:dyDescent="0.3">
      <c r="A115" t="s">
        <v>122</v>
      </c>
      <c r="B115">
        <v>31184</v>
      </c>
      <c r="J115">
        <f>VLOOKUP(Data_Collection[[#This Row],[School Name]],output_dataset1!$1:$1048576,8,FALSE)</f>
        <v>87</v>
      </c>
      <c r="K115">
        <f>VLOOKUP($A:$A,output_dataset1!$1:$1048576,18,FALSE)</f>
        <v>0</v>
      </c>
      <c r="L115">
        <f>VLOOKUP($A:$A,output_dataset1!$1:$1048576,23,FALSE)</f>
        <v>98</v>
      </c>
      <c r="M115">
        <f>VLOOKUP($A:$A,output_dataset1!$1:$1048576,24,FALSE)</f>
        <v>98</v>
      </c>
      <c r="N115">
        <f>VLOOKUP($A:$A,output_dataset1!$1:$1048576,33,FALSE)</f>
        <v>11</v>
      </c>
      <c r="O115">
        <f>VLOOKUP($A:$A,output_dataset1!$1:$1048576,38,FALSE)</f>
        <v>9.81</v>
      </c>
      <c r="P115">
        <f>VLOOKUP($A:$A,output_dataset1!$1:$1048576,39,FALSE)</f>
        <v>9.4600000000000009</v>
      </c>
      <c r="Q115">
        <f>VLOOKUP($A:$A,output_dataset1!$1:$1048576,43,FALSE)</f>
        <v>6</v>
      </c>
      <c r="R115">
        <f>VLOOKUP($A:$A,output_dataset1!$1:$1048576,53,FALSE)</f>
        <v>34</v>
      </c>
      <c r="S115">
        <f>VLOOKUP($A:$A,output_dataset1!$1:$1048576,63,FALSE)</f>
        <v>73.739999999999995</v>
      </c>
      <c r="T115">
        <f>VLOOKUP($A:$A,output_dataset1!$1:$1048576,64,FALSE)</f>
        <v>66.417000000000002</v>
      </c>
      <c r="U115">
        <f>VLOOKUP($A:$A,output_dataset1!$1:$1048576,68,FALSE)</f>
        <v>114668</v>
      </c>
      <c r="V115">
        <f>VLOOKUP($A:$A,output_dataset1!$1:$1048576,69,FALSE)</f>
        <v>90906</v>
      </c>
      <c r="W115">
        <f>VLOOKUP($A:$A,output_dataset1!$1:$1048576,73,FALSE)</f>
        <v>4</v>
      </c>
      <c r="X115">
        <f>VLOOKUP($A:$A,output_dataset1!$1:$1048576,74,FALSE)</f>
        <v>5</v>
      </c>
      <c r="Y115">
        <f>VLOOKUP($A:$A,output_dataset1!$1:$1048576,83,FALSE)</f>
        <v>5</v>
      </c>
      <c r="Z115">
        <f>VLOOKUP($A:$A,output_dataset1!$1:$1048576,88,FALSE)</f>
        <v>25</v>
      </c>
      <c r="AA115">
        <f>VLOOKUP($A:$A,output_dataset1!$1:$1048576,93,FALSE)</f>
        <v>89.308000000000007</v>
      </c>
      <c r="AB115" t="str">
        <f>VLOOKUP($A:$A,output_dataset1!$1:$1048576,99,FALSE)</f>
        <v>100</v>
      </c>
      <c r="AC115">
        <f>VLOOKUP($A:$A,output_dataset1!$1:$1048576,100,FALSE)</f>
        <v>30.9</v>
      </c>
      <c r="AD115">
        <f>VLOOKUP($A:$A,output_dataset1!$1:$1048576,115,FALSE)</f>
        <v>4</v>
      </c>
      <c r="AE115">
        <f>VLOOKUP($A:$A,output_dataset1!$1:$1048576,127,FALSE)</f>
        <v>-9</v>
      </c>
      <c r="AF115">
        <f>VLOOKUP($A:$A,output_dataset1!$1:$1048576,128,FALSE)</f>
        <v>0</v>
      </c>
      <c r="AG115">
        <f>VLOOKUP($A:$A,output_dataset1!$1:$1048576,131,FALSE)</f>
        <v>11</v>
      </c>
      <c r="AH115">
        <f>VLOOKUP($A:$A,output_dataset1!$1:$1048576,132,FALSE)</f>
        <v>0</v>
      </c>
      <c r="AI115">
        <f>VLOOKUP($A:$A,output_dataset1!$1:$1048576,135,FALSE)</f>
        <v>-2</v>
      </c>
      <c r="AJ115">
        <f>VLOOKUP($A:$A,output_dataset1!$1:$1048576,136,FALSE)</f>
        <v>0</v>
      </c>
      <c r="AK115">
        <f>VLOOKUP($A:$A,output_dataset1!$1:$1048576,139,FALSE)</f>
        <v>39</v>
      </c>
      <c r="AL115">
        <f>VLOOKUP($A:$A,output_dataset1!$1:$1048576,140,FALSE)</f>
        <v>0</v>
      </c>
      <c r="AM115">
        <f>VLOOKUP($A:$A,output_dataset1!$1:$1048576,143,FALSE)</f>
        <v>-50</v>
      </c>
      <c r="AN115">
        <f>VLOOKUP($A:$A,output_dataset1!$1:$1048576,144,FALSE)</f>
        <v>0</v>
      </c>
      <c r="AO115">
        <f>VLOOKUP($A:$A,output_dataset1!$1:$1048576,147,FALSE)</f>
        <v>-1</v>
      </c>
      <c r="AP115">
        <f>VLOOKUP($A:$A,output_dataset1!$1:$1048576,148,FALSE)</f>
        <v>0</v>
      </c>
      <c r="AQ115">
        <f>VLOOKUP($A:$A,output_dataset1!$1:$1048576,151,FALSE)</f>
        <v>0.15713484</v>
      </c>
      <c r="AR115">
        <f>VLOOKUP($A:$A,output_dataset1!$1:$1048576,152,FALSE)</f>
        <v>0.26366693499999999</v>
      </c>
      <c r="AS115">
        <f>VLOOKUP($A:$A,output_dataset1!$1:$1048576,153,FALSE)</f>
        <v>3.7216145999999999E-2</v>
      </c>
      <c r="AT115">
        <f>VLOOKUP($A:$A,output_dataset1!$1:$1048576,154,FALSE)</f>
        <v>0.42755293700000002</v>
      </c>
      <c r="AU115">
        <f>VLOOKUP($A:$A,output_dataset1!$1:$1048576,155,FALSE)</f>
        <v>1.010152545</v>
      </c>
      <c r="AV115">
        <f>VLOOKUP($A:$A,output_dataset1!$1:$1048576,156,FALSE)</f>
        <v>0.15713484</v>
      </c>
      <c r="AW115">
        <f>VLOOKUP($A:$A,output_dataset1!$1:$1048576,157,FALSE)</f>
        <v>0</v>
      </c>
      <c r="AX115">
        <f>VLOOKUP($A:$A,output_dataset1!$1:$1048576,158,FALSE)</f>
        <v>-12</v>
      </c>
      <c r="AY115">
        <f>VLOOKUP($A:$A,output_dataset1!$1:$1048576,159,FALSE)</f>
        <v>0</v>
      </c>
      <c r="AZ115">
        <f>VLOOKUP($A:$A,output_dataset1!$1:$1048576,162,FALSE)</f>
        <v>1</v>
      </c>
      <c r="BA115">
        <f>VLOOKUP($A:$A,output_dataset1!$1:$1048576,163,FALSE)</f>
        <v>-11</v>
      </c>
      <c r="BB115">
        <f>VLOOKUP($A:$A,output_dataset1!$1:$1048576,164,FALSE)</f>
        <v>-0.33333333300000001</v>
      </c>
      <c r="BC115">
        <f>VLOOKUP($A:$A,output_dataset1!$1:$1048576,168,FALSE)</f>
        <v>-0.33333333300000001</v>
      </c>
      <c r="BD115">
        <f>VLOOKUP($A:$A,output_dataset1!$1:$1048576,172,FALSE)</f>
        <v>-0.33333333300000001</v>
      </c>
      <c r="BE115">
        <f>VLOOKUP($A:$A,output_dataset1!$1:$1048576,176,FALSE)</f>
        <v>-0.35</v>
      </c>
      <c r="BF115">
        <f>VLOOKUP($A:$A,output_dataset1!$1:$1048576,177,FALSE)</f>
        <v>-7.3333333329999997</v>
      </c>
      <c r="BG115">
        <f>VLOOKUP($A:$A,output_dataset1!$1:$1048576,181,FALSE)</f>
        <v>-7.3333333329999997</v>
      </c>
      <c r="BH115">
        <f>VLOOKUP($A:$A,output_dataset1!$1:$1048576,185,FALSE)</f>
        <v>-7.3333333329999997</v>
      </c>
    </row>
    <row r="116" spans="1:60" x14ac:dyDescent="0.3">
      <c r="A116" t="s">
        <v>123</v>
      </c>
      <c r="B116">
        <v>75774</v>
      </c>
      <c r="C116">
        <v>1.4</v>
      </c>
      <c r="D116">
        <v>4.5</v>
      </c>
      <c r="E116">
        <v>2255</v>
      </c>
      <c r="F116">
        <v>85</v>
      </c>
      <c r="G116">
        <v>24</v>
      </c>
      <c r="H116">
        <v>10</v>
      </c>
      <c r="I116">
        <v>15.1</v>
      </c>
      <c r="J116">
        <f>VLOOKUP(Data_Collection[[#This Row],[School Name]],output_dataset1!$1:$1048576,8,FALSE)</f>
        <v>0</v>
      </c>
      <c r="K116">
        <f>VLOOKUP($A:$A,output_dataset1!$1:$1048576,18,FALSE)</f>
        <v>0</v>
      </c>
      <c r="L116">
        <f>VLOOKUP($A:$A,output_dataset1!$1:$1048576,23,FALSE)</f>
        <v>100</v>
      </c>
      <c r="M116">
        <f>VLOOKUP($A:$A,output_dataset1!$1:$1048576,24,FALSE)</f>
        <v>100</v>
      </c>
      <c r="N116">
        <f>VLOOKUP($A:$A,output_dataset1!$1:$1048576,33,FALSE)</f>
        <v>64</v>
      </c>
      <c r="O116">
        <f>VLOOKUP($A:$A,output_dataset1!$1:$1048576,38,FALSE)</f>
        <v>9.0399999999999991</v>
      </c>
      <c r="P116">
        <f>VLOOKUP($A:$A,output_dataset1!$1:$1048576,39,FALSE)</f>
        <v>8.81</v>
      </c>
      <c r="Q116">
        <f>VLOOKUP($A:$A,output_dataset1!$1:$1048576,43,FALSE)</f>
        <v>27</v>
      </c>
      <c r="R116">
        <f>VLOOKUP($A:$A,output_dataset1!$1:$1048576,53,FALSE)</f>
        <v>21</v>
      </c>
      <c r="S116">
        <f>VLOOKUP($A:$A,output_dataset1!$1:$1048576,63,FALSE)</f>
        <v>32.93</v>
      </c>
      <c r="T116">
        <f>VLOOKUP($A:$A,output_dataset1!$1:$1048576,64,FALSE)</f>
        <v>21.17</v>
      </c>
      <c r="U116">
        <f>VLOOKUP($A:$A,output_dataset1!$1:$1048576,68,FALSE)</f>
        <v>125279</v>
      </c>
      <c r="V116">
        <f>VLOOKUP($A:$A,output_dataset1!$1:$1048576,69,FALSE)</f>
        <v>112850</v>
      </c>
      <c r="W116">
        <f>VLOOKUP($A:$A,output_dataset1!$1:$1048576,73,FALSE)</f>
        <v>77</v>
      </c>
      <c r="X116">
        <f>VLOOKUP($A:$A,output_dataset1!$1:$1048576,74,FALSE)</f>
        <v>89</v>
      </c>
      <c r="Y116">
        <f>VLOOKUP($A:$A,output_dataset1!$1:$1048576,83,FALSE)</f>
        <v>1</v>
      </c>
      <c r="Z116">
        <f>VLOOKUP($A:$A,output_dataset1!$1:$1048576,88,FALSE)</f>
        <v>0</v>
      </c>
      <c r="AA116">
        <f>VLOOKUP($A:$A,output_dataset1!$1:$1048576,93,FALSE)</f>
        <v>82.141999999999996</v>
      </c>
      <c r="AB116" t="str">
        <f>VLOOKUP($A:$A,output_dataset1!$1:$1048576,99,FALSE)</f>
        <v>100</v>
      </c>
      <c r="AC116">
        <f>VLOOKUP($A:$A,output_dataset1!$1:$1048576,100,FALSE)</f>
        <v>22</v>
      </c>
      <c r="AD116">
        <f>VLOOKUP($A:$A,output_dataset1!$1:$1048576,115,FALSE)</f>
        <v>6</v>
      </c>
      <c r="AE116">
        <f>VLOOKUP($A:$A,output_dataset1!$1:$1048576,127,FALSE)</f>
        <v>-15</v>
      </c>
      <c r="AF116">
        <f>VLOOKUP($A:$A,output_dataset1!$1:$1048576,128,FALSE)</f>
        <v>0</v>
      </c>
      <c r="AG116">
        <f>VLOOKUP($A:$A,output_dataset1!$1:$1048576,131,FALSE)</f>
        <v>-12</v>
      </c>
      <c r="AH116">
        <f>VLOOKUP($A:$A,output_dataset1!$1:$1048576,132,FALSE)</f>
        <v>0</v>
      </c>
      <c r="AI116">
        <f>VLOOKUP($A:$A,output_dataset1!$1:$1048576,135,FALSE)</f>
        <v>-10</v>
      </c>
      <c r="AJ116">
        <f>VLOOKUP($A:$A,output_dataset1!$1:$1048576,136,FALSE)</f>
        <v>0</v>
      </c>
      <c r="AK116">
        <f>VLOOKUP($A:$A,output_dataset1!$1:$1048576,139,FALSE)</f>
        <v>-1</v>
      </c>
      <c r="AL116">
        <f>VLOOKUP($A:$A,output_dataset1!$1:$1048576,140,FALSE)</f>
        <v>0</v>
      </c>
      <c r="AM116">
        <f>VLOOKUP($A:$A,output_dataset1!$1:$1048576,143,FALSE)</f>
        <v>-31</v>
      </c>
      <c r="AN116">
        <f>VLOOKUP($A:$A,output_dataset1!$1:$1048576,144,FALSE)</f>
        <v>0</v>
      </c>
      <c r="AO116">
        <f>VLOOKUP($A:$A,output_dataset1!$1:$1048576,147,FALSE)</f>
        <v>-12</v>
      </c>
      <c r="AP116">
        <f>VLOOKUP($A:$A,output_dataset1!$1:$1048576,148,FALSE)</f>
        <v>0</v>
      </c>
      <c r="AQ116">
        <f>VLOOKUP($A:$A,output_dataset1!$1:$1048576,151,FALSE)</f>
        <v>0.102232306</v>
      </c>
      <c r="AR116">
        <f>VLOOKUP($A:$A,output_dataset1!$1:$1048576,152,FALSE)</f>
        <v>0.24956709899999999</v>
      </c>
      <c r="AS116">
        <f>VLOOKUP($A:$A,output_dataset1!$1:$1048576,153,FALSE)</f>
        <v>9.8209274999999999E-2</v>
      </c>
      <c r="AT116">
        <f>VLOOKUP($A:$A,output_dataset1!$1:$1048576,154,FALSE)</f>
        <v>7.252377E-3</v>
      </c>
      <c r="AU116">
        <f>VLOOKUP($A:$A,output_dataset1!$1:$1048576,155,FALSE)</f>
        <v>0.32962872500000001</v>
      </c>
      <c r="AV116">
        <f>VLOOKUP($A:$A,output_dataset1!$1:$1048576,156,FALSE)</f>
        <v>0.102232306</v>
      </c>
      <c r="AW116">
        <f>VLOOKUP($A:$A,output_dataset1!$1:$1048576,157,FALSE)</f>
        <v>0</v>
      </c>
      <c r="AX116">
        <f>VLOOKUP($A:$A,output_dataset1!$1:$1048576,158,FALSE)</f>
        <v>0</v>
      </c>
      <c r="AY116">
        <f>VLOOKUP($A:$A,output_dataset1!$1:$1048576,159,FALSE)</f>
        <v>6</v>
      </c>
      <c r="AZ116">
        <f>VLOOKUP($A:$A,output_dataset1!$1:$1048576,162,FALSE)</f>
        <v>-1</v>
      </c>
      <c r="BA116">
        <f>VLOOKUP($A:$A,output_dataset1!$1:$1048576,163,FALSE)</f>
        <v>0</v>
      </c>
      <c r="BB116">
        <f>VLOOKUP($A:$A,output_dataset1!$1:$1048576,164,FALSE)</f>
        <v>2</v>
      </c>
      <c r="BC116">
        <f>VLOOKUP($A:$A,output_dataset1!$1:$1048576,168,FALSE)</f>
        <v>2</v>
      </c>
      <c r="BD116">
        <f>VLOOKUP($A:$A,output_dataset1!$1:$1048576,172,FALSE)</f>
        <v>2</v>
      </c>
      <c r="BE116">
        <f>VLOOKUP($A:$A,output_dataset1!$1:$1048576,176,FALSE)</f>
        <v>-0.23</v>
      </c>
      <c r="BF116">
        <f>VLOOKUP($A:$A,output_dataset1!$1:$1048576,177,FALSE)</f>
        <v>-0.33333333300000001</v>
      </c>
      <c r="BG116">
        <f>VLOOKUP($A:$A,output_dataset1!$1:$1048576,181,FALSE)</f>
        <v>-0.33333333300000001</v>
      </c>
      <c r="BH116">
        <f>VLOOKUP($A:$A,output_dataset1!$1:$1048576,185,FALSE)</f>
        <v>-0.33333333300000001</v>
      </c>
    </row>
    <row r="117" spans="1:60" x14ac:dyDescent="0.3">
      <c r="A117" t="s">
        <v>124</v>
      </c>
      <c r="B117">
        <v>13711</v>
      </c>
      <c r="J117">
        <f>VLOOKUP(Data_Collection[[#This Row],[School Name]],output_dataset1!$1:$1048576,8,FALSE)</f>
        <v>38</v>
      </c>
      <c r="K117">
        <f>VLOOKUP($A:$A,output_dataset1!$1:$1048576,18,FALSE)</f>
        <v>0</v>
      </c>
      <c r="L117">
        <f>VLOOKUP($A:$A,output_dataset1!$1:$1048576,23,FALSE)</f>
        <v>95</v>
      </c>
      <c r="M117">
        <f>VLOOKUP($A:$A,output_dataset1!$1:$1048576,24,FALSE)</f>
        <v>96</v>
      </c>
      <c r="N117">
        <f>VLOOKUP($A:$A,output_dataset1!$1:$1048576,33,FALSE)</f>
        <v>84</v>
      </c>
      <c r="O117">
        <f>VLOOKUP($A:$A,output_dataset1!$1:$1048576,38,FALSE)</f>
        <v>8.5299999999999994</v>
      </c>
      <c r="P117">
        <f>VLOOKUP($A:$A,output_dataset1!$1:$1048576,39,FALSE)</f>
        <v>8.48</v>
      </c>
      <c r="Q117">
        <f>VLOOKUP($A:$A,output_dataset1!$1:$1048576,43,FALSE)</f>
        <v>50</v>
      </c>
      <c r="R117">
        <f>VLOOKUP($A:$A,output_dataset1!$1:$1048576,53,FALSE)</f>
        <v>34</v>
      </c>
      <c r="S117">
        <f>VLOOKUP($A:$A,output_dataset1!$1:$1048576,63,FALSE)</f>
        <v>36</v>
      </c>
      <c r="T117">
        <f>VLOOKUP($A:$A,output_dataset1!$1:$1048576,64,FALSE)</f>
        <v>39.99</v>
      </c>
      <c r="U117">
        <f>VLOOKUP($A:$A,output_dataset1!$1:$1048576,68,FALSE)</f>
        <v>64725</v>
      </c>
      <c r="V117">
        <f>VLOOKUP($A:$A,output_dataset1!$1:$1048576,69,FALSE)</f>
        <v>54256</v>
      </c>
      <c r="W117">
        <f>VLOOKUP($A:$A,output_dataset1!$1:$1048576,73,FALSE)</f>
        <v>30</v>
      </c>
      <c r="X117">
        <f>VLOOKUP($A:$A,output_dataset1!$1:$1048576,74,FALSE)</f>
        <v>29</v>
      </c>
      <c r="Y117">
        <f>VLOOKUP($A:$A,output_dataset1!$1:$1048576,83,FALSE)</f>
        <v>57</v>
      </c>
      <c r="Z117">
        <f>VLOOKUP($A:$A,output_dataset1!$1:$1048576,88,FALSE)</f>
        <v>68</v>
      </c>
      <c r="AA117">
        <f>VLOOKUP($A:$A,output_dataset1!$1:$1048576,93,FALSE)</f>
        <v>81.418999999999997</v>
      </c>
      <c r="AB117" t="str">
        <f>VLOOKUP($A:$A,output_dataset1!$1:$1048576,99,FALSE)</f>
        <v>60</v>
      </c>
      <c r="AC117">
        <f>VLOOKUP($A:$A,output_dataset1!$1:$1048576,100,FALSE)</f>
        <v>25</v>
      </c>
      <c r="AD117">
        <f>VLOOKUP($A:$A,output_dataset1!$1:$1048576,115,FALSE)</f>
        <v>4</v>
      </c>
      <c r="AE117">
        <f>VLOOKUP($A:$A,output_dataset1!$1:$1048576,127,FALSE)</f>
        <v>-8</v>
      </c>
      <c r="AF117">
        <f>VLOOKUP($A:$A,output_dataset1!$1:$1048576,128,FALSE)</f>
        <v>0</v>
      </c>
      <c r="AG117">
        <f>VLOOKUP($A:$A,output_dataset1!$1:$1048576,131,FALSE)</f>
        <v>2</v>
      </c>
      <c r="AH117">
        <f>VLOOKUP($A:$A,output_dataset1!$1:$1048576,132,FALSE)</f>
        <v>0</v>
      </c>
      <c r="AI117">
        <f>VLOOKUP($A:$A,output_dataset1!$1:$1048576,135,FALSE)</f>
        <v>10</v>
      </c>
      <c r="AJ117">
        <f>VLOOKUP($A:$A,output_dataset1!$1:$1048576,136,FALSE)</f>
        <v>0</v>
      </c>
      <c r="AK117">
        <f>VLOOKUP($A:$A,output_dataset1!$1:$1048576,139,FALSE)</f>
        <v>0</v>
      </c>
      <c r="AL117">
        <f>VLOOKUP($A:$A,output_dataset1!$1:$1048576,140,FALSE)</f>
        <v>0</v>
      </c>
      <c r="AM117">
        <f>VLOOKUP($A:$A,output_dataset1!$1:$1048576,143,FALSE)</f>
        <v>-52</v>
      </c>
      <c r="AN117">
        <f>VLOOKUP($A:$A,output_dataset1!$1:$1048576,144,FALSE)</f>
        <v>0</v>
      </c>
      <c r="AO117">
        <f>VLOOKUP($A:$A,output_dataset1!$1:$1048576,147,FALSE)</f>
        <v>1</v>
      </c>
      <c r="AP117">
        <f>VLOOKUP($A:$A,output_dataset1!$1:$1048576,148,FALSE)</f>
        <v>0</v>
      </c>
      <c r="AQ117">
        <f>VLOOKUP($A:$A,output_dataset1!$1:$1048576,151,FALSE)</f>
        <v>2.3969720999999999E-2</v>
      </c>
      <c r="AR117">
        <f>VLOOKUP($A:$A,output_dataset1!$1:$1048576,152,FALSE)</f>
        <v>1.4731391E-2</v>
      </c>
      <c r="AS117">
        <f>VLOOKUP($A:$A,output_dataset1!$1:$1048576,153,FALSE)</f>
        <v>0.1309457</v>
      </c>
      <c r="AT117">
        <f>VLOOKUP($A:$A,output_dataset1!$1:$1048576,154,FALSE)</f>
        <v>0</v>
      </c>
      <c r="AU117">
        <f>VLOOKUP($A:$A,output_dataset1!$1:$1048576,155,FALSE)</f>
        <v>0.55711443400000005</v>
      </c>
      <c r="AV117">
        <f>VLOOKUP($A:$A,output_dataset1!$1:$1048576,156,FALSE)</f>
        <v>2.3969720999999999E-2</v>
      </c>
      <c r="AW117">
        <f>VLOOKUP($A:$A,output_dataset1!$1:$1048576,157,FALSE)</f>
        <v>1</v>
      </c>
      <c r="AX117">
        <f>VLOOKUP($A:$A,output_dataset1!$1:$1048576,158,FALSE)</f>
        <v>18</v>
      </c>
      <c r="AY117">
        <f>VLOOKUP($A:$A,output_dataset1!$1:$1048576,159,FALSE)</f>
        <v>-17</v>
      </c>
      <c r="AZ117">
        <f>VLOOKUP($A:$A,output_dataset1!$1:$1048576,162,FALSE)</f>
        <v>-3</v>
      </c>
      <c r="BA117">
        <f>VLOOKUP($A:$A,output_dataset1!$1:$1048576,163,FALSE)</f>
        <v>-13</v>
      </c>
      <c r="BB117">
        <f>VLOOKUP($A:$A,output_dataset1!$1:$1048576,164,FALSE)</f>
        <v>0</v>
      </c>
      <c r="BC117">
        <f>VLOOKUP($A:$A,output_dataset1!$1:$1048576,168,FALSE)</f>
        <v>0</v>
      </c>
      <c r="BD117">
        <f>VLOOKUP($A:$A,output_dataset1!$1:$1048576,172,FALSE)</f>
        <v>0</v>
      </c>
      <c r="BE117">
        <f>VLOOKUP($A:$A,output_dataset1!$1:$1048576,176,FALSE)</f>
        <v>-0.05</v>
      </c>
      <c r="BF117">
        <f>VLOOKUP($A:$A,output_dataset1!$1:$1048576,177,FALSE)</f>
        <v>0.66666666699999999</v>
      </c>
      <c r="BG117">
        <f>VLOOKUP($A:$A,output_dataset1!$1:$1048576,181,FALSE)</f>
        <v>0.66666666699999999</v>
      </c>
      <c r="BH117">
        <f>VLOOKUP($A:$A,output_dataset1!$1:$1048576,185,FALSE)</f>
        <v>0.66666666699999999</v>
      </c>
    </row>
    <row r="118" spans="1:60" x14ac:dyDescent="0.3">
      <c r="A118" t="s">
        <v>125</v>
      </c>
      <c r="B118">
        <v>184127</v>
      </c>
      <c r="C118">
        <v>1.3</v>
      </c>
      <c r="D118">
        <v>4.4000000000000004</v>
      </c>
      <c r="E118">
        <v>202</v>
      </c>
      <c r="F118">
        <v>86</v>
      </c>
      <c r="G118">
        <v>24</v>
      </c>
      <c r="H118">
        <v>9</v>
      </c>
      <c r="I118">
        <v>14.1</v>
      </c>
      <c r="J118" t="e">
        <f>VLOOKUP(Data_Collection[[#This Row],[School Name]],output_dataset1!$1:$1048576,8,FALSE)</f>
        <v>#N/A</v>
      </c>
      <c r="K118" t="e">
        <f>VLOOKUP($A:$A,output_dataset1!$1:$1048576,18,FALSE)</f>
        <v>#N/A</v>
      </c>
      <c r="L118" t="e">
        <f>VLOOKUP($A:$A,output_dataset1!$1:$1048576,23,FALSE)</f>
        <v>#N/A</v>
      </c>
      <c r="M118" t="e">
        <f>VLOOKUP($A:$A,output_dataset1!$1:$1048576,24,FALSE)</f>
        <v>#N/A</v>
      </c>
      <c r="N118" t="e">
        <f>VLOOKUP($A:$A,output_dataset1!$1:$1048576,33,FALSE)</f>
        <v>#N/A</v>
      </c>
      <c r="O118" t="e">
        <f>VLOOKUP($A:$A,output_dataset1!$1:$1048576,38,FALSE)</f>
        <v>#N/A</v>
      </c>
      <c r="P118" t="e">
        <f>VLOOKUP($A:$A,output_dataset1!$1:$1048576,39,FALSE)</f>
        <v>#N/A</v>
      </c>
      <c r="Q118" t="e">
        <f>VLOOKUP($A:$A,output_dataset1!$1:$1048576,43,FALSE)</f>
        <v>#N/A</v>
      </c>
      <c r="R118" t="e">
        <f>VLOOKUP($A:$A,output_dataset1!$1:$1048576,53,FALSE)</f>
        <v>#N/A</v>
      </c>
      <c r="S118" t="e">
        <f>VLOOKUP($A:$A,output_dataset1!$1:$1048576,63,FALSE)</f>
        <v>#N/A</v>
      </c>
      <c r="T118" t="e">
        <f>VLOOKUP($A:$A,output_dataset1!$1:$1048576,64,FALSE)</f>
        <v>#N/A</v>
      </c>
      <c r="U118" t="e">
        <f>VLOOKUP($A:$A,output_dataset1!$1:$1048576,68,FALSE)</f>
        <v>#N/A</v>
      </c>
      <c r="V118" t="e">
        <f>VLOOKUP($A:$A,output_dataset1!$1:$1048576,69,FALSE)</f>
        <v>#N/A</v>
      </c>
      <c r="W118" t="e">
        <f>VLOOKUP($A:$A,output_dataset1!$1:$1048576,73,FALSE)</f>
        <v>#N/A</v>
      </c>
      <c r="X118" t="e">
        <f>VLOOKUP($A:$A,output_dataset1!$1:$1048576,74,FALSE)</f>
        <v>#N/A</v>
      </c>
      <c r="Y118" t="e">
        <f>VLOOKUP($A:$A,output_dataset1!$1:$1048576,83,FALSE)</f>
        <v>#N/A</v>
      </c>
      <c r="Z118" t="e">
        <f>VLOOKUP($A:$A,output_dataset1!$1:$1048576,88,FALSE)</f>
        <v>#N/A</v>
      </c>
      <c r="AA118" t="e">
        <f>VLOOKUP($A:$A,output_dataset1!$1:$1048576,93,FALSE)</f>
        <v>#N/A</v>
      </c>
      <c r="AB118" t="e">
        <f>VLOOKUP($A:$A,output_dataset1!$1:$1048576,99,FALSE)</f>
        <v>#N/A</v>
      </c>
      <c r="AC118" t="e">
        <f>VLOOKUP($A:$A,output_dataset1!$1:$1048576,100,FALSE)</f>
        <v>#N/A</v>
      </c>
      <c r="AD118" t="e">
        <f>VLOOKUP($A:$A,output_dataset1!$1:$1048576,115,FALSE)</f>
        <v>#N/A</v>
      </c>
      <c r="AE118" t="e">
        <f>VLOOKUP($A:$A,output_dataset1!$1:$1048576,127,FALSE)</f>
        <v>#N/A</v>
      </c>
      <c r="AF118" t="e">
        <f>VLOOKUP($A:$A,output_dataset1!$1:$1048576,128,FALSE)</f>
        <v>#N/A</v>
      </c>
      <c r="AG118" t="e">
        <f>VLOOKUP($A:$A,output_dataset1!$1:$1048576,131,FALSE)</f>
        <v>#N/A</v>
      </c>
      <c r="AH118" t="e">
        <f>VLOOKUP($A:$A,output_dataset1!$1:$1048576,132,FALSE)</f>
        <v>#N/A</v>
      </c>
      <c r="AI118" t="e">
        <f>VLOOKUP($A:$A,output_dataset1!$1:$1048576,135,FALSE)</f>
        <v>#N/A</v>
      </c>
      <c r="AJ118" t="e">
        <f>VLOOKUP($A:$A,output_dataset1!$1:$1048576,136,FALSE)</f>
        <v>#N/A</v>
      </c>
      <c r="AK118" t="e">
        <f>VLOOKUP($A:$A,output_dataset1!$1:$1048576,139,FALSE)</f>
        <v>#N/A</v>
      </c>
      <c r="AL118" t="e">
        <f>VLOOKUP($A:$A,output_dataset1!$1:$1048576,140,FALSE)</f>
        <v>#N/A</v>
      </c>
      <c r="AM118" t="e">
        <f>VLOOKUP($A:$A,output_dataset1!$1:$1048576,143,FALSE)</f>
        <v>#N/A</v>
      </c>
      <c r="AN118" t="e">
        <f>VLOOKUP($A:$A,output_dataset1!$1:$1048576,144,FALSE)</f>
        <v>#N/A</v>
      </c>
      <c r="AO118" t="e">
        <f>VLOOKUP($A:$A,output_dataset1!$1:$1048576,147,FALSE)</f>
        <v>#N/A</v>
      </c>
      <c r="AP118" t="e">
        <f>VLOOKUP($A:$A,output_dataset1!$1:$1048576,148,FALSE)</f>
        <v>#N/A</v>
      </c>
      <c r="AQ118" t="e">
        <f>VLOOKUP($A:$A,output_dataset1!$1:$1048576,151,FALSE)</f>
        <v>#N/A</v>
      </c>
      <c r="AR118" t="e">
        <f>VLOOKUP($A:$A,output_dataset1!$1:$1048576,152,FALSE)</f>
        <v>#N/A</v>
      </c>
      <c r="AS118" t="e">
        <f>VLOOKUP($A:$A,output_dataset1!$1:$1048576,153,FALSE)</f>
        <v>#N/A</v>
      </c>
      <c r="AT118" t="e">
        <f>VLOOKUP($A:$A,output_dataset1!$1:$1048576,154,FALSE)</f>
        <v>#N/A</v>
      </c>
      <c r="AU118" t="e">
        <f>VLOOKUP($A:$A,output_dataset1!$1:$1048576,155,FALSE)</f>
        <v>#N/A</v>
      </c>
      <c r="AV118" t="e">
        <f>VLOOKUP($A:$A,output_dataset1!$1:$1048576,156,FALSE)</f>
        <v>#N/A</v>
      </c>
      <c r="AW118" t="e">
        <f>VLOOKUP($A:$A,output_dataset1!$1:$1048576,157,FALSE)</f>
        <v>#N/A</v>
      </c>
      <c r="AX118" t="e">
        <f>VLOOKUP($A:$A,output_dataset1!$1:$1048576,158,FALSE)</f>
        <v>#N/A</v>
      </c>
      <c r="AY118" t="e">
        <f>VLOOKUP($A:$A,output_dataset1!$1:$1048576,159,FALSE)</f>
        <v>#N/A</v>
      </c>
      <c r="AZ118" t="e">
        <f>VLOOKUP($A:$A,output_dataset1!$1:$1048576,162,FALSE)</f>
        <v>#N/A</v>
      </c>
      <c r="BA118" t="e">
        <f>VLOOKUP($A:$A,output_dataset1!$1:$1048576,163,FALSE)</f>
        <v>#N/A</v>
      </c>
      <c r="BB118" t="e">
        <f>VLOOKUP($A:$A,output_dataset1!$1:$1048576,164,FALSE)</f>
        <v>#N/A</v>
      </c>
      <c r="BC118" t="e">
        <f>VLOOKUP($A:$A,output_dataset1!$1:$1048576,168,FALSE)</f>
        <v>#N/A</v>
      </c>
      <c r="BD118" t="e">
        <f>VLOOKUP($A:$A,output_dataset1!$1:$1048576,172,FALSE)</f>
        <v>#N/A</v>
      </c>
      <c r="BE118" t="e">
        <f>VLOOKUP($A:$A,output_dataset1!$1:$1048576,176,FALSE)</f>
        <v>#N/A</v>
      </c>
      <c r="BF118" t="e">
        <f>VLOOKUP($A:$A,output_dataset1!$1:$1048576,177,FALSE)</f>
        <v>#N/A</v>
      </c>
      <c r="BG118" t="e">
        <f>VLOOKUP($A:$A,output_dataset1!$1:$1048576,181,FALSE)</f>
        <v>#N/A</v>
      </c>
      <c r="BH118" t="e">
        <f>VLOOKUP($A:$A,output_dataset1!$1:$1048576,185,FALSE)</f>
        <v>#N/A</v>
      </c>
    </row>
    <row r="119" spans="1:60" x14ac:dyDescent="0.3">
      <c r="A119" t="s">
        <v>126</v>
      </c>
      <c r="B119">
        <v>14207</v>
      </c>
      <c r="D119">
        <v>4.4000000000000004</v>
      </c>
      <c r="J119">
        <f>VLOOKUP(Data_Collection[[#This Row],[School Name]],output_dataset1!$1:$1048576,8,FALSE)</f>
        <v>50</v>
      </c>
      <c r="K119">
        <f>VLOOKUP($A:$A,output_dataset1!$1:$1048576,18,FALSE)</f>
        <v>0</v>
      </c>
      <c r="L119">
        <f>VLOOKUP($A:$A,output_dataset1!$1:$1048576,23,FALSE)</f>
        <v>98</v>
      </c>
      <c r="M119">
        <f>VLOOKUP($A:$A,output_dataset1!$1:$1048576,24,FALSE)</f>
        <v>0</v>
      </c>
      <c r="N119">
        <f>VLOOKUP($A:$A,output_dataset1!$1:$1048576,33,FALSE)</f>
        <v>12</v>
      </c>
      <c r="O119">
        <f>VLOOKUP($A:$A,output_dataset1!$1:$1048576,38,FALSE)</f>
        <v>9.32</v>
      </c>
      <c r="P119">
        <f>VLOOKUP($A:$A,output_dataset1!$1:$1048576,39,FALSE)</f>
        <v>0</v>
      </c>
      <c r="Q119">
        <f>VLOOKUP($A:$A,output_dataset1!$1:$1048576,43,FALSE)</f>
        <v>44</v>
      </c>
      <c r="R119">
        <f>VLOOKUP($A:$A,output_dataset1!$1:$1048576,53,FALSE)</f>
        <v>50</v>
      </c>
      <c r="S119">
        <f>VLOOKUP($A:$A,output_dataset1!$1:$1048576,63,FALSE)</f>
        <v>106.29</v>
      </c>
      <c r="T119">
        <f>VLOOKUP($A:$A,output_dataset1!$1:$1048576,64,FALSE)</f>
        <v>0</v>
      </c>
      <c r="U119">
        <f>VLOOKUP($A:$A,output_dataset1!$1:$1048576,68,FALSE)</f>
        <v>96173</v>
      </c>
      <c r="V119">
        <f>VLOOKUP($A:$A,output_dataset1!$1:$1048576,69,FALSE)</f>
        <v>0</v>
      </c>
      <c r="W119">
        <f>VLOOKUP($A:$A,output_dataset1!$1:$1048576,73,FALSE)</f>
        <v>41</v>
      </c>
      <c r="X119">
        <f>VLOOKUP($A:$A,output_dataset1!$1:$1048576,74,FALSE)</f>
        <v>0</v>
      </c>
      <c r="Y119">
        <f>VLOOKUP($A:$A,output_dataset1!$1:$1048576,83,FALSE)</f>
        <v>23</v>
      </c>
      <c r="Z119">
        <f>VLOOKUP($A:$A,output_dataset1!$1:$1048576,88,FALSE)</f>
        <v>42</v>
      </c>
      <c r="AA119">
        <f>VLOOKUP($A:$A,output_dataset1!$1:$1048576,93,FALSE)</f>
        <v>88.132000000000005</v>
      </c>
      <c r="AB119" t="str">
        <f>VLOOKUP($A:$A,output_dataset1!$1:$1048576,99,FALSE)</f>
        <v>100</v>
      </c>
      <c r="AC119">
        <f>VLOOKUP($A:$A,output_dataset1!$1:$1048576,100,FALSE)</f>
        <v>24</v>
      </c>
      <c r="AD119">
        <f>VLOOKUP($A:$A,output_dataset1!$1:$1048576,115,FALSE)</f>
        <v>0</v>
      </c>
      <c r="AE119">
        <f>VLOOKUP($A:$A,output_dataset1!$1:$1048576,127,FALSE)</f>
        <v>0</v>
      </c>
      <c r="AF119">
        <f>VLOOKUP($A:$A,output_dataset1!$1:$1048576,128,FALSE)</f>
        <v>0</v>
      </c>
      <c r="AG119">
        <f>VLOOKUP($A:$A,output_dataset1!$1:$1048576,131,FALSE)</f>
        <v>0</v>
      </c>
      <c r="AH119">
        <f>VLOOKUP($A:$A,output_dataset1!$1:$1048576,132,FALSE)</f>
        <v>0</v>
      </c>
      <c r="AI119">
        <f>VLOOKUP($A:$A,output_dataset1!$1:$1048576,135,FALSE)</f>
        <v>0</v>
      </c>
      <c r="AJ119">
        <f>VLOOKUP($A:$A,output_dataset1!$1:$1048576,136,FALSE)</f>
        <v>0</v>
      </c>
      <c r="AK119">
        <f>VLOOKUP($A:$A,output_dataset1!$1:$1048576,139,FALSE)</f>
        <v>0</v>
      </c>
      <c r="AL119">
        <f>VLOOKUP($A:$A,output_dataset1!$1:$1048576,140,FALSE)</f>
        <v>0</v>
      </c>
      <c r="AM119">
        <f>VLOOKUP($A:$A,output_dataset1!$1:$1048576,143,FALSE)</f>
        <v>-84</v>
      </c>
      <c r="AN119">
        <f>VLOOKUP($A:$A,output_dataset1!$1:$1048576,144,FALSE)</f>
        <v>0</v>
      </c>
      <c r="AO119">
        <f>VLOOKUP($A:$A,output_dataset1!$1:$1048576,147,FALSE)</f>
        <v>0</v>
      </c>
      <c r="AP119">
        <f>VLOOKUP($A:$A,output_dataset1!$1:$1048576,148,FALSE)</f>
        <v>0</v>
      </c>
      <c r="AQ119">
        <f>VLOOKUP($A:$A,output_dataset1!$1:$1048576,151,FALSE)</f>
        <v>0</v>
      </c>
      <c r="AR119">
        <f>VLOOKUP($A:$A,output_dataset1!$1:$1048576,152,FALSE)</f>
        <v>1.414213562</v>
      </c>
      <c r="AS119">
        <f>VLOOKUP($A:$A,output_dataset1!$1:$1048576,153,FALSE)</f>
        <v>0</v>
      </c>
      <c r="AT119">
        <f>VLOOKUP($A:$A,output_dataset1!$1:$1048576,154,FALSE)</f>
        <v>0</v>
      </c>
      <c r="AU119">
        <f>VLOOKUP($A:$A,output_dataset1!$1:$1048576,155,FALSE)</f>
        <v>1.164646463</v>
      </c>
      <c r="AV119">
        <f>VLOOKUP($A:$A,output_dataset1!$1:$1048576,156,FALSE)</f>
        <v>0</v>
      </c>
      <c r="AW119">
        <f>VLOOKUP($A:$A,output_dataset1!$1:$1048576,157,FALSE)</f>
        <v>0</v>
      </c>
      <c r="AX119">
        <f>VLOOKUP($A:$A,output_dataset1!$1:$1048576,158,FALSE)</f>
        <v>0</v>
      </c>
      <c r="AY119">
        <f>VLOOKUP($A:$A,output_dataset1!$1:$1048576,159,FALSE)</f>
        <v>0</v>
      </c>
      <c r="AZ119">
        <f>VLOOKUP($A:$A,output_dataset1!$1:$1048576,162,FALSE)</f>
        <v>0</v>
      </c>
      <c r="BA119">
        <f>VLOOKUP($A:$A,output_dataset1!$1:$1048576,163,FALSE)</f>
        <v>0</v>
      </c>
      <c r="BB119">
        <f>VLOOKUP($A:$A,output_dataset1!$1:$1048576,164,FALSE)</f>
        <v>0</v>
      </c>
      <c r="BC119">
        <f>VLOOKUP($A:$A,output_dataset1!$1:$1048576,168,FALSE)</f>
        <v>0</v>
      </c>
      <c r="BD119">
        <f>VLOOKUP($A:$A,output_dataset1!$1:$1048576,172,FALSE)</f>
        <v>0</v>
      </c>
      <c r="BE119">
        <f>VLOOKUP($A:$A,output_dataset1!$1:$1048576,176,FALSE)</f>
        <v>0</v>
      </c>
      <c r="BF119">
        <f>VLOOKUP($A:$A,output_dataset1!$1:$1048576,177,FALSE)</f>
        <v>0</v>
      </c>
      <c r="BG119">
        <f>VLOOKUP($A:$A,output_dataset1!$1:$1048576,181,FALSE)</f>
        <v>0</v>
      </c>
      <c r="BH119">
        <f>VLOOKUP($A:$A,output_dataset1!$1:$1048576,185,FALSE)</f>
        <v>0</v>
      </c>
    </row>
    <row r="120" spans="1:60" x14ac:dyDescent="0.3">
      <c r="A120" t="s">
        <v>127</v>
      </c>
      <c r="B120">
        <v>104116</v>
      </c>
      <c r="C120">
        <v>1.2</v>
      </c>
      <c r="D120">
        <v>4.2</v>
      </c>
      <c r="E120">
        <v>187</v>
      </c>
      <c r="F120">
        <v>81</v>
      </c>
      <c r="G120">
        <v>22</v>
      </c>
      <c r="H120">
        <v>8</v>
      </c>
      <c r="I120">
        <v>15.1</v>
      </c>
      <c r="J120">
        <f>VLOOKUP(Data_Collection[[#This Row],[School Name]],output_dataset1!$1:$1048576,8,FALSE)</f>
        <v>25</v>
      </c>
      <c r="K120">
        <f>VLOOKUP($A:$A,output_dataset1!$1:$1048576,18,FALSE)</f>
        <v>0</v>
      </c>
      <c r="L120">
        <f>VLOOKUP($A:$A,output_dataset1!$1:$1048576,23,FALSE)</f>
        <v>92</v>
      </c>
      <c r="M120">
        <f>VLOOKUP($A:$A,output_dataset1!$1:$1048576,24,FALSE)</f>
        <v>0</v>
      </c>
      <c r="N120">
        <f>VLOOKUP($A:$A,output_dataset1!$1:$1048576,33,FALSE)</f>
        <v>45</v>
      </c>
      <c r="O120">
        <f>VLOOKUP($A:$A,output_dataset1!$1:$1048576,38,FALSE)</f>
        <v>8.9499999999999993</v>
      </c>
      <c r="P120">
        <f>VLOOKUP($A:$A,output_dataset1!$1:$1048576,39,FALSE)</f>
        <v>0</v>
      </c>
      <c r="Q120">
        <f>VLOOKUP($A:$A,output_dataset1!$1:$1048576,43,FALSE)</f>
        <v>24</v>
      </c>
      <c r="R120">
        <f>VLOOKUP($A:$A,output_dataset1!$1:$1048576,53,FALSE)</f>
        <v>49</v>
      </c>
      <c r="S120">
        <f>VLOOKUP($A:$A,output_dataset1!$1:$1048576,63,FALSE)</f>
        <v>62.52</v>
      </c>
      <c r="T120">
        <f>VLOOKUP($A:$A,output_dataset1!$1:$1048576,64,FALSE)</f>
        <v>0</v>
      </c>
      <c r="U120">
        <f>VLOOKUP($A:$A,output_dataset1!$1:$1048576,68,FALSE)</f>
        <v>50242</v>
      </c>
      <c r="V120">
        <f>VLOOKUP($A:$A,output_dataset1!$1:$1048576,69,FALSE)</f>
        <v>0</v>
      </c>
      <c r="W120">
        <f>VLOOKUP($A:$A,output_dataset1!$1:$1048576,73,FALSE)</f>
        <v>87</v>
      </c>
      <c r="X120">
        <f>VLOOKUP($A:$A,output_dataset1!$1:$1048576,74,FALSE)</f>
        <v>0</v>
      </c>
      <c r="Y120">
        <f>VLOOKUP($A:$A,output_dataset1!$1:$1048576,83,FALSE)</f>
        <v>44</v>
      </c>
      <c r="Z120">
        <f>VLOOKUP($A:$A,output_dataset1!$1:$1048576,88,FALSE)</f>
        <v>67</v>
      </c>
      <c r="AA120">
        <f>VLOOKUP($A:$A,output_dataset1!$1:$1048576,93,FALSE)</f>
        <v>86.028999999999996</v>
      </c>
      <c r="AB120" t="str">
        <f>VLOOKUP($A:$A,output_dataset1!$1:$1048576,99,FALSE)</f>
        <v>100</v>
      </c>
      <c r="AC120">
        <f>VLOOKUP($A:$A,output_dataset1!$1:$1048576,100,FALSE)</f>
        <v>16</v>
      </c>
      <c r="AD120">
        <f>VLOOKUP($A:$A,output_dataset1!$1:$1048576,115,FALSE)</f>
        <v>4</v>
      </c>
      <c r="AE120">
        <f>VLOOKUP($A:$A,output_dataset1!$1:$1048576,127,FALSE)</f>
        <v>0</v>
      </c>
      <c r="AF120">
        <f>VLOOKUP($A:$A,output_dataset1!$1:$1048576,128,FALSE)</f>
        <v>0</v>
      </c>
      <c r="AG120">
        <f>VLOOKUP($A:$A,output_dataset1!$1:$1048576,131,FALSE)</f>
        <v>0</v>
      </c>
      <c r="AH120">
        <f>VLOOKUP($A:$A,output_dataset1!$1:$1048576,132,FALSE)</f>
        <v>0</v>
      </c>
      <c r="AI120">
        <f>VLOOKUP($A:$A,output_dataset1!$1:$1048576,135,FALSE)</f>
        <v>0</v>
      </c>
      <c r="AJ120">
        <f>VLOOKUP($A:$A,output_dataset1!$1:$1048576,136,FALSE)</f>
        <v>0</v>
      </c>
      <c r="AK120">
        <f>VLOOKUP($A:$A,output_dataset1!$1:$1048576,139,FALSE)</f>
        <v>0</v>
      </c>
      <c r="AL120">
        <f>VLOOKUP($A:$A,output_dataset1!$1:$1048576,140,FALSE)</f>
        <v>0</v>
      </c>
      <c r="AM120">
        <f>VLOOKUP($A:$A,output_dataset1!$1:$1048576,143,FALSE)</f>
        <v>0</v>
      </c>
      <c r="AN120">
        <f>VLOOKUP($A:$A,output_dataset1!$1:$1048576,144,FALSE)</f>
        <v>0</v>
      </c>
      <c r="AO120">
        <f>VLOOKUP($A:$A,output_dataset1!$1:$1048576,147,FALSE)</f>
        <v>0</v>
      </c>
      <c r="AP120">
        <f>VLOOKUP($A:$A,output_dataset1!$1:$1048576,148,FALSE)</f>
        <v>0</v>
      </c>
      <c r="AQ120">
        <f>VLOOKUP($A:$A,output_dataset1!$1:$1048576,151,FALSE)</f>
        <v>0</v>
      </c>
      <c r="AR120">
        <f>VLOOKUP($A:$A,output_dataset1!$1:$1048576,152,FALSE)</f>
        <v>0</v>
      </c>
      <c r="AS120">
        <f>VLOOKUP($A:$A,output_dataset1!$1:$1048576,153,FALSE)</f>
        <v>0</v>
      </c>
      <c r="AT120">
        <f>VLOOKUP($A:$A,output_dataset1!$1:$1048576,154,FALSE)</f>
        <v>0</v>
      </c>
      <c r="AU120">
        <f>VLOOKUP($A:$A,output_dataset1!$1:$1048576,155,FALSE)</f>
        <v>0</v>
      </c>
      <c r="AV120">
        <f>VLOOKUP($A:$A,output_dataset1!$1:$1048576,156,FALSE)</f>
        <v>0</v>
      </c>
      <c r="AW120">
        <f>VLOOKUP($A:$A,output_dataset1!$1:$1048576,157,FALSE)</f>
        <v>0</v>
      </c>
      <c r="AX120">
        <f>VLOOKUP($A:$A,output_dataset1!$1:$1048576,158,FALSE)</f>
        <v>0</v>
      </c>
      <c r="AY120">
        <f>VLOOKUP($A:$A,output_dataset1!$1:$1048576,159,FALSE)</f>
        <v>0</v>
      </c>
      <c r="AZ120">
        <f>VLOOKUP($A:$A,output_dataset1!$1:$1048576,162,FALSE)</f>
        <v>0</v>
      </c>
      <c r="BA120">
        <f>VLOOKUP($A:$A,output_dataset1!$1:$1048576,163,FALSE)</f>
        <v>0</v>
      </c>
      <c r="BB120">
        <f>VLOOKUP($A:$A,output_dataset1!$1:$1048576,164,FALSE)</f>
        <v>0</v>
      </c>
      <c r="BC120">
        <f>VLOOKUP($A:$A,output_dataset1!$1:$1048576,168,FALSE)</f>
        <v>0</v>
      </c>
      <c r="BD120">
        <f>VLOOKUP($A:$A,output_dataset1!$1:$1048576,172,FALSE)</f>
        <v>0</v>
      </c>
      <c r="BE120">
        <f>VLOOKUP($A:$A,output_dataset1!$1:$1048576,176,FALSE)</f>
        <v>0</v>
      </c>
      <c r="BF120">
        <f>VLOOKUP($A:$A,output_dataset1!$1:$1048576,177,FALSE)</f>
        <v>0</v>
      </c>
      <c r="BG120">
        <f>VLOOKUP($A:$A,output_dataset1!$1:$1048576,181,FALSE)</f>
        <v>0</v>
      </c>
      <c r="BH120">
        <f>VLOOKUP($A:$A,output_dataset1!$1:$1048576,185,FALSE)</f>
        <v>0</v>
      </c>
    </row>
    <row r="121" spans="1:60" x14ac:dyDescent="0.3">
      <c r="A121" t="s">
        <v>128</v>
      </c>
      <c r="B121">
        <v>43046</v>
      </c>
      <c r="D121">
        <v>4.4000000000000004</v>
      </c>
      <c r="J121">
        <f>VLOOKUP(Data_Collection[[#This Row],[School Name]],output_dataset1!$1:$1048576,8,FALSE)</f>
        <v>0</v>
      </c>
      <c r="K121">
        <f>VLOOKUP($A:$A,output_dataset1!$1:$1048576,18,FALSE)</f>
        <v>0</v>
      </c>
      <c r="L121">
        <f>VLOOKUP($A:$A,output_dataset1!$1:$1048576,23,FALSE)</f>
        <v>76</v>
      </c>
      <c r="M121">
        <f>VLOOKUP($A:$A,output_dataset1!$1:$1048576,24,FALSE)</f>
        <v>0</v>
      </c>
      <c r="N121">
        <f>VLOOKUP($A:$A,output_dataset1!$1:$1048576,33,FALSE)</f>
        <v>46</v>
      </c>
      <c r="O121">
        <f>VLOOKUP($A:$A,output_dataset1!$1:$1048576,38,FALSE)</f>
        <v>8.9700000000000006</v>
      </c>
      <c r="P121">
        <f>VLOOKUP($A:$A,output_dataset1!$1:$1048576,39,FALSE)</f>
        <v>0</v>
      </c>
      <c r="Q121">
        <f>VLOOKUP($A:$A,output_dataset1!$1:$1048576,43,FALSE)</f>
        <v>0</v>
      </c>
      <c r="R121">
        <f>VLOOKUP($A:$A,output_dataset1!$1:$1048576,53,FALSE)</f>
        <v>34</v>
      </c>
      <c r="S121">
        <f>VLOOKUP($A:$A,output_dataset1!$1:$1048576,63,FALSE)</f>
        <v>47.88</v>
      </c>
      <c r="T121">
        <f>VLOOKUP($A:$A,output_dataset1!$1:$1048576,64,FALSE)</f>
        <v>0</v>
      </c>
      <c r="U121">
        <f>VLOOKUP($A:$A,output_dataset1!$1:$1048576,68,FALSE)</f>
        <v>99293</v>
      </c>
      <c r="V121">
        <f>VLOOKUP($A:$A,output_dataset1!$1:$1048576,69,FALSE)</f>
        <v>0</v>
      </c>
      <c r="W121">
        <f>VLOOKUP($A:$A,output_dataset1!$1:$1048576,73,FALSE)</f>
        <v>28</v>
      </c>
      <c r="X121">
        <f>VLOOKUP($A:$A,output_dataset1!$1:$1048576,74,FALSE)</f>
        <v>0</v>
      </c>
      <c r="Y121">
        <f>VLOOKUP($A:$A,output_dataset1!$1:$1048576,83,FALSE)</f>
        <v>26</v>
      </c>
      <c r="Z121">
        <f>VLOOKUP($A:$A,output_dataset1!$1:$1048576,88,FALSE)</f>
        <v>45</v>
      </c>
      <c r="AA121">
        <f>VLOOKUP($A:$A,output_dataset1!$1:$1048576,93,FALSE)</f>
        <v>87.415000000000006</v>
      </c>
      <c r="AB121" t="str">
        <f>VLOOKUP($A:$A,output_dataset1!$1:$1048576,99,FALSE)</f>
        <v>7</v>
      </c>
      <c r="AC121">
        <f>VLOOKUP($A:$A,output_dataset1!$1:$1048576,100,FALSE)</f>
        <v>9</v>
      </c>
      <c r="AD121">
        <f>VLOOKUP($A:$A,output_dataset1!$1:$1048576,115,FALSE)</f>
        <v>2</v>
      </c>
      <c r="AE121">
        <f>VLOOKUP($A:$A,output_dataset1!$1:$1048576,127,FALSE)</f>
        <v>0</v>
      </c>
      <c r="AF121">
        <f>VLOOKUP($A:$A,output_dataset1!$1:$1048576,128,FALSE)</f>
        <v>0</v>
      </c>
      <c r="AG121">
        <f>VLOOKUP($A:$A,output_dataset1!$1:$1048576,131,FALSE)</f>
        <v>0</v>
      </c>
      <c r="AH121">
        <f>VLOOKUP($A:$A,output_dataset1!$1:$1048576,132,FALSE)</f>
        <v>0</v>
      </c>
      <c r="AI121">
        <f>VLOOKUP($A:$A,output_dataset1!$1:$1048576,135,FALSE)</f>
        <v>0</v>
      </c>
      <c r="AJ121">
        <f>VLOOKUP($A:$A,output_dataset1!$1:$1048576,136,FALSE)</f>
        <v>0</v>
      </c>
      <c r="AK121">
        <f>VLOOKUP($A:$A,output_dataset1!$1:$1048576,139,FALSE)</f>
        <v>0</v>
      </c>
      <c r="AL121">
        <f>VLOOKUP($A:$A,output_dataset1!$1:$1048576,140,FALSE)</f>
        <v>0</v>
      </c>
      <c r="AM121">
        <f>VLOOKUP($A:$A,output_dataset1!$1:$1048576,143,FALSE)</f>
        <v>-48</v>
      </c>
      <c r="AN121">
        <f>VLOOKUP($A:$A,output_dataset1!$1:$1048576,144,FALSE)</f>
        <v>0</v>
      </c>
      <c r="AO121">
        <f>VLOOKUP($A:$A,output_dataset1!$1:$1048576,147,FALSE)</f>
        <v>0</v>
      </c>
      <c r="AP121">
        <f>VLOOKUP($A:$A,output_dataset1!$1:$1048576,148,FALSE)</f>
        <v>0</v>
      </c>
      <c r="AQ121">
        <f>VLOOKUP($A:$A,output_dataset1!$1:$1048576,151,FALSE)</f>
        <v>0</v>
      </c>
      <c r="AR121">
        <f>VLOOKUP($A:$A,output_dataset1!$1:$1048576,152,FALSE)</f>
        <v>0</v>
      </c>
      <c r="AS121">
        <f>VLOOKUP($A:$A,output_dataset1!$1:$1048576,153,FALSE)</f>
        <v>0</v>
      </c>
      <c r="AT121">
        <f>VLOOKUP($A:$A,output_dataset1!$1:$1048576,154,FALSE)</f>
        <v>0</v>
      </c>
      <c r="AU121">
        <f>VLOOKUP($A:$A,output_dataset1!$1:$1048576,155,FALSE)</f>
        <v>0.45866385799999998</v>
      </c>
      <c r="AV121">
        <f>VLOOKUP($A:$A,output_dataset1!$1:$1048576,156,FALSE)</f>
        <v>0</v>
      </c>
      <c r="AW121">
        <f>VLOOKUP($A:$A,output_dataset1!$1:$1048576,157,FALSE)</f>
        <v>0</v>
      </c>
      <c r="AX121">
        <f>VLOOKUP($A:$A,output_dataset1!$1:$1048576,158,FALSE)</f>
        <v>0</v>
      </c>
      <c r="AY121">
        <f>VLOOKUP($A:$A,output_dataset1!$1:$1048576,159,FALSE)</f>
        <v>0</v>
      </c>
      <c r="AZ121">
        <f>VLOOKUP($A:$A,output_dataset1!$1:$1048576,162,FALSE)</f>
        <v>0</v>
      </c>
      <c r="BA121">
        <f>VLOOKUP($A:$A,output_dataset1!$1:$1048576,163,FALSE)</f>
        <v>0</v>
      </c>
      <c r="BB121">
        <f>VLOOKUP($A:$A,output_dataset1!$1:$1048576,164,FALSE)</f>
        <v>0</v>
      </c>
      <c r="BC121">
        <f>VLOOKUP($A:$A,output_dataset1!$1:$1048576,168,FALSE)</f>
        <v>0</v>
      </c>
      <c r="BD121">
        <f>VLOOKUP($A:$A,output_dataset1!$1:$1048576,172,FALSE)</f>
        <v>0</v>
      </c>
      <c r="BE121">
        <f>VLOOKUP($A:$A,output_dataset1!$1:$1048576,176,FALSE)</f>
        <v>0</v>
      </c>
      <c r="BF121">
        <f>VLOOKUP($A:$A,output_dataset1!$1:$1048576,177,FALSE)</f>
        <v>0</v>
      </c>
      <c r="BG121">
        <f>VLOOKUP($A:$A,output_dataset1!$1:$1048576,181,FALSE)</f>
        <v>0</v>
      </c>
      <c r="BH121">
        <f>VLOOKUP($A:$A,output_dataset1!$1:$1048576,185,FALSE)</f>
        <v>0</v>
      </c>
    </row>
    <row r="122" spans="1:60" x14ac:dyDescent="0.3">
      <c r="A122" t="s">
        <v>129</v>
      </c>
      <c r="B122">
        <v>15666</v>
      </c>
      <c r="D122">
        <v>4</v>
      </c>
      <c r="J122">
        <f>VLOOKUP(Data_Collection[[#This Row],[School Name]],output_dataset1!$1:$1048576,8,FALSE)</f>
        <v>38</v>
      </c>
      <c r="K122">
        <f>VLOOKUP($A:$A,output_dataset1!$1:$1048576,18,FALSE)</f>
        <v>0</v>
      </c>
      <c r="L122">
        <f>VLOOKUP($A:$A,output_dataset1!$1:$1048576,23,FALSE)</f>
        <v>88</v>
      </c>
      <c r="M122">
        <f>VLOOKUP($A:$A,output_dataset1!$1:$1048576,24,FALSE)</f>
        <v>0</v>
      </c>
      <c r="N122">
        <f>VLOOKUP($A:$A,output_dataset1!$1:$1048576,33,FALSE)</f>
        <v>81</v>
      </c>
      <c r="O122">
        <f>VLOOKUP($A:$A,output_dataset1!$1:$1048576,38,FALSE)</f>
        <v>8.6199999999999992</v>
      </c>
      <c r="P122">
        <f>VLOOKUP($A:$A,output_dataset1!$1:$1048576,39,FALSE)</f>
        <v>0</v>
      </c>
      <c r="Q122">
        <f>VLOOKUP($A:$A,output_dataset1!$1:$1048576,43,FALSE)</f>
        <v>45</v>
      </c>
      <c r="R122">
        <f>VLOOKUP($A:$A,output_dataset1!$1:$1048576,53,FALSE)</f>
        <v>48</v>
      </c>
      <c r="S122">
        <f>VLOOKUP($A:$A,output_dataset1!$1:$1048576,63,FALSE)</f>
        <v>36.83</v>
      </c>
      <c r="T122">
        <f>VLOOKUP($A:$A,output_dataset1!$1:$1048576,64,FALSE)</f>
        <v>0</v>
      </c>
      <c r="U122">
        <f>VLOOKUP($A:$A,output_dataset1!$1:$1048576,68,FALSE)</f>
        <v>65001</v>
      </c>
      <c r="V122">
        <f>VLOOKUP($A:$A,output_dataset1!$1:$1048576,69,FALSE)</f>
        <v>0</v>
      </c>
      <c r="W122">
        <f>VLOOKUP($A:$A,output_dataset1!$1:$1048576,73,FALSE)</f>
        <v>65</v>
      </c>
      <c r="X122">
        <f>VLOOKUP($A:$A,output_dataset1!$1:$1048576,74,FALSE)</f>
        <v>0</v>
      </c>
      <c r="Y122">
        <f>VLOOKUP($A:$A,output_dataset1!$1:$1048576,83,FALSE)</f>
        <v>50</v>
      </c>
      <c r="Z122">
        <f>VLOOKUP($A:$A,output_dataset1!$1:$1048576,88,FALSE)</f>
        <v>29</v>
      </c>
      <c r="AA122">
        <f>VLOOKUP($A:$A,output_dataset1!$1:$1048576,93,FALSE)</f>
        <v>85.784000000000006</v>
      </c>
      <c r="AB122" t="str">
        <f>VLOOKUP($A:$A,output_dataset1!$1:$1048576,99,FALSE)</f>
        <v>100</v>
      </c>
      <c r="AC122">
        <f>VLOOKUP($A:$A,output_dataset1!$1:$1048576,100,FALSE)</f>
        <v>44</v>
      </c>
      <c r="AD122">
        <f>VLOOKUP($A:$A,output_dataset1!$1:$1048576,115,FALSE)</f>
        <v>4</v>
      </c>
      <c r="AE122">
        <f>VLOOKUP($A:$A,output_dataset1!$1:$1048576,127,FALSE)</f>
        <v>0</v>
      </c>
      <c r="AF122">
        <f>VLOOKUP($A:$A,output_dataset1!$1:$1048576,128,FALSE)</f>
        <v>0</v>
      </c>
      <c r="AG122">
        <f>VLOOKUP($A:$A,output_dataset1!$1:$1048576,131,FALSE)</f>
        <v>0</v>
      </c>
      <c r="AH122">
        <f>VLOOKUP($A:$A,output_dataset1!$1:$1048576,132,FALSE)</f>
        <v>0</v>
      </c>
      <c r="AI122">
        <f>VLOOKUP($A:$A,output_dataset1!$1:$1048576,135,FALSE)</f>
        <v>0</v>
      </c>
      <c r="AJ122">
        <f>VLOOKUP($A:$A,output_dataset1!$1:$1048576,136,FALSE)</f>
        <v>0</v>
      </c>
      <c r="AK122">
        <f>VLOOKUP($A:$A,output_dataset1!$1:$1048576,139,FALSE)</f>
        <v>0</v>
      </c>
      <c r="AL122">
        <f>VLOOKUP($A:$A,output_dataset1!$1:$1048576,140,FALSE)</f>
        <v>0</v>
      </c>
      <c r="AM122">
        <f>VLOOKUP($A:$A,output_dataset1!$1:$1048576,143,FALSE)</f>
        <v>54</v>
      </c>
      <c r="AN122">
        <f>VLOOKUP($A:$A,output_dataset1!$1:$1048576,144,FALSE)</f>
        <v>0</v>
      </c>
      <c r="AO122">
        <f>VLOOKUP($A:$A,output_dataset1!$1:$1048576,147,FALSE)</f>
        <v>0</v>
      </c>
      <c r="AP122">
        <f>VLOOKUP($A:$A,output_dataset1!$1:$1048576,148,FALSE)</f>
        <v>0</v>
      </c>
      <c r="AQ122">
        <f>VLOOKUP($A:$A,output_dataset1!$1:$1048576,151,FALSE)</f>
        <v>0</v>
      </c>
      <c r="AR122">
        <f>VLOOKUP($A:$A,output_dataset1!$1:$1048576,152,FALSE)</f>
        <v>0</v>
      </c>
      <c r="AS122">
        <f>VLOOKUP($A:$A,output_dataset1!$1:$1048576,153,FALSE)</f>
        <v>0</v>
      </c>
      <c r="AT122">
        <f>VLOOKUP($A:$A,output_dataset1!$1:$1048576,154,FALSE)</f>
        <v>0</v>
      </c>
      <c r="AU122">
        <f>VLOOKUP($A:$A,output_dataset1!$1:$1048576,155,FALSE)</f>
        <v>0.76367532400000004</v>
      </c>
      <c r="AV122">
        <f>VLOOKUP($A:$A,output_dataset1!$1:$1048576,156,FALSE)</f>
        <v>0</v>
      </c>
      <c r="AW122">
        <f>VLOOKUP($A:$A,output_dataset1!$1:$1048576,157,FALSE)</f>
        <v>0</v>
      </c>
      <c r="AX122">
        <f>VLOOKUP($A:$A,output_dataset1!$1:$1048576,158,FALSE)</f>
        <v>0</v>
      </c>
      <c r="AY122">
        <f>VLOOKUP($A:$A,output_dataset1!$1:$1048576,159,FALSE)</f>
        <v>0</v>
      </c>
      <c r="AZ122">
        <f>VLOOKUP($A:$A,output_dataset1!$1:$1048576,162,FALSE)</f>
        <v>0</v>
      </c>
      <c r="BA122">
        <f>VLOOKUP($A:$A,output_dataset1!$1:$1048576,163,FALSE)</f>
        <v>0</v>
      </c>
      <c r="BB122">
        <f>VLOOKUP($A:$A,output_dataset1!$1:$1048576,164,FALSE)</f>
        <v>0</v>
      </c>
      <c r="BC122">
        <f>VLOOKUP($A:$A,output_dataset1!$1:$1048576,168,FALSE)</f>
        <v>0</v>
      </c>
      <c r="BD122">
        <f>VLOOKUP($A:$A,output_dataset1!$1:$1048576,172,FALSE)</f>
        <v>0</v>
      </c>
      <c r="BE122">
        <f>VLOOKUP($A:$A,output_dataset1!$1:$1048576,176,FALSE)</f>
        <v>0</v>
      </c>
      <c r="BF122">
        <f>VLOOKUP($A:$A,output_dataset1!$1:$1048576,177,FALSE)</f>
        <v>0</v>
      </c>
      <c r="BG122">
        <f>VLOOKUP($A:$A,output_dataset1!$1:$1048576,181,FALSE)</f>
        <v>0</v>
      </c>
      <c r="BH122">
        <f>VLOOKUP($A:$A,output_dataset1!$1:$1048576,185,FALSE)</f>
        <v>0</v>
      </c>
    </row>
    <row r="123" spans="1:60" x14ac:dyDescent="0.3">
      <c r="A123" t="s">
        <v>130</v>
      </c>
      <c r="B123">
        <v>6604</v>
      </c>
      <c r="C123">
        <v>1.5</v>
      </c>
      <c r="D123">
        <v>4.4000000000000004</v>
      </c>
      <c r="E123">
        <v>156</v>
      </c>
      <c r="F123">
        <v>75</v>
      </c>
      <c r="G123">
        <v>20</v>
      </c>
      <c r="H123">
        <v>9</v>
      </c>
      <c r="I123">
        <v>16.100000000000001</v>
      </c>
      <c r="J123">
        <f>VLOOKUP(Data_Collection[[#This Row],[School Name]],output_dataset1!$1:$1048576,8,FALSE)</f>
        <v>90</v>
      </c>
      <c r="K123">
        <f>VLOOKUP($A:$A,output_dataset1!$1:$1048576,18,FALSE)</f>
        <v>0</v>
      </c>
      <c r="L123">
        <f>VLOOKUP($A:$A,output_dataset1!$1:$1048576,23,FALSE)</f>
        <v>94</v>
      </c>
      <c r="M123">
        <f>VLOOKUP($A:$A,output_dataset1!$1:$1048576,24,FALSE)</f>
        <v>0</v>
      </c>
      <c r="N123">
        <f>VLOOKUP($A:$A,output_dataset1!$1:$1048576,33,FALSE)</f>
        <v>86</v>
      </c>
      <c r="O123">
        <f>VLOOKUP($A:$A,output_dataset1!$1:$1048576,38,FALSE)</f>
        <v>7.09</v>
      </c>
      <c r="P123">
        <f>VLOOKUP($A:$A,output_dataset1!$1:$1048576,39,FALSE)</f>
        <v>0</v>
      </c>
      <c r="Q123">
        <f>VLOOKUP($A:$A,output_dataset1!$1:$1048576,43,FALSE)</f>
        <v>40</v>
      </c>
      <c r="R123">
        <f>VLOOKUP($A:$A,output_dataset1!$1:$1048576,53,FALSE)</f>
        <v>33</v>
      </c>
      <c r="S123">
        <f>VLOOKUP($A:$A,output_dataset1!$1:$1048576,63,FALSE)</f>
        <v>91.3</v>
      </c>
      <c r="T123">
        <f>VLOOKUP($A:$A,output_dataset1!$1:$1048576,64,FALSE)</f>
        <v>0</v>
      </c>
      <c r="U123">
        <f>VLOOKUP($A:$A,output_dataset1!$1:$1048576,68,FALSE)</f>
        <v>42406</v>
      </c>
      <c r="V123">
        <f>VLOOKUP($A:$A,output_dataset1!$1:$1048576,69,FALSE)</f>
        <v>0</v>
      </c>
      <c r="W123">
        <f>VLOOKUP($A:$A,output_dataset1!$1:$1048576,73,FALSE)</f>
        <v>98</v>
      </c>
      <c r="X123">
        <f>VLOOKUP($A:$A,output_dataset1!$1:$1048576,74,FALSE)</f>
        <v>0</v>
      </c>
      <c r="Y123">
        <f>VLOOKUP($A:$A,output_dataset1!$1:$1048576,83,FALSE)</f>
        <v>69</v>
      </c>
      <c r="Z123">
        <f>VLOOKUP($A:$A,output_dataset1!$1:$1048576,88,FALSE)</f>
        <v>27</v>
      </c>
      <c r="AA123">
        <f>VLOOKUP($A:$A,output_dataset1!$1:$1048576,93,FALSE)</f>
        <v>88.519000000000005</v>
      </c>
      <c r="AB123" t="str">
        <f>VLOOKUP($A:$A,output_dataset1!$1:$1048576,99,FALSE)</f>
        <v>100</v>
      </c>
      <c r="AC123">
        <f>VLOOKUP($A:$A,output_dataset1!$1:$1048576,100,FALSE)</f>
        <v>23</v>
      </c>
      <c r="AD123">
        <f>VLOOKUP($A:$A,output_dataset1!$1:$1048576,115,FALSE)</f>
        <v>4</v>
      </c>
      <c r="AE123">
        <f>VLOOKUP($A:$A,output_dataset1!$1:$1048576,127,FALSE)</f>
        <v>0</v>
      </c>
      <c r="AF123">
        <f>VLOOKUP($A:$A,output_dataset1!$1:$1048576,128,FALSE)</f>
        <v>0</v>
      </c>
      <c r="AG123">
        <f>VLOOKUP($A:$A,output_dataset1!$1:$1048576,131,FALSE)</f>
        <v>0</v>
      </c>
      <c r="AH123">
        <f>VLOOKUP($A:$A,output_dataset1!$1:$1048576,132,FALSE)</f>
        <v>0</v>
      </c>
      <c r="AI123">
        <f>VLOOKUP($A:$A,output_dataset1!$1:$1048576,135,FALSE)</f>
        <v>0</v>
      </c>
      <c r="AJ123">
        <f>VLOOKUP($A:$A,output_dataset1!$1:$1048576,136,FALSE)</f>
        <v>0</v>
      </c>
      <c r="AK123">
        <f>VLOOKUP($A:$A,output_dataset1!$1:$1048576,139,FALSE)</f>
        <v>0</v>
      </c>
      <c r="AL123">
        <f>VLOOKUP($A:$A,output_dataset1!$1:$1048576,140,FALSE)</f>
        <v>0</v>
      </c>
      <c r="AM123">
        <f>VLOOKUP($A:$A,output_dataset1!$1:$1048576,143,FALSE)</f>
        <v>35</v>
      </c>
      <c r="AN123">
        <f>VLOOKUP($A:$A,output_dataset1!$1:$1048576,144,FALSE)</f>
        <v>0</v>
      </c>
      <c r="AO123">
        <f>VLOOKUP($A:$A,output_dataset1!$1:$1048576,147,FALSE)</f>
        <v>0</v>
      </c>
      <c r="AP123">
        <f>VLOOKUP($A:$A,output_dataset1!$1:$1048576,148,FALSE)</f>
        <v>0</v>
      </c>
      <c r="AQ123">
        <f>VLOOKUP($A:$A,output_dataset1!$1:$1048576,151,FALSE)</f>
        <v>0</v>
      </c>
      <c r="AR123">
        <f>VLOOKUP($A:$A,output_dataset1!$1:$1048576,152,FALSE)</f>
        <v>0</v>
      </c>
      <c r="AS123">
        <f>VLOOKUP($A:$A,output_dataset1!$1:$1048576,153,FALSE)</f>
        <v>0</v>
      </c>
      <c r="AT123">
        <f>VLOOKUP($A:$A,output_dataset1!$1:$1048576,154,FALSE)</f>
        <v>0</v>
      </c>
      <c r="AU123">
        <f>VLOOKUP($A:$A,output_dataset1!$1:$1048576,155,FALSE)</f>
        <v>1.053137759</v>
      </c>
      <c r="AV123">
        <f>VLOOKUP($A:$A,output_dataset1!$1:$1048576,156,FALSE)</f>
        <v>0</v>
      </c>
      <c r="AW123">
        <f>VLOOKUP($A:$A,output_dataset1!$1:$1048576,157,FALSE)</f>
        <v>0</v>
      </c>
      <c r="AX123">
        <f>VLOOKUP($A:$A,output_dataset1!$1:$1048576,158,FALSE)</f>
        <v>0</v>
      </c>
      <c r="AY123">
        <f>VLOOKUP($A:$A,output_dataset1!$1:$1048576,159,FALSE)</f>
        <v>0</v>
      </c>
      <c r="AZ123">
        <f>VLOOKUP($A:$A,output_dataset1!$1:$1048576,162,FALSE)</f>
        <v>0</v>
      </c>
      <c r="BA123">
        <f>VLOOKUP($A:$A,output_dataset1!$1:$1048576,163,FALSE)</f>
        <v>0</v>
      </c>
      <c r="BB123">
        <f>VLOOKUP($A:$A,output_dataset1!$1:$1048576,164,FALSE)</f>
        <v>0</v>
      </c>
      <c r="BC123">
        <f>VLOOKUP($A:$A,output_dataset1!$1:$1048576,168,FALSE)</f>
        <v>0</v>
      </c>
      <c r="BD123">
        <f>VLOOKUP($A:$A,output_dataset1!$1:$1048576,172,FALSE)</f>
        <v>0</v>
      </c>
      <c r="BE123">
        <f>VLOOKUP($A:$A,output_dataset1!$1:$1048576,176,FALSE)</f>
        <v>0</v>
      </c>
      <c r="BF123">
        <f>VLOOKUP($A:$A,output_dataset1!$1:$1048576,177,FALSE)</f>
        <v>0</v>
      </c>
      <c r="BG123">
        <f>VLOOKUP($A:$A,output_dataset1!$1:$1048576,181,FALSE)</f>
        <v>0</v>
      </c>
      <c r="BH123">
        <f>VLOOKUP($A:$A,output_dataset1!$1:$1048576,185,FALSE)</f>
        <v>0</v>
      </c>
    </row>
    <row r="124" spans="1:60" x14ac:dyDescent="0.3">
      <c r="A124" t="s">
        <v>131</v>
      </c>
      <c r="B124">
        <v>711</v>
      </c>
      <c r="C124">
        <v>1.2</v>
      </c>
      <c r="D124">
        <v>4.5</v>
      </c>
      <c r="E124">
        <v>256</v>
      </c>
      <c r="F124">
        <v>85</v>
      </c>
      <c r="G124">
        <v>25</v>
      </c>
      <c r="H124">
        <v>10</v>
      </c>
      <c r="I124">
        <v>15.1</v>
      </c>
      <c r="J124">
        <f>VLOOKUP(Data_Collection[[#This Row],[School Name]],output_dataset1!$1:$1048576,8,FALSE)</f>
        <v>12</v>
      </c>
      <c r="K124">
        <f>VLOOKUP($A:$A,output_dataset1!$1:$1048576,18,FALSE)</f>
        <v>0</v>
      </c>
      <c r="L124">
        <f>VLOOKUP($A:$A,output_dataset1!$1:$1048576,23,FALSE)</f>
        <v>82</v>
      </c>
      <c r="M124">
        <f>VLOOKUP($A:$A,output_dataset1!$1:$1048576,24,FALSE)</f>
        <v>0</v>
      </c>
      <c r="N124">
        <f>VLOOKUP($A:$A,output_dataset1!$1:$1048576,33,FALSE)</f>
        <v>91</v>
      </c>
      <c r="O124">
        <f>VLOOKUP($A:$A,output_dataset1!$1:$1048576,38,FALSE)</f>
        <v>8.36</v>
      </c>
      <c r="P124">
        <f>VLOOKUP($A:$A,output_dataset1!$1:$1048576,39,FALSE)</f>
        <v>0</v>
      </c>
      <c r="Q124">
        <f>VLOOKUP($A:$A,output_dataset1!$1:$1048576,43,FALSE)</f>
        <v>26</v>
      </c>
      <c r="R124">
        <f>VLOOKUP($A:$A,output_dataset1!$1:$1048576,53,FALSE)</f>
        <v>23</v>
      </c>
      <c r="S124">
        <f>VLOOKUP($A:$A,output_dataset1!$1:$1048576,63,FALSE)</f>
        <v>20.7</v>
      </c>
      <c r="T124">
        <f>VLOOKUP($A:$A,output_dataset1!$1:$1048576,64,FALSE)</f>
        <v>0</v>
      </c>
      <c r="U124">
        <f>VLOOKUP($A:$A,output_dataset1!$1:$1048576,68,FALSE)</f>
        <v>93756</v>
      </c>
      <c r="V124">
        <f>VLOOKUP($A:$A,output_dataset1!$1:$1048576,69,FALSE)</f>
        <v>0</v>
      </c>
      <c r="W124">
        <f>VLOOKUP($A:$A,output_dataset1!$1:$1048576,73,FALSE)</f>
        <v>2</v>
      </c>
      <c r="X124">
        <f>VLOOKUP($A:$A,output_dataset1!$1:$1048576,74,FALSE)</f>
        <v>0</v>
      </c>
      <c r="Y124">
        <f>VLOOKUP($A:$A,output_dataset1!$1:$1048576,83,FALSE)</f>
        <v>29</v>
      </c>
      <c r="Z124">
        <f>VLOOKUP($A:$A,output_dataset1!$1:$1048576,88,FALSE)</f>
        <v>45</v>
      </c>
      <c r="AA124">
        <f>VLOOKUP($A:$A,output_dataset1!$1:$1048576,93,FALSE)</f>
        <v>86.587999999999994</v>
      </c>
      <c r="AB124" t="str">
        <f>VLOOKUP($A:$A,output_dataset1!$1:$1048576,99,FALSE)</f>
        <v>0</v>
      </c>
      <c r="AC124">
        <f>VLOOKUP($A:$A,output_dataset1!$1:$1048576,100,FALSE)</f>
        <v>25</v>
      </c>
      <c r="AD124">
        <f>VLOOKUP($A:$A,output_dataset1!$1:$1048576,115,FALSE)</f>
        <v>4</v>
      </c>
      <c r="AE124">
        <f>VLOOKUP($A:$A,output_dataset1!$1:$1048576,127,FALSE)</f>
        <v>0</v>
      </c>
      <c r="AF124">
        <f>VLOOKUP($A:$A,output_dataset1!$1:$1048576,128,FALSE)</f>
        <v>0</v>
      </c>
      <c r="AG124">
        <f>VLOOKUP($A:$A,output_dataset1!$1:$1048576,131,FALSE)</f>
        <v>0</v>
      </c>
      <c r="AH124">
        <f>VLOOKUP($A:$A,output_dataset1!$1:$1048576,132,FALSE)</f>
        <v>0</v>
      </c>
      <c r="AI124">
        <f>VLOOKUP($A:$A,output_dataset1!$1:$1048576,135,FALSE)</f>
        <v>0</v>
      </c>
      <c r="AJ124">
        <f>VLOOKUP($A:$A,output_dataset1!$1:$1048576,136,FALSE)</f>
        <v>0</v>
      </c>
      <c r="AK124">
        <f>VLOOKUP($A:$A,output_dataset1!$1:$1048576,139,FALSE)</f>
        <v>0</v>
      </c>
      <c r="AL124">
        <f>VLOOKUP($A:$A,output_dataset1!$1:$1048576,140,FALSE)</f>
        <v>0</v>
      </c>
      <c r="AM124">
        <f>VLOOKUP($A:$A,output_dataset1!$1:$1048576,143,FALSE)</f>
        <v>26</v>
      </c>
      <c r="AN124">
        <f>VLOOKUP($A:$A,output_dataset1!$1:$1048576,144,FALSE)</f>
        <v>0</v>
      </c>
      <c r="AO124">
        <f>VLOOKUP($A:$A,output_dataset1!$1:$1048576,147,FALSE)</f>
        <v>0</v>
      </c>
      <c r="AP124">
        <f>VLOOKUP($A:$A,output_dataset1!$1:$1048576,148,FALSE)</f>
        <v>0</v>
      </c>
      <c r="AQ124">
        <f>VLOOKUP($A:$A,output_dataset1!$1:$1048576,151,FALSE)</f>
        <v>0</v>
      </c>
      <c r="AR124">
        <f>VLOOKUP($A:$A,output_dataset1!$1:$1048576,152,FALSE)</f>
        <v>0</v>
      </c>
      <c r="AS124">
        <f>VLOOKUP($A:$A,output_dataset1!$1:$1048576,153,FALSE)</f>
        <v>0</v>
      </c>
      <c r="AT124">
        <f>VLOOKUP($A:$A,output_dataset1!$1:$1048576,154,FALSE)</f>
        <v>0</v>
      </c>
      <c r="AU124">
        <f>VLOOKUP($A:$A,output_dataset1!$1:$1048576,155,FALSE)</f>
        <v>0.238763329</v>
      </c>
      <c r="AV124">
        <f>VLOOKUP($A:$A,output_dataset1!$1:$1048576,156,FALSE)</f>
        <v>0</v>
      </c>
      <c r="AW124">
        <f>VLOOKUP($A:$A,output_dataset1!$1:$1048576,157,FALSE)</f>
        <v>0</v>
      </c>
      <c r="AX124">
        <f>VLOOKUP($A:$A,output_dataset1!$1:$1048576,158,FALSE)</f>
        <v>0</v>
      </c>
      <c r="AY124">
        <f>VLOOKUP($A:$A,output_dataset1!$1:$1048576,159,FALSE)</f>
        <v>0</v>
      </c>
      <c r="AZ124">
        <f>VLOOKUP($A:$A,output_dataset1!$1:$1048576,162,FALSE)</f>
        <v>0</v>
      </c>
      <c r="BA124">
        <f>VLOOKUP($A:$A,output_dataset1!$1:$1048576,163,FALSE)</f>
        <v>0</v>
      </c>
      <c r="BB124">
        <f>VLOOKUP($A:$A,output_dataset1!$1:$1048576,164,FALSE)</f>
        <v>0</v>
      </c>
      <c r="BC124">
        <f>VLOOKUP($A:$A,output_dataset1!$1:$1048576,168,FALSE)</f>
        <v>0</v>
      </c>
      <c r="BD124">
        <f>VLOOKUP($A:$A,output_dataset1!$1:$1048576,172,FALSE)</f>
        <v>0</v>
      </c>
      <c r="BE124">
        <f>VLOOKUP($A:$A,output_dataset1!$1:$1048576,176,FALSE)</f>
        <v>0</v>
      </c>
      <c r="BF124">
        <f>VLOOKUP($A:$A,output_dataset1!$1:$1048576,177,FALSE)</f>
        <v>0</v>
      </c>
      <c r="BG124">
        <f>VLOOKUP($A:$A,output_dataset1!$1:$1048576,181,FALSE)</f>
        <v>0</v>
      </c>
      <c r="BH124">
        <f>VLOOKUP($A:$A,output_dataset1!$1:$1048576,185,FALSE)</f>
        <v>0</v>
      </c>
    </row>
    <row r="125" spans="1:60" x14ac:dyDescent="0.3">
      <c r="A125" t="s">
        <v>132</v>
      </c>
      <c r="B125">
        <v>197425</v>
      </c>
      <c r="C125">
        <v>1.5</v>
      </c>
      <c r="D125">
        <v>4.4000000000000004</v>
      </c>
      <c r="E125">
        <v>1265</v>
      </c>
      <c r="F125">
        <v>85</v>
      </c>
      <c r="G125">
        <v>100</v>
      </c>
      <c r="J125">
        <f>VLOOKUP(Data_Collection[[#This Row],[School Name]],output_dataset1!$1:$1048576,8,FALSE)</f>
        <v>0</v>
      </c>
      <c r="K125">
        <f>VLOOKUP($A:$A,output_dataset1!$1:$1048576,18,FALSE)</f>
        <v>0</v>
      </c>
      <c r="L125">
        <f>VLOOKUP($A:$A,output_dataset1!$1:$1048576,23,FALSE)</f>
        <v>78</v>
      </c>
      <c r="M125">
        <f>VLOOKUP($A:$A,output_dataset1!$1:$1048576,24,FALSE)</f>
        <v>0</v>
      </c>
      <c r="N125">
        <f>VLOOKUP($A:$A,output_dataset1!$1:$1048576,33,FALSE)</f>
        <v>96</v>
      </c>
      <c r="O125">
        <f>VLOOKUP($A:$A,output_dataset1!$1:$1048576,38,FALSE)</f>
        <v>8.34</v>
      </c>
      <c r="P125">
        <f>VLOOKUP($A:$A,output_dataset1!$1:$1048576,39,FALSE)</f>
        <v>0</v>
      </c>
      <c r="Q125">
        <f>VLOOKUP($A:$A,output_dataset1!$1:$1048576,43,FALSE)</f>
        <v>25</v>
      </c>
      <c r="R125">
        <f>VLOOKUP($A:$A,output_dataset1!$1:$1048576,53,FALSE)</f>
        <v>54</v>
      </c>
      <c r="S125">
        <f>VLOOKUP($A:$A,output_dataset1!$1:$1048576,63,FALSE)</f>
        <v>51.5</v>
      </c>
      <c r="T125">
        <f>VLOOKUP($A:$A,output_dataset1!$1:$1048576,64,FALSE)</f>
        <v>0</v>
      </c>
      <c r="U125">
        <f>VLOOKUP($A:$A,output_dataset1!$1:$1048576,68,FALSE)</f>
        <v>92800</v>
      </c>
      <c r="V125">
        <f>VLOOKUP($A:$A,output_dataset1!$1:$1048576,69,FALSE)</f>
        <v>0</v>
      </c>
      <c r="W125">
        <f>VLOOKUP($A:$A,output_dataset1!$1:$1048576,73,FALSE)</f>
        <v>99</v>
      </c>
      <c r="X125">
        <f>VLOOKUP($A:$A,output_dataset1!$1:$1048576,74,FALSE)</f>
        <v>0</v>
      </c>
      <c r="Y125">
        <f>VLOOKUP($A:$A,output_dataset1!$1:$1048576,83,FALSE)</f>
        <v>0</v>
      </c>
      <c r="Z125">
        <f>VLOOKUP($A:$A,output_dataset1!$1:$1048576,88,FALSE)</f>
        <v>0</v>
      </c>
      <c r="AA125">
        <f>VLOOKUP($A:$A,output_dataset1!$1:$1048576,93,FALSE)</f>
        <v>80.947000000000003</v>
      </c>
      <c r="AB125" t="str">
        <f>VLOOKUP($A:$A,output_dataset1!$1:$1048576,99,FALSE)</f>
        <v>100</v>
      </c>
      <c r="AC125">
        <f>VLOOKUP($A:$A,output_dataset1!$1:$1048576,100,FALSE)</f>
        <v>23</v>
      </c>
      <c r="AD125">
        <f>VLOOKUP($A:$A,output_dataset1!$1:$1048576,115,FALSE)</f>
        <v>6</v>
      </c>
      <c r="AE125">
        <f>VLOOKUP($A:$A,output_dataset1!$1:$1048576,127,FALSE)</f>
        <v>0</v>
      </c>
      <c r="AF125">
        <f>VLOOKUP($A:$A,output_dataset1!$1:$1048576,128,FALSE)</f>
        <v>0</v>
      </c>
      <c r="AG125">
        <f>VLOOKUP($A:$A,output_dataset1!$1:$1048576,131,FALSE)</f>
        <v>0</v>
      </c>
      <c r="AH125">
        <f>VLOOKUP($A:$A,output_dataset1!$1:$1048576,132,FALSE)</f>
        <v>0</v>
      </c>
      <c r="AI125">
        <f>VLOOKUP($A:$A,output_dataset1!$1:$1048576,135,FALSE)</f>
        <v>0</v>
      </c>
      <c r="AJ125">
        <f>VLOOKUP($A:$A,output_dataset1!$1:$1048576,136,FALSE)</f>
        <v>0</v>
      </c>
      <c r="AK125">
        <f>VLOOKUP($A:$A,output_dataset1!$1:$1048576,139,FALSE)</f>
        <v>0</v>
      </c>
      <c r="AL125">
        <f>VLOOKUP($A:$A,output_dataset1!$1:$1048576,140,FALSE)</f>
        <v>0</v>
      </c>
      <c r="AM125">
        <f>VLOOKUP($A:$A,output_dataset1!$1:$1048576,143,FALSE)</f>
        <v>0</v>
      </c>
      <c r="AN125">
        <f>VLOOKUP($A:$A,output_dataset1!$1:$1048576,144,FALSE)</f>
        <v>0</v>
      </c>
      <c r="AO125">
        <f>VLOOKUP($A:$A,output_dataset1!$1:$1048576,147,FALSE)</f>
        <v>0</v>
      </c>
      <c r="AP125">
        <f>VLOOKUP($A:$A,output_dataset1!$1:$1048576,148,FALSE)</f>
        <v>0</v>
      </c>
      <c r="AQ125">
        <f>VLOOKUP($A:$A,output_dataset1!$1:$1048576,151,FALSE)</f>
        <v>0</v>
      </c>
      <c r="AR125">
        <f>VLOOKUP($A:$A,output_dataset1!$1:$1048576,152,FALSE)</f>
        <v>0</v>
      </c>
      <c r="AS125">
        <f>VLOOKUP($A:$A,output_dataset1!$1:$1048576,153,FALSE)</f>
        <v>0</v>
      </c>
      <c r="AT125">
        <f>VLOOKUP($A:$A,output_dataset1!$1:$1048576,154,FALSE)</f>
        <v>0</v>
      </c>
      <c r="AU125">
        <f>VLOOKUP($A:$A,output_dataset1!$1:$1048576,155,FALSE)</f>
        <v>0</v>
      </c>
      <c r="AV125">
        <f>VLOOKUP($A:$A,output_dataset1!$1:$1048576,156,FALSE)</f>
        <v>0</v>
      </c>
      <c r="AW125">
        <f>VLOOKUP($A:$A,output_dataset1!$1:$1048576,157,FALSE)</f>
        <v>0</v>
      </c>
      <c r="AX125">
        <f>VLOOKUP($A:$A,output_dataset1!$1:$1048576,158,FALSE)</f>
        <v>0</v>
      </c>
      <c r="AY125">
        <f>VLOOKUP($A:$A,output_dataset1!$1:$1048576,159,FALSE)</f>
        <v>0</v>
      </c>
      <c r="AZ125">
        <f>VLOOKUP($A:$A,output_dataset1!$1:$1048576,162,FALSE)</f>
        <v>0</v>
      </c>
      <c r="BA125">
        <f>VLOOKUP($A:$A,output_dataset1!$1:$1048576,163,FALSE)</f>
        <v>0</v>
      </c>
      <c r="BB125">
        <f>VLOOKUP($A:$A,output_dataset1!$1:$1048576,164,FALSE)</f>
        <v>0</v>
      </c>
      <c r="BC125">
        <f>VLOOKUP($A:$A,output_dataset1!$1:$1048576,168,FALSE)</f>
        <v>0</v>
      </c>
      <c r="BD125">
        <f>VLOOKUP($A:$A,output_dataset1!$1:$1048576,172,FALSE)</f>
        <v>0</v>
      </c>
      <c r="BE125">
        <f>VLOOKUP($A:$A,output_dataset1!$1:$1048576,176,FALSE)</f>
        <v>0</v>
      </c>
      <c r="BF125">
        <f>VLOOKUP($A:$A,output_dataset1!$1:$1048576,177,FALSE)</f>
        <v>0</v>
      </c>
      <c r="BG125">
        <f>VLOOKUP($A:$A,output_dataset1!$1:$1048576,181,FALSE)</f>
        <v>0</v>
      </c>
      <c r="BH125">
        <f>VLOOKUP($A:$A,output_dataset1!$1:$1048576,185,FALSE)</f>
        <v>0</v>
      </c>
    </row>
    <row r="126" spans="1:60" x14ac:dyDescent="0.3">
      <c r="A126" t="s">
        <v>133</v>
      </c>
      <c r="B126">
        <v>22508</v>
      </c>
      <c r="C126">
        <v>7.21</v>
      </c>
      <c r="D126">
        <v>4.4000000000000004</v>
      </c>
      <c r="E126">
        <v>1265</v>
      </c>
      <c r="F126">
        <v>75</v>
      </c>
      <c r="G126">
        <v>3.5</v>
      </c>
      <c r="J126">
        <f>VLOOKUP(Data_Collection[[#This Row],[School Name]],output_dataset1!$1:$1048576,8,FALSE)</f>
        <v>0</v>
      </c>
      <c r="K126">
        <f>VLOOKUP($A:$A,output_dataset1!$1:$1048576,18,FALSE)</f>
        <v>0</v>
      </c>
      <c r="L126">
        <f>VLOOKUP($A:$A,output_dataset1!$1:$1048576,23,FALSE)</f>
        <v>98</v>
      </c>
      <c r="M126">
        <f>VLOOKUP($A:$A,output_dataset1!$1:$1048576,24,FALSE)</f>
        <v>0</v>
      </c>
      <c r="N126">
        <f>VLOOKUP($A:$A,output_dataset1!$1:$1048576,33,FALSE)</f>
        <v>97</v>
      </c>
      <c r="O126">
        <f>VLOOKUP($A:$A,output_dataset1!$1:$1048576,38,FALSE)</f>
        <v>8.84</v>
      </c>
      <c r="P126">
        <f>VLOOKUP($A:$A,output_dataset1!$1:$1048576,39,FALSE)</f>
        <v>0</v>
      </c>
      <c r="Q126">
        <f>VLOOKUP($A:$A,output_dataset1!$1:$1048576,43,FALSE)</f>
        <v>22</v>
      </c>
      <c r="R126">
        <f>VLOOKUP($A:$A,output_dataset1!$1:$1048576,53,FALSE)</f>
        <v>43</v>
      </c>
      <c r="S126">
        <f>VLOOKUP($A:$A,output_dataset1!$1:$1048576,63,FALSE)</f>
        <v>50.47</v>
      </c>
      <c r="T126">
        <f>VLOOKUP($A:$A,output_dataset1!$1:$1048576,64,FALSE)</f>
        <v>0</v>
      </c>
      <c r="U126">
        <f>VLOOKUP($A:$A,output_dataset1!$1:$1048576,68,FALSE)</f>
        <v>71792</v>
      </c>
      <c r="V126">
        <f>VLOOKUP($A:$A,output_dataset1!$1:$1048576,69,FALSE)</f>
        <v>0</v>
      </c>
      <c r="W126">
        <f>VLOOKUP($A:$A,output_dataset1!$1:$1048576,73,FALSE)</f>
        <v>100</v>
      </c>
      <c r="X126">
        <f>VLOOKUP($A:$A,output_dataset1!$1:$1048576,74,FALSE)</f>
        <v>0</v>
      </c>
      <c r="Y126">
        <f>VLOOKUP($A:$A,output_dataset1!$1:$1048576,83,FALSE)</f>
        <v>0</v>
      </c>
      <c r="Z126">
        <f>VLOOKUP($A:$A,output_dataset1!$1:$1048576,88,FALSE)</f>
        <v>0</v>
      </c>
      <c r="AA126">
        <f>VLOOKUP($A:$A,output_dataset1!$1:$1048576,93,FALSE)</f>
        <v>85.486000000000004</v>
      </c>
      <c r="AB126" t="str">
        <f>VLOOKUP($A:$A,output_dataset1!$1:$1048576,99,FALSE)</f>
        <v>100</v>
      </c>
      <c r="AC126">
        <f>VLOOKUP($A:$A,output_dataset1!$1:$1048576,100,FALSE)</f>
        <v>22</v>
      </c>
      <c r="AD126">
        <f>VLOOKUP($A:$A,output_dataset1!$1:$1048576,115,FALSE)</f>
        <v>6</v>
      </c>
      <c r="AE126">
        <f>VLOOKUP($A:$A,output_dataset1!$1:$1048576,127,FALSE)</f>
        <v>0</v>
      </c>
      <c r="AF126">
        <f>VLOOKUP($A:$A,output_dataset1!$1:$1048576,128,FALSE)</f>
        <v>0</v>
      </c>
      <c r="AG126">
        <f>VLOOKUP($A:$A,output_dataset1!$1:$1048576,131,FALSE)</f>
        <v>0</v>
      </c>
      <c r="AH126">
        <f>VLOOKUP($A:$A,output_dataset1!$1:$1048576,132,FALSE)</f>
        <v>0</v>
      </c>
      <c r="AI126">
        <f>VLOOKUP($A:$A,output_dataset1!$1:$1048576,135,FALSE)</f>
        <v>0</v>
      </c>
      <c r="AJ126">
        <f>VLOOKUP($A:$A,output_dataset1!$1:$1048576,136,FALSE)</f>
        <v>0</v>
      </c>
      <c r="AK126">
        <f>VLOOKUP($A:$A,output_dataset1!$1:$1048576,139,FALSE)</f>
        <v>0</v>
      </c>
      <c r="AL126">
        <f>VLOOKUP($A:$A,output_dataset1!$1:$1048576,140,FALSE)</f>
        <v>0</v>
      </c>
      <c r="AM126">
        <f>VLOOKUP($A:$A,output_dataset1!$1:$1048576,143,FALSE)</f>
        <v>-15</v>
      </c>
      <c r="AN126">
        <f>VLOOKUP($A:$A,output_dataset1!$1:$1048576,144,FALSE)</f>
        <v>0</v>
      </c>
      <c r="AO126">
        <f>VLOOKUP($A:$A,output_dataset1!$1:$1048576,147,FALSE)</f>
        <v>0</v>
      </c>
      <c r="AP126">
        <f>VLOOKUP($A:$A,output_dataset1!$1:$1048576,148,FALSE)</f>
        <v>0</v>
      </c>
      <c r="AQ126">
        <f>VLOOKUP($A:$A,output_dataset1!$1:$1048576,151,FALSE)</f>
        <v>0</v>
      </c>
      <c r="AR126">
        <f>VLOOKUP($A:$A,output_dataset1!$1:$1048576,152,FALSE)</f>
        <v>0</v>
      </c>
      <c r="AS126">
        <f>VLOOKUP($A:$A,output_dataset1!$1:$1048576,153,FALSE)</f>
        <v>0</v>
      </c>
      <c r="AT126">
        <f>VLOOKUP($A:$A,output_dataset1!$1:$1048576,154,FALSE)</f>
        <v>0</v>
      </c>
      <c r="AU126">
        <f>VLOOKUP($A:$A,output_dataset1!$1:$1048576,155,FALSE)</f>
        <v>0.15044825100000001</v>
      </c>
      <c r="AV126">
        <f>VLOOKUP($A:$A,output_dataset1!$1:$1048576,156,FALSE)</f>
        <v>0</v>
      </c>
      <c r="AW126">
        <f>VLOOKUP($A:$A,output_dataset1!$1:$1048576,157,FALSE)</f>
        <v>0</v>
      </c>
      <c r="AX126">
        <f>VLOOKUP($A:$A,output_dataset1!$1:$1048576,158,FALSE)</f>
        <v>0</v>
      </c>
      <c r="AY126">
        <f>VLOOKUP($A:$A,output_dataset1!$1:$1048576,159,FALSE)</f>
        <v>0</v>
      </c>
      <c r="AZ126">
        <f>VLOOKUP($A:$A,output_dataset1!$1:$1048576,162,FALSE)</f>
        <v>0</v>
      </c>
      <c r="BA126">
        <f>VLOOKUP($A:$A,output_dataset1!$1:$1048576,163,FALSE)</f>
        <v>0</v>
      </c>
      <c r="BB126">
        <f>VLOOKUP($A:$A,output_dataset1!$1:$1048576,164,FALSE)</f>
        <v>0</v>
      </c>
      <c r="BC126">
        <f>VLOOKUP($A:$A,output_dataset1!$1:$1048576,168,FALSE)</f>
        <v>0</v>
      </c>
      <c r="BD126">
        <f>VLOOKUP($A:$A,output_dataset1!$1:$1048576,172,FALSE)</f>
        <v>0</v>
      </c>
      <c r="BE126">
        <f>VLOOKUP($A:$A,output_dataset1!$1:$1048576,176,FALSE)</f>
        <v>0</v>
      </c>
      <c r="BF126">
        <f>VLOOKUP($A:$A,output_dataset1!$1:$1048576,177,FALSE)</f>
        <v>0</v>
      </c>
      <c r="BG126">
        <f>VLOOKUP($A:$A,output_dataset1!$1:$1048576,181,FALSE)</f>
        <v>0</v>
      </c>
      <c r="BH126">
        <f>VLOOKUP($A:$A,output_dataset1!$1:$1048576,185,FALSE)</f>
        <v>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FB26D-44B6-4A6A-AB63-D3DA24A21C24}">
  <dimension ref="A1:GL101"/>
  <sheetViews>
    <sheetView topLeftCell="P33" workbookViewId="0">
      <selection activeCell="L20" sqref="L20"/>
    </sheetView>
  </sheetViews>
  <sheetFormatPr defaultRowHeight="14.4" x14ac:dyDescent="0.3"/>
  <cols>
    <col min="1" max="1" width="53.33203125" bestFit="1" customWidth="1"/>
    <col min="2" max="2" width="27.33203125" bestFit="1" customWidth="1"/>
    <col min="3" max="7" width="24.6640625" bestFit="1" customWidth="1"/>
    <col min="8" max="12" width="27.6640625" bestFit="1" customWidth="1"/>
    <col min="13" max="17" width="39" bestFit="1" customWidth="1"/>
    <col min="18" max="22" width="23.5546875" bestFit="1" customWidth="1"/>
    <col min="23" max="27" width="30.88671875" bestFit="1" customWidth="1"/>
    <col min="28" max="32" width="35.33203125" bestFit="1" customWidth="1"/>
    <col min="33" max="37" width="13.88671875" bestFit="1" customWidth="1"/>
    <col min="38" max="42" width="23.88671875" bestFit="1" customWidth="1"/>
    <col min="43" max="47" width="26" bestFit="1" customWidth="1"/>
    <col min="48" max="52" width="24.88671875" bestFit="1" customWidth="1"/>
    <col min="53" max="57" width="23.33203125" bestFit="1" customWidth="1"/>
    <col min="58" max="62" width="25.21875" bestFit="1" customWidth="1"/>
    <col min="63" max="67" width="30.44140625" bestFit="1" customWidth="1"/>
    <col min="68" max="72" width="26.5546875" bestFit="1" customWidth="1"/>
    <col min="73" max="77" width="26.21875" bestFit="1" customWidth="1"/>
    <col min="78" max="82" width="33.77734375" bestFit="1" customWidth="1"/>
    <col min="83" max="87" width="28.44140625" bestFit="1" customWidth="1"/>
    <col min="88" max="92" width="29.88671875" bestFit="1" customWidth="1"/>
    <col min="93" max="97" width="23.21875" bestFit="1" customWidth="1"/>
    <col min="98" max="98" width="57.44140625" bestFit="1" customWidth="1"/>
    <col min="99" max="99" width="15.88671875" bestFit="1" customWidth="1"/>
    <col min="100" max="100" width="30.5546875" bestFit="1" customWidth="1"/>
    <col min="101" max="101" width="16.44140625" bestFit="1" customWidth="1"/>
    <col min="102" max="102" width="17" bestFit="1" customWidth="1"/>
    <col min="103" max="103" width="17.109375" bestFit="1" customWidth="1"/>
    <col min="104" max="104" width="15" bestFit="1" customWidth="1"/>
    <col min="105" max="105" width="20.88671875" bestFit="1" customWidth="1"/>
    <col min="106" max="107" width="80.88671875" bestFit="1" customWidth="1"/>
    <col min="108" max="108" width="16.21875" bestFit="1" customWidth="1"/>
    <col min="109" max="109" width="28.88671875" bestFit="1" customWidth="1"/>
    <col min="110" max="110" width="23" bestFit="1" customWidth="1"/>
    <col min="111" max="111" width="16.44140625" bestFit="1" customWidth="1"/>
    <col min="112" max="112" width="21.6640625" bestFit="1" customWidth="1"/>
    <col min="113" max="113" width="26" bestFit="1" customWidth="1"/>
    <col min="114" max="114" width="10.77734375" bestFit="1" customWidth="1"/>
    <col min="115" max="115" width="28.109375" bestFit="1" customWidth="1"/>
    <col min="116" max="116" width="17.88671875" bestFit="1" customWidth="1"/>
    <col min="117" max="117" width="14.109375" bestFit="1" customWidth="1"/>
    <col min="118" max="118" width="10.44140625" bestFit="1" customWidth="1"/>
    <col min="119" max="119" width="26.44140625" bestFit="1" customWidth="1"/>
    <col min="120" max="120" width="30.109375" bestFit="1" customWidth="1"/>
    <col min="121" max="121" width="26.109375" bestFit="1" customWidth="1"/>
    <col min="122" max="122" width="17" bestFit="1" customWidth="1"/>
    <col min="123" max="123" width="20.6640625" bestFit="1" customWidth="1"/>
    <col min="124" max="124" width="16.6640625" bestFit="1" customWidth="1"/>
    <col min="125" max="125" width="13.6640625" bestFit="1" customWidth="1"/>
    <col min="126" max="126" width="10.6640625" bestFit="1" customWidth="1"/>
    <col min="127" max="130" width="23.6640625" bestFit="1" customWidth="1"/>
    <col min="131" max="134" width="29.44140625" bestFit="1" customWidth="1"/>
    <col min="135" max="138" width="43.77734375" bestFit="1" customWidth="1"/>
    <col min="139" max="142" width="40.21875" bestFit="1" customWidth="1"/>
    <col min="143" max="146" width="30" bestFit="1" customWidth="1"/>
    <col min="147" max="150" width="31" bestFit="1" customWidth="1"/>
    <col min="151" max="151" width="14.6640625" bestFit="1" customWidth="1"/>
    <col min="152" max="152" width="28" bestFit="1" customWidth="1"/>
    <col min="153" max="153" width="42.33203125" bestFit="1" customWidth="1"/>
    <col min="154" max="154" width="38.6640625" bestFit="1" customWidth="1"/>
    <col min="155" max="155" width="28.5546875" bestFit="1" customWidth="1"/>
    <col min="156" max="156" width="29.5546875" bestFit="1" customWidth="1"/>
    <col min="157" max="157" width="16.109375" bestFit="1" customWidth="1"/>
    <col min="158" max="158" width="26.6640625" bestFit="1" customWidth="1"/>
    <col min="159" max="159" width="25.109375" bestFit="1" customWidth="1"/>
    <col min="160" max="160" width="23.33203125" bestFit="1" customWidth="1"/>
    <col min="161" max="161" width="22.44140625" bestFit="1" customWidth="1"/>
    <col min="162" max="162" width="27.44140625" bestFit="1" customWidth="1"/>
    <col min="163" max="163" width="29" bestFit="1" customWidth="1"/>
    <col min="164" max="167" width="31.88671875" bestFit="1" customWidth="1"/>
    <col min="168" max="171" width="30.33203125" bestFit="1" customWidth="1"/>
    <col min="172" max="175" width="33" bestFit="1" customWidth="1"/>
    <col min="176" max="176" width="20" bestFit="1" customWidth="1"/>
    <col min="177" max="180" width="36.88671875" bestFit="1" customWidth="1"/>
    <col min="181" max="184" width="35.33203125" bestFit="1" customWidth="1"/>
    <col min="185" max="188" width="34.5546875" bestFit="1" customWidth="1"/>
    <col min="189" max="189" width="34.88671875" bestFit="1" customWidth="1"/>
    <col min="190" max="190" width="22.6640625" bestFit="1" customWidth="1"/>
    <col min="191" max="191" width="26.5546875" bestFit="1" customWidth="1"/>
    <col min="192" max="192" width="22.109375" bestFit="1" customWidth="1"/>
    <col min="193" max="193" width="32.21875" bestFit="1" customWidth="1"/>
    <col min="194" max="194" width="19.44140625" bestFit="1" customWidth="1"/>
  </cols>
  <sheetData>
    <row r="1" spans="1:194" x14ac:dyDescent="0.3">
      <c r="A1" t="s">
        <v>0</v>
      </c>
      <c r="B1" t="s">
        <v>134</v>
      </c>
      <c r="C1" t="s">
        <v>135</v>
      </c>
      <c r="D1" t="s">
        <v>136</v>
      </c>
      <c r="E1" t="s">
        <v>137</v>
      </c>
      <c r="F1" t="s">
        <v>138</v>
      </c>
      <c r="G1" t="s">
        <v>139</v>
      </c>
      <c r="H1" t="s">
        <v>140</v>
      </c>
      <c r="I1" t="s">
        <v>141</v>
      </c>
      <c r="J1" t="s">
        <v>142</v>
      </c>
      <c r="K1" t="s">
        <v>143</v>
      </c>
      <c r="L1" t="s">
        <v>144</v>
      </c>
      <c r="M1" t="s">
        <v>145</v>
      </c>
      <c r="N1" t="s">
        <v>146</v>
      </c>
      <c r="O1" t="s">
        <v>147</v>
      </c>
      <c r="P1" t="s">
        <v>148</v>
      </c>
      <c r="Q1" t="s">
        <v>149</v>
      </c>
      <c r="R1" t="s">
        <v>150</v>
      </c>
      <c r="S1" t="s">
        <v>151</v>
      </c>
      <c r="T1" t="s">
        <v>152</v>
      </c>
      <c r="U1" t="s">
        <v>153</v>
      </c>
      <c r="V1" t="s">
        <v>154</v>
      </c>
      <c r="W1" t="s">
        <v>155</v>
      </c>
      <c r="X1" t="s">
        <v>156</v>
      </c>
      <c r="Y1" t="s">
        <v>157</v>
      </c>
      <c r="Z1" t="s">
        <v>158</v>
      </c>
      <c r="AA1" t="s">
        <v>159</v>
      </c>
      <c r="AB1" t="s">
        <v>160</v>
      </c>
      <c r="AC1" t="s">
        <v>161</v>
      </c>
      <c r="AD1" t="s">
        <v>162</v>
      </c>
      <c r="AE1" t="s">
        <v>163</v>
      </c>
      <c r="AF1" t="s">
        <v>164</v>
      </c>
      <c r="AG1" t="s">
        <v>165</v>
      </c>
      <c r="AH1" t="s">
        <v>166</v>
      </c>
      <c r="AI1" t="s">
        <v>167</v>
      </c>
      <c r="AJ1" t="s">
        <v>168</v>
      </c>
      <c r="AK1" t="s">
        <v>169</v>
      </c>
      <c r="AL1" t="s">
        <v>170</v>
      </c>
      <c r="AM1" t="s">
        <v>171</v>
      </c>
      <c r="AN1" t="s">
        <v>172</v>
      </c>
      <c r="AO1" t="s">
        <v>173</v>
      </c>
      <c r="AP1" t="s">
        <v>174</v>
      </c>
      <c r="AQ1" t="s">
        <v>175</v>
      </c>
      <c r="AR1" t="s">
        <v>176</v>
      </c>
      <c r="AS1" t="s">
        <v>177</v>
      </c>
      <c r="AT1" t="s">
        <v>178</v>
      </c>
      <c r="AU1" t="s">
        <v>179</v>
      </c>
      <c r="AV1" t="s">
        <v>180</v>
      </c>
      <c r="AW1" t="s">
        <v>181</v>
      </c>
      <c r="AX1" t="s">
        <v>182</v>
      </c>
      <c r="AY1" t="s">
        <v>183</v>
      </c>
      <c r="AZ1" t="s">
        <v>184</v>
      </c>
      <c r="BA1" t="s">
        <v>185</v>
      </c>
      <c r="BB1" t="s">
        <v>186</v>
      </c>
      <c r="BC1" t="s">
        <v>187</v>
      </c>
      <c r="BD1" t="s">
        <v>188</v>
      </c>
      <c r="BE1" t="s">
        <v>189</v>
      </c>
      <c r="BF1" t="s">
        <v>190</v>
      </c>
      <c r="BG1" t="s">
        <v>191</v>
      </c>
      <c r="BH1" t="s">
        <v>192</v>
      </c>
      <c r="BI1" t="s">
        <v>193</v>
      </c>
      <c r="BJ1" t="s">
        <v>194</v>
      </c>
      <c r="BK1" t="s">
        <v>195</v>
      </c>
      <c r="BL1" t="s">
        <v>196</v>
      </c>
      <c r="BM1" t="s">
        <v>197</v>
      </c>
      <c r="BN1" t="s">
        <v>198</v>
      </c>
      <c r="BO1" t="s">
        <v>199</v>
      </c>
      <c r="BP1" t="s">
        <v>200</v>
      </c>
      <c r="BQ1" t="s">
        <v>201</v>
      </c>
      <c r="BR1" t="s">
        <v>202</v>
      </c>
      <c r="BS1" t="s">
        <v>203</v>
      </c>
      <c r="BT1" t="s">
        <v>204</v>
      </c>
      <c r="BU1" t="s">
        <v>205</v>
      </c>
      <c r="BV1" t="s">
        <v>206</v>
      </c>
      <c r="BW1" t="s">
        <v>207</v>
      </c>
      <c r="BX1" t="s">
        <v>208</v>
      </c>
      <c r="BY1" t="s">
        <v>209</v>
      </c>
      <c r="BZ1" t="s">
        <v>210</v>
      </c>
      <c r="CA1" t="s">
        <v>211</v>
      </c>
      <c r="CB1" t="s">
        <v>212</v>
      </c>
      <c r="CC1" t="s">
        <v>213</v>
      </c>
      <c r="CD1" t="s">
        <v>214</v>
      </c>
      <c r="CE1" t="s">
        <v>215</v>
      </c>
      <c r="CF1" t="s">
        <v>216</v>
      </c>
      <c r="CG1" t="s">
        <v>217</v>
      </c>
      <c r="CH1" t="s">
        <v>218</v>
      </c>
      <c r="CI1" t="s">
        <v>219</v>
      </c>
      <c r="CJ1" t="s">
        <v>220</v>
      </c>
      <c r="CK1" t="s">
        <v>221</v>
      </c>
      <c r="CL1" t="s">
        <v>222</v>
      </c>
      <c r="CM1" t="s">
        <v>223</v>
      </c>
      <c r="CN1" t="s">
        <v>224</v>
      </c>
      <c r="CO1" t="s">
        <v>225</v>
      </c>
      <c r="CP1" t="s">
        <v>226</v>
      </c>
      <c r="CQ1" t="s">
        <v>227</v>
      </c>
      <c r="CR1" t="s">
        <v>228</v>
      </c>
      <c r="CS1" t="s">
        <v>229</v>
      </c>
      <c r="CT1" t="s">
        <v>230</v>
      </c>
      <c r="CU1" t="s">
        <v>231</v>
      </c>
      <c r="CV1" t="s">
        <v>232</v>
      </c>
      <c r="CW1" t="s">
        <v>233</v>
      </c>
      <c r="CX1" t="s">
        <v>234</v>
      </c>
      <c r="CY1" t="s">
        <v>235</v>
      </c>
      <c r="CZ1" t="s">
        <v>236</v>
      </c>
      <c r="DA1" t="s">
        <v>237</v>
      </c>
      <c r="DB1" t="s">
        <v>238</v>
      </c>
      <c r="DC1" t="s">
        <v>239</v>
      </c>
      <c r="DD1" t="s">
        <v>240</v>
      </c>
      <c r="DE1" t="s">
        <v>241</v>
      </c>
      <c r="DF1" t="s">
        <v>242</v>
      </c>
      <c r="DG1" t="s">
        <v>243</v>
      </c>
      <c r="DH1" t="s">
        <v>244</v>
      </c>
      <c r="DI1" t="s">
        <v>245</v>
      </c>
      <c r="DJ1" t="s">
        <v>246</v>
      </c>
      <c r="DK1" t="s">
        <v>247</v>
      </c>
      <c r="DL1" t="s">
        <v>248</v>
      </c>
      <c r="DM1" t="s">
        <v>249</v>
      </c>
      <c r="DN1" t="s">
        <v>250</v>
      </c>
      <c r="DO1" t="s">
        <v>251</v>
      </c>
      <c r="DP1" t="s">
        <v>252</v>
      </c>
      <c r="DQ1" t="s">
        <v>253</v>
      </c>
      <c r="DR1" t="s">
        <v>254</v>
      </c>
      <c r="DS1" t="s">
        <v>255</v>
      </c>
      <c r="DT1" t="s">
        <v>256</v>
      </c>
      <c r="DU1" t="s">
        <v>257</v>
      </c>
      <c r="DV1" t="s">
        <v>258</v>
      </c>
      <c r="DW1" t="s">
        <v>259</v>
      </c>
      <c r="DX1" t="s">
        <v>260</v>
      </c>
      <c r="DY1" t="s">
        <v>261</v>
      </c>
      <c r="DZ1" t="s">
        <v>262</v>
      </c>
      <c r="EA1" t="s">
        <v>263</v>
      </c>
      <c r="EB1" t="s">
        <v>264</v>
      </c>
      <c r="EC1" t="s">
        <v>265</v>
      </c>
      <c r="ED1" t="s">
        <v>266</v>
      </c>
      <c r="EE1" t="s">
        <v>267</v>
      </c>
      <c r="EF1" t="s">
        <v>268</v>
      </c>
      <c r="EG1" t="s">
        <v>269</v>
      </c>
      <c r="EH1" t="s">
        <v>270</v>
      </c>
      <c r="EI1" t="s">
        <v>271</v>
      </c>
      <c r="EJ1" t="s">
        <v>272</v>
      </c>
      <c r="EK1" t="s">
        <v>273</v>
      </c>
      <c r="EL1" t="s">
        <v>274</v>
      </c>
      <c r="EM1" t="s">
        <v>275</v>
      </c>
      <c r="EN1" t="s">
        <v>276</v>
      </c>
      <c r="EO1" t="s">
        <v>277</v>
      </c>
      <c r="EP1" t="s">
        <v>278</v>
      </c>
      <c r="EQ1" t="s">
        <v>279</v>
      </c>
      <c r="ER1" t="s">
        <v>280</v>
      </c>
      <c r="ES1" t="s">
        <v>281</v>
      </c>
      <c r="ET1" t="s">
        <v>282</v>
      </c>
      <c r="EU1" t="s">
        <v>283</v>
      </c>
      <c r="EV1" t="s">
        <v>284</v>
      </c>
      <c r="EW1" t="s">
        <v>285</v>
      </c>
      <c r="EX1" t="s">
        <v>286</v>
      </c>
      <c r="EY1" t="s">
        <v>287</v>
      </c>
      <c r="EZ1" t="s">
        <v>288</v>
      </c>
      <c r="FA1" t="s">
        <v>289</v>
      </c>
      <c r="FB1" t="s">
        <v>290</v>
      </c>
      <c r="FC1" t="s">
        <v>291</v>
      </c>
      <c r="FD1" t="s">
        <v>292</v>
      </c>
      <c r="FE1" t="s">
        <v>293</v>
      </c>
      <c r="FF1" t="s">
        <v>294</v>
      </c>
      <c r="FG1" t="s">
        <v>295</v>
      </c>
      <c r="FH1" t="s">
        <v>296</v>
      </c>
      <c r="FI1" t="s">
        <v>297</v>
      </c>
      <c r="FJ1" t="s">
        <v>298</v>
      </c>
      <c r="FK1" t="s">
        <v>299</v>
      </c>
      <c r="FL1" t="s">
        <v>300</v>
      </c>
      <c r="FM1" t="s">
        <v>301</v>
      </c>
      <c r="FN1" t="s">
        <v>302</v>
      </c>
      <c r="FO1" t="s">
        <v>303</v>
      </c>
      <c r="FP1" t="s">
        <v>304</v>
      </c>
      <c r="FQ1" t="s">
        <v>305</v>
      </c>
      <c r="FR1" t="s">
        <v>306</v>
      </c>
      <c r="FS1" t="s">
        <v>307</v>
      </c>
      <c r="FT1" t="s">
        <v>308</v>
      </c>
      <c r="FU1" t="s">
        <v>309</v>
      </c>
      <c r="FV1" t="s">
        <v>310</v>
      </c>
      <c r="FW1" t="s">
        <v>311</v>
      </c>
      <c r="FX1" t="s">
        <v>312</v>
      </c>
      <c r="FY1" t="s">
        <v>313</v>
      </c>
      <c r="FZ1" t="s">
        <v>314</v>
      </c>
      <c r="GA1" t="s">
        <v>315</v>
      </c>
      <c r="GB1" t="s">
        <v>316</v>
      </c>
      <c r="GC1" t="s">
        <v>317</v>
      </c>
      <c r="GD1" t="s">
        <v>318</v>
      </c>
      <c r="GE1" t="s">
        <v>319</v>
      </c>
      <c r="GF1" t="s">
        <v>320</v>
      </c>
      <c r="GG1" t="s">
        <v>321</v>
      </c>
      <c r="GH1" t="s">
        <v>322</v>
      </c>
      <c r="GI1" t="s">
        <v>323</v>
      </c>
      <c r="GJ1" t="s">
        <v>324</v>
      </c>
      <c r="GK1" t="s">
        <v>325</v>
      </c>
      <c r="GL1" t="s">
        <v>326</v>
      </c>
    </row>
    <row r="2" spans="1:194" x14ac:dyDescent="0.3">
      <c r="A2" t="s">
        <v>9</v>
      </c>
      <c r="B2" t="s">
        <v>327</v>
      </c>
      <c r="C2">
        <v>1</v>
      </c>
      <c r="D2">
        <v>1</v>
      </c>
      <c r="E2">
        <v>1</v>
      </c>
      <c r="F2">
        <v>1</v>
      </c>
      <c r="G2" t="s">
        <v>328</v>
      </c>
      <c r="H2">
        <v>53</v>
      </c>
      <c r="I2">
        <v>56</v>
      </c>
      <c r="J2">
        <v>56</v>
      </c>
      <c r="K2">
        <v>53</v>
      </c>
      <c r="L2">
        <v>53</v>
      </c>
      <c r="M2">
        <v>9</v>
      </c>
      <c r="N2">
        <v>6</v>
      </c>
      <c r="O2">
        <v>7</v>
      </c>
      <c r="P2">
        <v>4</v>
      </c>
      <c r="Q2" t="s">
        <v>328</v>
      </c>
      <c r="R2">
        <v>1</v>
      </c>
      <c r="S2" t="s">
        <v>329</v>
      </c>
      <c r="T2">
        <v>1</v>
      </c>
      <c r="U2">
        <v>1</v>
      </c>
      <c r="V2">
        <v>1</v>
      </c>
      <c r="W2">
        <v>100</v>
      </c>
      <c r="X2">
        <v>100</v>
      </c>
      <c r="Y2">
        <v>100</v>
      </c>
      <c r="Z2">
        <v>100</v>
      </c>
      <c r="AA2">
        <v>100</v>
      </c>
      <c r="AB2">
        <v>3</v>
      </c>
      <c r="AC2">
        <v>3</v>
      </c>
      <c r="AD2">
        <v>10</v>
      </c>
      <c r="AE2">
        <v>5</v>
      </c>
      <c r="AF2">
        <v>4</v>
      </c>
      <c r="AG2">
        <v>1</v>
      </c>
      <c r="AH2">
        <v>1</v>
      </c>
      <c r="AI2">
        <v>1</v>
      </c>
      <c r="AJ2">
        <v>1</v>
      </c>
      <c r="AK2">
        <v>1</v>
      </c>
      <c r="AL2">
        <v>9.76</v>
      </c>
      <c r="AM2">
        <v>9.82</v>
      </c>
      <c r="AN2">
        <v>9.98</v>
      </c>
      <c r="AO2" t="s">
        <v>328</v>
      </c>
      <c r="AP2" t="s">
        <v>328</v>
      </c>
      <c r="AQ2">
        <v>33</v>
      </c>
      <c r="AR2">
        <v>31</v>
      </c>
      <c r="AS2">
        <v>33</v>
      </c>
      <c r="AT2">
        <v>32</v>
      </c>
      <c r="AU2">
        <v>32</v>
      </c>
      <c r="AV2">
        <v>53</v>
      </c>
      <c r="AW2">
        <v>47</v>
      </c>
      <c r="AX2">
        <v>50</v>
      </c>
      <c r="AY2">
        <v>47</v>
      </c>
      <c r="AZ2">
        <v>50</v>
      </c>
      <c r="BA2">
        <v>24</v>
      </c>
      <c r="BB2">
        <v>20</v>
      </c>
      <c r="BC2">
        <v>20</v>
      </c>
      <c r="BD2">
        <v>17</v>
      </c>
      <c r="BE2">
        <v>16</v>
      </c>
      <c r="BF2">
        <v>69</v>
      </c>
      <c r="BG2">
        <v>83</v>
      </c>
      <c r="BH2">
        <v>84</v>
      </c>
      <c r="BI2">
        <v>98</v>
      </c>
      <c r="BJ2">
        <v>92</v>
      </c>
      <c r="BK2">
        <v>62.25</v>
      </c>
      <c r="BL2">
        <v>59.63</v>
      </c>
      <c r="BM2">
        <v>56</v>
      </c>
      <c r="BN2">
        <v>53</v>
      </c>
      <c r="BO2">
        <v>54</v>
      </c>
      <c r="BP2">
        <v>138091</v>
      </c>
      <c r="BQ2">
        <v>123999</v>
      </c>
      <c r="BR2">
        <v>113175</v>
      </c>
      <c r="BS2">
        <v>111015</v>
      </c>
      <c r="BT2" t="s">
        <v>328</v>
      </c>
      <c r="BU2">
        <v>15</v>
      </c>
      <c r="BV2">
        <v>15</v>
      </c>
      <c r="BW2">
        <v>16</v>
      </c>
      <c r="BX2">
        <v>16</v>
      </c>
      <c r="BY2" t="s">
        <v>328</v>
      </c>
      <c r="BZ2" t="s">
        <v>330</v>
      </c>
      <c r="CA2" t="s">
        <v>331</v>
      </c>
      <c r="CB2" t="s">
        <v>332</v>
      </c>
      <c r="CC2" t="s">
        <v>333</v>
      </c>
      <c r="CD2" t="s">
        <v>328</v>
      </c>
      <c r="CE2">
        <v>83</v>
      </c>
      <c r="CF2">
        <v>82</v>
      </c>
      <c r="CG2">
        <v>79</v>
      </c>
      <c r="CH2">
        <v>80</v>
      </c>
      <c r="CI2">
        <v>75</v>
      </c>
      <c r="CJ2">
        <v>93</v>
      </c>
      <c r="CK2">
        <v>93</v>
      </c>
      <c r="CL2">
        <v>96</v>
      </c>
      <c r="CM2">
        <v>100</v>
      </c>
      <c r="CN2">
        <v>98</v>
      </c>
      <c r="CO2">
        <v>95.572999999999993</v>
      </c>
      <c r="CP2">
        <v>93.691999999999993</v>
      </c>
      <c r="CQ2">
        <v>94</v>
      </c>
      <c r="CR2" t="s">
        <v>328</v>
      </c>
      <c r="CS2" t="s">
        <v>328</v>
      </c>
      <c r="CT2" t="s">
        <v>334</v>
      </c>
      <c r="CU2" t="s">
        <v>335</v>
      </c>
      <c r="CV2">
        <v>26</v>
      </c>
      <c r="CW2" t="s">
        <v>336</v>
      </c>
      <c r="CX2">
        <v>0</v>
      </c>
      <c r="CY2">
        <v>0</v>
      </c>
      <c r="CZ2" t="s">
        <v>337</v>
      </c>
      <c r="DA2" t="s">
        <v>338</v>
      </c>
      <c r="DB2" t="s">
        <v>339</v>
      </c>
      <c r="DC2" t="s">
        <v>340</v>
      </c>
      <c r="DD2">
        <v>1</v>
      </c>
      <c r="DE2">
        <v>7</v>
      </c>
      <c r="DF2" t="s">
        <v>341</v>
      </c>
      <c r="DG2" t="s">
        <v>342</v>
      </c>
      <c r="DH2">
        <v>1429</v>
      </c>
      <c r="DI2" t="s">
        <v>343</v>
      </c>
      <c r="DJ2" t="s">
        <v>344</v>
      </c>
      <c r="DK2">
        <v>3</v>
      </c>
      <c r="DL2">
        <v>3</v>
      </c>
      <c r="DM2">
        <v>5</v>
      </c>
      <c r="DN2">
        <v>9</v>
      </c>
      <c r="DO2" t="s">
        <v>338</v>
      </c>
      <c r="DP2" t="s">
        <v>345</v>
      </c>
      <c r="DQ2" t="s">
        <v>345</v>
      </c>
      <c r="DR2" t="s">
        <v>338</v>
      </c>
      <c r="DS2" t="s">
        <v>345</v>
      </c>
      <c r="DT2" t="s">
        <v>345</v>
      </c>
      <c r="DU2" t="s">
        <v>338</v>
      </c>
      <c r="DV2" t="s">
        <v>345</v>
      </c>
      <c r="DW2">
        <v>0</v>
      </c>
      <c r="DX2">
        <v>0</v>
      </c>
      <c r="DY2">
        <v>0</v>
      </c>
      <c r="DZ2">
        <v>0</v>
      </c>
      <c r="EA2">
        <v>0</v>
      </c>
      <c r="EB2">
        <v>0</v>
      </c>
      <c r="EC2">
        <v>0</v>
      </c>
      <c r="ED2" t="s">
        <v>328</v>
      </c>
      <c r="EE2">
        <v>3</v>
      </c>
      <c r="EF2">
        <v>-1</v>
      </c>
      <c r="EG2">
        <v>3</v>
      </c>
      <c r="EH2" t="s">
        <v>328</v>
      </c>
      <c r="EI2">
        <v>0</v>
      </c>
      <c r="EJ2">
        <v>-7</v>
      </c>
      <c r="EK2">
        <v>5</v>
      </c>
      <c r="EL2">
        <v>1</v>
      </c>
      <c r="EM2">
        <v>-14</v>
      </c>
      <c r="EN2">
        <v>-1</v>
      </c>
      <c r="EO2">
        <v>-14</v>
      </c>
      <c r="EP2">
        <v>6</v>
      </c>
      <c r="EQ2">
        <v>0</v>
      </c>
      <c r="ER2">
        <v>-1</v>
      </c>
      <c r="ES2">
        <v>0</v>
      </c>
      <c r="ET2" t="s">
        <v>328</v>
      </c>
      <c r="EU2">
        <v>3.7248403999999999E-2</v>
      </c>
      <c r="EV2">
        <v>0</v>
      </c>
      <c r="EW2">
        <v>0.32025630799999999</v>
      </c>
      <c r="EX2">
        <v>0.62934055899999997</v>
      </c>
      <c r="EY2">
        <v>0.141871103</v>
      </c>
      <c r="EZ2">
        <v>3.7248403999999999E-2</v>
      </c>
      <c r="FA2">
        <v>0</v>
      </c>
      <c r="FB2">
        <v>0</v>
      </c>
      <c r="FC2">
        <v>-0.33333333300000001</v>
      </c>
      <c r="FD2">
        <v>-2</v>
      </c>
      <c r="FE2">
        <v>-2.3333333330000001</v>
      </c>
      <c r="FF2">
        <v>-1</v>
      </c>
      <c r="FG2">
        <v>2.3333333330000001</v>
      </c>
      <c r="FH2">
        <v>-1.9090909089999999</v>
      </c>
      <c r="FI2">
        <v>-1.9090909089999999</v>
      </c>
      <c r="FJ2">
        <v>-1.9090909089999999</v>
      </c>
      <c r="FK2">
        <v>-1.9090909089999999</v>
      </c>
      <c r="FL2">
        <v>-1.9090909089999999</v>
      </c>
      <c r="FM2">
        <v>-1.9090909089999999</v>
      </c>
      <c r="FN2">
        <v>-1.9090909089999999</v>
      </c>
      <c r="FO2">
        <v>-1.9090909089999999</v>
      </c>
      <c r="FP2">
        <v>-1.9090909089999999</v>
      </c>
      <c r="FQ2">
        <v>-1.9090909089999999</v>
      </c>
      <c r="FR2">
        <v>-1.9090909089999999</v>
      </c>
      <c r="FS2">
        <v>-1.9090909089999999</v>
      </c>
      <c r="FT2">
        <v>0.11</v>
      </c>
      <c r="FU2">
        <v>-3.636363636</v>
      </c>
      <c r="FV2">
        <v>-3.636363636</v>
      </c>
      <c r="FW2">
        <v>-3.636363636</v>
      </c>
      <c r="FX2">
        <v>-3.636363636</v>
      </c>
      <c r="FY2">
        <v>-3.636363636</v>
      </c>
      <c r="FZ2">
        <v>-3.636363636</v>
      </c>
      <c r="GA2">
        <v>-3.636363636</v>
      </c>
      <c r="GB2">
        <v>-3.636363636</v>
      </c>
      <c r="GC2">
        <v>-3.636363636</v>
      </c>
      <c r="GD2">
        <v>-3.636363636</v>
      </c>
      <c r="GE2">
        <v>-3.636363636</v>
      </c>
      <c r="GF2">
        <v>-3.636363636</v>
      </c>
      <c r="GG2">
        <v>-0.566495305</v>
      </c>
      <c r="GH2">
        <v>1.08624E-4</v>
      </c>
      <c r="GI2">
        <v>0</v>
      </c>
      <c r="GJ2">
        <v>0</v>
      </c>
      <c r="GK2">
        <v>0</v>
      </c>
      <c r="GL2">
        <v>1</v>
      </c>
    </row>
    <row r="3" spans="1:194" x14ac:dyDescent="0.3">
      <c r="A3" t="s">
        <v>10</v>
      </c>
      <c r="B3" t="s">
        <v>346</v>
      </c>
      <c r="C3">
        <v>16</v>
      </c>
      <c r="D3">
        <v>11</v>
      </c>
      <c r="E3">
        <v>9</v>
      </c>
      <c r="F3">
        <v>12</v>
      </c>
      <c r="G3" t="s">
        <v>328</v>
      </c>
      <c r="H3">
        <v>83</v>
      </c>
      <c r="I3">
        <v>83</v>
      </c>
      <c r="J3">
        <v>83</v>
      </c>
      <c r="K3">
        <v>83</v>
      </c>
      <c r="L3">
        <v>67</v>
      </c>
      <c r="M3">
        <v>14</v>
      </c>
      <c r="N3">
        <v>10</v>
      </c>
      <c r="O3">
        <v>10</v>
      </c>
      <c r="P3">
        <v>13</v>
      </c>
      <c r="Q3" t="s">
        <v>328</v>
      </c>
      <c r="R3">
        <v>2</v>
      </c>
      <c r="S3" t="s">
        <v>347</v>
      </c>
      <c r="T3">
        <v>2</v>
      </c>
      <c r="U3">
        <v>2</v>
      </c>
      <c r="V3">
        <v>2</v>
      </c>
      <c r="W3">
        <v>96</v>
      </c>
      <c r="X3">
        <v>96</v>
      </c>
      <c r="Y3">
        <v>100</v>
      </c>
      <c r="Z3">
        <v>100</v>
      </c>
      <c r="AA3">
        <v>100</v>
      </c>
      <c r="AB3">
        <v>11</v>
      </c>
      <c r="AC3">
        <v>11</v>
      </c>
      <c r="AD3">
        <v>5</v>
      </c>
      <c r="AE3">
        <v>4</v>
      </c>
      <c r="AF3">
        <v>2</v>
      </c>
      <c r="AG3">
        <v>2</v>
      </c>
      <c r="AH3">
        <v>2</v>
      </c>
      <c r="AI3">
        <v>2</v>
      </c>
      <c r="AJ3">
        <v>2</v>
      </c>
      <c r="AK3">
        <v>2</v>
      </c>
      <c r="AL3">
        <v>9.09</v>
      </c>
      <c r="AM3">
        <v>9.2100000000000009</v>
      </c>
      <c r="AN3">
        <v>9.3800000000000008</v>
      </c>
      <c r="AO3" t="s">
        <v>328</v>
      </c>
      <c r="AP3" t="s">
        <v>328</v>
      </c>
      <c r="AQ3">
        <v>42</v>
      </c>
      <c r="AR3">
        <v>42</v>
      </c>
      <c r="AS3">
        <v>42</v>
      </c>
      <c r="AT3">
        <v>42</v>
      </c>
      <c r="AU3">
        <v>13</v>
      </c>
      <c r="AV3">
        <v>45</v>
      </c>
      <c r="AW3">
        <v>44</v>
      </c>
      <c r="AX3">
        <v>44</v>
      </c>
      <c r="AY3">
        <v>38</v>
      </c>
      <c r="AZ3">
        <v>37</v>
      </c>
      <c r="BA3">
        <v>30</v>
      </c>
      <c r="BB3">
        <v>29</v>
      </c>
      <c r="BC3">
        <v>22</v>
      </c>
      <c r="BD3">
        <v>18</v>
      </c>
      <c r="BE3">
        <v>19</v>
      </c>
      <c r="BF3">
        <v>52</v>
      </c>
      <c r="BG3">
        <v>61</v>
      </c>
      <c r="BH3">
        <v>52</v>
      </c>
      <c r="BI3">
        <v>39</v>
      </c>
      <c r="BJ3">
        <v>32</v>
      </c>
      <c r="BK3">
        <v>76.62</v>
      </c>
      <c r="BL3">
        <v>80.647999999999996</v>
      </c>
      <c r="BM3">
        <v>83</v>
      </c>
      <c r="BN3">
        <v>80</v>
      </c>
      <c r="BO3">
        <v>72</v>
      </c>
      <c r="BP3">
        <v>118999</v>
      </c>
      <c r="BQ3">
        <v>114357</v>
      </c>
      <c r="BR3">
        <v>107050</v>
      </c>
      <c r="BS3">
        <v>107381</v>
      </c>
      <c r="BT3" t="s">
        <v>328</v>
      </c>
      <c r="BU3">
        <v>44</v>
      </c>
      <c r="BV3">
        <v>41</v>
      </c>
      <c r="BW3">
        <v>36</v>
      </c>
      <c r="BX3">
        <v>37</v>
      </c>
      <c r="BY3" t="s">
        <v>328</v>
      </c>
      <c r="BZ3" t="s">
        <v>348</v>
      </c>
      <c r="CA3" t="s">
        <v>349</v>
      </c>
      <c r="CB3" t="s">
        <v>350</v>
      </c>
      <c r="CC3" t="s">
        <v>351</v>
      </c>
      <c r="CD3" t="s">
        <v>328</v>
      </c>
      <c r="CE3">
        <v>64</v>
      </c>
      <c r="CF3">
        <v>65</v>
      </c>
      <c r="CG3">
        <v>72</v>
      </c>
      <c r="CH3">
        <v>69</v>
      </c>
      <c r="CI3">
        <v>70</v>
      </c>
      <c r="CJ3">
        <v>56</v>
      </c>
      <c r="CK3">
        <v>55</v>
      </c>
      <c r="CL3">
        <v>54</v>
      </c>
      <c r="CM3">
        <v>54</v>
      </c>
      <c r="CN3">
        <v>46</v>
      </c>
      <c r="CO3">
        <v>91.102000000000004</v>
      </c>
      <c r="CP3">
        <v>91.177000000000007</v>
      </c>
      <c r="CQ3">
        <v>91</v>
      </c>
      <c r="CR3" t="s">
        <v>328</v>
      </c>
      <c r="CS3" t="s">
        <v>328</v>
      </c>
      <c r="CT3" t="s">
        <v>352</v>
      </c>
      <c r="CU3" t="s">
        <v>353</v>
      </c>
      <c r="CV3">
        <v>18</v>
      </c>
      <c r="CW3" t="s">
        <v>354</v>
      </c>
      <c r="CX3">
        <v>0</v>
      </c>
      <c r="CY3">
        <v>0</v>
      </c>
      <c r="CZ3" t="s">
        <v>355</v>
      </c>
      <c r="DA3" t="s">
        <v>338</v>
      </c>
      <c r="DB3" t="s">
        <v>356</v>
      </c>
      <c r="DC3" t="s">
        <v>357</v>
      </c>
      <c r="DD3">
        <v>1</v>
      </c>
      <c r="DE3">
        <v>11</v>
      </c>
      <c r="DF3" t="s">
        <v>355</v>
      </c>
      <c r="DG3" t="s">
        <v>358</v>
      </c>
      <c r="DH3">
        <v>0</v>
      </c>
      <c r="DI3" t="s">
        <v>359</v>
      </c>
      <c r="DJ3" t="s">
        <v>360</v>
      </c>
      <c r="DK3">
        <v>4</v>
      </c>
      <c r="DL3">
        <v>3</v>
      </c>
      <c r="DM3">
        <v>17</v>
      </c>
      <c r="DN3">
        <v>35</v>
      </c>
      <c r="DO3" t="s">
        <v>345</v>
      </c>
      <c r="DP3" t="s">
        <v>345</v>
      </c>
      <c r="DQ3" t="s">
        <v>338</v>
      </c>
      <c r="DR3" t="s">
        <v>338</v>
      </c>
      <c r="DS3" t="s">
        <v>345</v>
      </c>
      <c r="DT3" t="s">
        <v>345</v>
      </c>
      <c r="DU3" t="s">
        <v>338</v>
      </c>
      <c r="DV3" t="s">
        <v>338</v>
      </c>
      <c r="DW3">
        <v>0</v>
      </c>
      <c r="DX3">
        <v>0</v>
      </c>
      <c r="DY3">
        <v>0</v>
      </c>
      <c r="DZ3">
        <v>0</v>
      </c>
      <c r="EA3">
        <v>5</v>
      </c>
      <c r="EB3">
        <v>2</v>
      </c>
      <c r="EC3">
        <v>-3</v>
      </c>
      <c r="ED3" t="s">
        <v>328</v>
      </c>
      <c r="EE3">
        <v>4</v>
      </c>
      <c r="EF3">
        <v>0</v>
      </c>
      <c r="EG3">
        <v>-3</v>
      </c>
      <c r="EH3" t="s">
        <v>328</v>
      </c>
      <c r="EI3">
        <v>0</v>
      </c>
      <c r="EJ3">
        <v>6</v>
      </c>
      <c r="EK3">
        <v>1</v>
      </c>
      <c r="EL3">
        <v>2</v>
      </c>
      <c r="EM3">
        <v>-9</v>
      </c>
      <c r="EN3">
        <v>9</v>
      </c>
      <c r="EO3">
        <v>13</v>
      </c>
      <c r="EP3">
        <v>7</v>
      </c>
      <c r="EQ3">
        <v>3</v>
      </c>
      <c r="ER3">
        <v>5</v>
      </c>
      <c r="ES3">
        <v>-1</v>
      </c>
      <c r="ET3" t="s">
        <v>328</v>
      </c>
      <c r="EU3">
        <v>9.3591024999999994E-2</v>
      </c>
      <c r="EV3">
        <v>0.24532669100000001</v>
      </c>
      <c r="EW3">
        <v>0.175451303</v>
      </c>
      <c r="EX3">
        <v>0.487086093</v>
      </c>
      <c r="EY3">
        <v>0.177556571</v>
      </c>
      <c r="EZ3">
        <v>9.3591024999999994E-2</v>
      </c>
      <c r="FA3">
        <v>1.3333333329999999</v>
      </c>
      <c r="FB3">
        <v>0</v>
      </c>
      <c r="FC3">
        <v>0</v>
      </c>
      <c r="FD3">
        <v>-2.3333333330000001</v>
      </c>
      <c r="FE3">
        <v>-4</v>
      </c>
      <c r="FF3">
        <v>1.6666666670000001</v>
      </c>
      <c r="FG3">
        <v>-0.66666666699999999</v>
      </c>
      <c r="FH3">
        <v>-0.27272727299999999</v>
      </c>
      <c r="FI3">
        <v>-0.27272727299999999</v>
      </c>
      <c r="FJ3">
        <v>-0.27272727299999999</v>
      </c>
      <c r="FK3">
        <v>-0.27272727299999999</v>
      </c>
      <c r="FL3">
        <v>-0.27272727299999999</v>
      </c>
      <c r="FM3">
        <v>-0.27272727299999999</v>
      </c>
      <c r="FN3">
        <v>-0.27272727299999999</v>
      </c>
      <c r="FO3">
        <v>-0.27272727299999999</v>
      </c>
      <c r="FP3">
        <v>-0.27272727299999999</v>
      </c>
      <c r="FQ3">
        <v>-0.27272727299999999</v>
      </c>
      <c r="FR3">
        <v>-0.27272727299999999</v>
      </c>
      <c r="FS3">
        <v>-0.27272727299999999</v>
      </c>
      <c r="FT3">
        <v>0.14499999999999999</v>
      </c>
      <c r="FU3">
        <v>2.4545454549999999</v>
      </c>
      <c r="FV3">
        <v>2.4545454549999999</v>
      </c>
      <c r="FW3">
        <v>2.4545454549999999</v>
      </c>
      <c r="FX3">
        <v>2.4545454549999999</v>
      </c>
      <c r="FY3">
        <v>2.4545454549999999</v>
      </c>
      <c r="FZ3">
        <v>2.4545454549999999</v>
      </c>
      <c r="GA3">
        <v>2.4545454549999999</v>
      </c>
      <c r="GB3">
        <v>2.4545454549999999</v>
      </c>
      <c r="GC3">
        <v>2.4545454549999999</v>
      </c>
      <c r="GD3">
        <v>2.4545454549999999</v>
      </c>
      <c r="GE3">
        <v>2.4545454549999999</v>
      </c>
      <c r="GF3">
        <v>2.4545454549999999</v>
      </c>
      <c r="GG3">
        <v>-0.566495305</v>
      </c>
      <c r="GH3">
        <v>3.6975099999999998E-4</v>
      </c>
      <c r="GI3">
        <v>0</v>
      </c>
      <c r="GJ3">
        <v>0</v>
      </c>
      <c r="GK3">
        <v>0</v>
      </c>
      <c r="GL3">
        <v>1</v>
      </c>
    </row>
    <row r="4" spans="1:194" x14ac:dyDescent="0.3">
      <c r="A4" t="s">
        <v>16</v>
      </c>
      <c r="B4" t="s">
        <v>361</v>
      </c>
      <c r="C4">
        <v>32</v>
      </c>
      <c r="D4">
        <v>35</v>
      </c>
      <c r="E4">
        <v>32</v>
      </c>
      <c r="F4">
        <v>21</v>
      </c>
      <c r="G4" t="s">
        <v>328</v>
      </c>
      <c r="H4">
        <v>12</v>
      </c>
      <c r="I4">
        <v>19</v>
      </c>
      <c r="J4">
        <v>22</v>
      </c>
      <c r="K4">
        <v>23</v>
      </c>
      <c r="L4">
        <v>31</v>
      </c>
      <c r="M4">
        <v>28</v>
      </c>
      <c r="N4">
        <v>9</v>
      </c>
      <c r="O4">
        <v>8</v>
      </c>
      <c r="P4">
        <v>7</v>
      </c>
      <c r="Q4" t="s">
        <v>328</v>
      </c>
      <c r="R4">
        <v>4</v>
      </c>
      <c r="S4" t="s">
        <v>362</v>
      </c>
      <c r="T4">
        <v>6</v>
      </c>
      <c r="U4">
        <v>8</v>
      </c>
      <c r="V4">
        <v>8</v>
      </c>
      <c r="W4">
        <v>96</v>
      </c>
      <c r="X4">
        <v>96</v>
      </c>
      <c r="Y4">
        <v>98</v>
      </c>
      <c r="Z4">
        <v>100</v>
      </c>
      <c r="AA4">
        <v>100</v>
      </c>
      <c r="AB4">
        <v>1</v>
      </c>
      <c r="AC4">
        <v>2</v>
      </c>
      <c r="AD4">
        <v>1</v>
      </c>
      <c r="AE4">
        <v>7</v>
      </c>
      <c r="AF4">
        <v>3</v>
      </c>
      <c r="AG4">
        <v>3</v>
      </c>
      <c r="AH4">
        <v>5</v>
      </c>
      <c r="AI4">
        <v>5</v>
      </c>
      <c r="AJ4">
        <v>6</v>
      </c>
      <c r="AK4">
        <v>8</v>
      </c>
      <c r="AL4">
        <v>9.18</v>
      </c>
      <c r="AM4">
        <v>9.2799999999999994</v>
      </c>
      <c r="AN4">
        <v>9</v>
      </c>
      <c r="AO4" t="s">
        <v>328</v>
      </c>
      <c r="AP4" t="s">
        <v>328</v>
      </c>
      <c r="AQ4">
        <v>35</v>
      </c>
      <c r="AR4">
        <v>25</v>
      </c>
      <c r="AS4">
        <v>27</v>
      </c>
      <c r="AT4">
        <v>23</v>
      </c>
      <c r="AU4">
        <v>33</v>
      </c>
      <c r="AV4">
        <v>50</v>
      </c>
      <c r="AW4">
        <v>47</v>
      </c>
      <c r="AX4">
        <v>43</v>
      </c>
      <c r="AY4">
        <v>56</v>
      </c>
      <c r="AZ4">
        <v>56</v>
      </c>
      <c r="BA4">
        <v>30</v>
      </c>
      <c r="BB4">
        <v>32</v>
      </c>
      <c r="BC4">
        <v>28</v>
      </c>
      <c r="BD4">
        <v>25</v>
      </c>
      <c r="BE4">
        <v>24</v>
      </c>
      <c r="BF4">
        <v>31</v>
      </c>
      <c r="BG4">
        <v>56</v>
      </c>
      <c r="BH4">
        <v>38</v>
      </c>
      <c r="BI4">
        <v>33</v>
      </c>
      <c r="BJ4">
        <v>22</v>
      </c>
      <c r="BK4">
        <v>60.51</v>
      </c>
      <c r="BL4">
        <v>64.558999999999997</v>
      </c>
      <c r="BM4">
        <v>22</v>
      </c>
      <c r="BN4">
        <v>54</v>
      </c>
      <c r="BO4">
        <v>45</v>
      </c>
      <c r="BP4">
        <v>101961</v>
      </c>
      <c r="BQ4">
        <v>95875</v>
      </c>
      <c r="BR4">
        <v>91362</v>
      </c>
      <c r="BS4">
        <v>90791</v>
      </c>
      <c r="BT4" t="s">
        <v>328</v>
      </c>
      <c r="BU4">
        <v>23</v>
      </c>
      <c r="BV4">
        <v>23</v>
      </c>
      <c r="BW4">
        <v>22</v>
      </c>
      <c r="BX4">
        <v>18</v>
      </c>
      <c r="BY4" t="s">
        <v>328</v>
      </c>
      <c r="BZ4" t="s">
        <v>363</v>
      </c>
      <c r="CA4" t="s">
        <v>364</v>
      </c>
      <c r="CB4" t="s">
        <v>365</v>
      </c>
      <c r="CC4" t="s">
        <v>366</v>
      </c>
      <c r="CD4" t="s">
        <v>328</v>
      </c>
      <c r="CE4">
        <v>56</v>
      </c>
      <c r="CF4">
        <v>56</v>
      </c>
      <c r="CG4">
        <v>55</v>
      </c>
      <c r="CH4">
        <v>57</v>
      </c>
      <c r="CI4">
        <v>55</v>
      </c>
      <c r="CJ4">
        <v>59</v>
      </c>
      <c r="CK4">
        <v>63</v>
      </c>
      <c r="CL4">
        <v>62</v>
      </c>
      <c r="CM4">
        <v>72</v>
      </c>
      <c r="CN4">
        <v>63</v>
      </c>
      <c r="CO4">
        <v>87.263000000000005</v>
      </c>
      <c r="CP4">
        <v>87.524000000000001</v>
      </c>
      <c r="CQ4">
        <v>88</v>
      </c>
      <c r="CR4" t="s">
        <v>328</v>
      </c>
      <c r="CS4" t="s">
        <v>328</v>
      </c>
      <c r="CT4" t="s">
        <v>367</v>
      </c>
      <c r="CU4" t="s">
        <v>368</v>
      </c>
      <c r="CV4">
        <v>19</v>
      </c>
      <c r="CW4" t="s">
        <v>336</v>
      </c>
      <c r="CX4">
        <v>0</v>
      </c>
      <c r="CY4">
        <v>0</v>
      </c>
      <c r="CZ4" t="s">
        <v>337</v>
      </c>
      <c r="DA4" t="s">
        <v>338</v>
      </c>
      <c r="DB4" t="s">
        <v>369</v>
      </c>
      <c r="DC4" t="s">
        <v>370</v>
      </c>
      <c r="DD4">
        <v>1</v>
      </c>
      <c r="DE4">
        <v>7</v>
      </c>
      <c r="DF4" t="s">
        <v>341</v>
      </c>
      <c r="DG4" t="s">
        <v>335</v>
      </c>
      <c r="DH4">
        <v>3471</v>
      </c>
      <c r="DI4" t="s">
        <v>371</v>
      </c>
      <c r="DJ4" t="s">
        <v>360</v>
      </c>
      <c r="DK4">
        <v>3</v>
      </c>
      <c r="DL4">
        <v>3</v>
      </c>
      <c r="DM4">
        <v>13</v>
      </c>
      <c r="DN4">
        <v>4</v>
      </c>
      <c r="DO4" t="s">
        <v>338</v>
      </c>
      <c r="DP4" t="s">
        <v>345</v>
      </c>
      <c r="DQ4" t="s">
        <v>345</v>
      </c>
      <c r="DR4" t="s">
        <v>338</v>
      </c>
      <c r="DS4" t="s">
        <v>345</v>
      </c>
      <c r="DT4" t="s">
        <v>345</v>
      </c>
      <c r="DU4" t="s">
        <v>338</v>
      </c>
      <c r="DV4" t="s">
        <v>345</v>
      </c>
      <c r="DW4">
        <v>-2</v>
      </c>
      <c r="DX4">
        <v>0</v>
      </c>
      <c r="DY4">
        <v>-1</v>
      </c>
      <c r="DZ4">
        <v>-2</v>
      </c>
      <c r="EA4">
        <v>-3</v>
      </c>
      <c r="EB4">
        <v>3</v>
      </c>
      <c r="EC4">
        <v>11</v>
      </c>
      <c r="ED4" t="s">
        <v>328</v>
      </c>
      <c r="EE4">
        <v>19</v>
      </c>
      <c r="EF4">
        <v>1</v>
      </c>
      <c r="EG4">
        <v>1</v>
      </c>
      <c r="EH4" t="s">
        <v>328</v>
      </c>
      <c r="EI4">
        <v>-1</v>
      </c>
      <c r="EJ4">
        <v>1</v>
      </c>
      <c r="EK4">
        <v>-6</v>
      </c>
      <c r="EL4">
        <v>4</v>
      </c>
      <c r="EM4">
        <v>-25</v>
      </c>
      <c r="EN4">
        <v>18</v>
      </c>
      <c r="EO4">
        <v>5</v>
      </c>
      <c r="EP4">
        <v>11</v>
      </c>
      <c r="EQ4">
        <v>0</v>
      </c>
      <c r="ER4">
        <v>1</v>
      </c>
      <c r="ES4">
        <v>4</v>
      </c>
      <c r="ET4" t="s">
        <v>328</v>
      </c>
      <c r="EU4">
        <v>0.110719821</v>
      </c>
      <c r="EV4">
        <v>0.205480467</v>
      </c>
      <c r="EW4">
        <v>0.77179061199999999</v>
      </c>
      <c r="EX4">
        <v>1.0444659359999999</v>
      </c>
      <c r="EY4">
        <v>0.28828170199999997</v>
      </c>
      <c r="EZ4">
        <v>0.110719821</v>
      </c>
      <c r="FA4">
        <v>1.3333333329999999</v>
      </c>
      <c r="FB4">
        <v>3.6666666669999999</v>
      </c>
      <c r="FC4">
        <v>-4</v>
      </c>
      <c r="FD4">
        <v>2</v>
      </c>
      <c r="FE4">
        <v>-1.6666666670000001</v>
      </c>
      <c r="FF4">
        <v>0.33333333300000001</v>
      </c>
      <c r="FG4">
        <v>4.3333333329999997</v>
      </c>
      <c r="FH4">
        <v>-2.4545454549999999</v>
      </c>
      <c r="FI4">
        <v>-2.4545454549999999</v>
      </c>
      <c r="FJ4">
        <v>-2.4545454549999999</v>
      </c>
      <c r="FK4">
        <v>-2.4545454549999999</v>
      </c>
      <c r="FL4">
        <v>-2.4545454549999999</v>
      </c>
      <c r="FM4">
        <v>-2.4545454549999999</v>
      </c>
      <c r="FN4">
        <v>-2.4545454549999999</v>
      </c>
      <c r="FO4">
        <v>-2.4545454549999999</v>
      </c>
      <c r="FP4">
        <v>-2.4545454549999999</v>
      </c>
      <c r="FQ4">
        <v>-2.4545454549999999</v>
      </c>
      <c r="FR4">
        <v>-2.4545454549999999</v>
      </c>
      <c r="FS4">
        <v>-2.4545454549999999</v>
      </c>
      <c r="FT4">
        <v>-0.09</v>
      </c>
      <c r="FU4">
        <v>-3.2727272730000001</v>
      </c>
      <c r="FV4">
        <v>-3.2727272730000001</v>
      </c>
      <c r="FW4">
        <v>-3.2727272730000001</v>
      </c>
      <c r="FX4">
        <v>-3.2727272730000001</v>
      </c>
      <c r="FY4">
        <v>-3.2727272730000001</v>
      </c>
      <c r="FZ4">
        <v>-3.2727272730000001</v>
      </c>
      <c r="GA4">
        <v>-3.2727272730000001</v>
      </c>
      <c r="GB4">
        <v>-3.2727272730000001</v>
      </c>
      <c r="GC4">
        <v>-3.2727272730000001</v>
      </c>
      <c r="GD4">
        <v>-3.2727272730000001</v>
      </c>
      <c r="GE4">
        <v>-3.2727272730000001</v>
      </c>
      <c r="GF4">
        <v>-3.2727272730000001</v>
      </c>
      <c r="GG4">
        <v>-0.566495305</v>
      </c>
      <c r="GH4">
        <v>2.2557600000000001E-4</v>
      </c>
      <c r="GI4">
        <v>0</v>
      </c>
      <c r="GJ4">
        <v>0</v>
      </c>
      <c r="GK4">
        <v>0</v>
      </c>
      <c r="GL4">
        <v>1</v>
      </c>
    </row>
    <row r="5" spans="1:194" x14ac:dyDescent="0.3">
      <c r="A5" t="s">
        <v>20</v>
      </c>
      <c r="B5" t="s">
        <v>372</v>
      </c>
      <c r="C5">
        <v>8</v>
      </c>
      <c r="D5">
        <v>20</v>
      </c>
      <c r="E5">
        <v>30</v>
      </c>
      <c r="F5">
        <v>35</v>
      </c>
      <c r="G5" t="s">
        <v>328</v>
      </c>
      <c r="H5">
        <v>43</v>
      </c>
      <c r="I5">
        <v>39</v>
      </c>
      <c r="J5">
        <v>32</v>
      </c>
      <c r="K5">
        <v>30</v>
      </c>
      <c r="L5">
        <v>37</v>
      </c>
      <c r="M5">
        <v>8</v>
      </c>
      <c r="N5">
        <v>2</v>
      </c>
      <c r="O5">
        <v>2</v>
      </c>
      <c r="P5">
        <v>3</v>
      </c>
      <c r="Q5" t="s">
        <v>328</v>
      </c>
      <c r="R5">
        <v>6</v>
      </c>
      <c r="S5" t="s">
        <v>373</v>
      </c>
      <c r="T5">
        <v>11</v>
      </c>
      <c r="U5">
        <v>16</v>
      </c>
      <c r="V5">
        <v>21</v>
      </c>
      <c r="W5">
        <v>96</v>
      </c>
      <c r="X5">
        <v>98</v>
      </c>
      <c r="Y5">
        <v>98</v>
      </c>
      <c r="Z5">
        <v>100</v>
      </c>
      <c r="AA5">
        <v>94</v>
      </c>
      <c r="AB5">
        <v>4</v>
      </c>
      <c r="AC5">
        <v>12</v>
      </c>
      <c r="AD5">
        <v>6</v>
      </c>
      <c r="AE5">
        <v>28</v>
      </c>
      <c r="AF5">
        <v>14</v>
      </c>
      <c r="AG5">
        <v>4</v>
      </c>
      <c r="AH5">
        <v>8</v>
      </c>
      <c r="AI5">
        <v>7</v>
      </c>
      <c r="AJ5">
        <v>13</v>
      </c>
      <c r="AK5">
        <v>12</v>
      </c>
      <c r="AL5">
        <v>9.36</v>
      </c>
      <c r="AM5">
        <v>9.66</v>
      </c>
      <c r="AN5">
        <v>8.8800000000000008</v>
      </c>
      <c r="AO5" t="s">
        <v>328</v>
      </c>
      <c r="AP5" t="s">
        <v>328</v>
      </c>
      <c r="AQ5">
        <v>43</v>
      </c>
      <c r="AR5">
        <v>43</v>
      </c>
      <c r="AS5">
        <v>37</v>
      </c>
      <c r="AT5">
        <v>40</v>
      </c>
      <c r="AU5">
        <v>42</v>
      </c>
      <c r="AV5">
        <v>47</v>
      </c>
      <c r="AW5">
        <v>41</v>
      </c>
      <c r="AX5">
        <v>43</v>
      </c>
      <c r="AY5">
        <v>51</v>
      </c>
      <c r="AZ5">
        <v>58</v>
      </c>
      <c r="BA5">
        <v>34</v>
      </c>
      <c r="BB5">
        <v>27</v>
      </c>
      <c r="BC5">
        <v>26</v>
      </c>
      <c r="BD5">
        <v>26</v>
      </c>
      <c r="BE5">
        <v>26</v>
      </c>
      <c r="BF5">
        <v>33</v>
      </c>
      <c r="BG5">
        <v>54</v>
      </c>
      <c r="BH5">
        <v>40</v>
      </c>
      <c r="BI5">
        <v>65</v>
      </c>
      <c r="BJ5">
        <v>83</v>
      </c>
      <c r="BK5">
        <v>56.22</v>
      </c>
      <c r="BL5">
        <v>55.85</v>
      </c>
      <c r="BM5">
        <v>32</v>
      </c>
      <c r="BN5">
        <v>48</v>
      </c>
      <c r="BO5">
        <v>49</v>
      </c>
      <c r="BP5">
        <v>92235</v>
      </c>
      <c r="BQ5">
        <v>92452</v>
      </c>
      <c r="BR5">
        <v>86729</v>
      </c>
      <c r="BS5">
        <v>80634</v>
      </c>
      <c r="BT5" t="s">
        <v>328</v>
      </c>
      <c r="BU5">
        <v>20</v>
      </c>
      <c r="BV5">
        <v>21</v>
      </c>
      <c r="BW5">
        <v>12</v>
      </c>
      <c r="BX5">
        <v>26</v>
      </c>
      <c r="BY5" t="s">
        <v>328</v>
      </c>
      <c r="BZ5" t="s">
        <v>374</v>
      </c>
      <c r="CA5" t="s">
        <v>374</v>
      </c>
      <c r="CB5" t="s">
        <v>375</v>
      </c>
      <c r="CC5" t="s">
        <v>376</v>
      </c>
      <c r="CD5" t="s">
        <v>328</v>
      </c>
      <c r="CE5">
        <v>48</v>
      </c>
      <c r="CF5">
        <v>38</v>
      </c>
      <c r="CG5">
        <v>38</v>
      </c>
      <c r="CH5">
        <v>38</v>
      </c>
      <c r="CI5">
        <v>33</v>
      </c>
      <c r="CJ5">
        <v>78</v>
      </c>
      <c r="CK5">
        <v>74</v>
      </c>
      <c r="CL5">
        <v>65</v>
      </c>
      <c r="CM5">
        <v>73</v>
      </c>
      <c r="CN5">
        <v>74</v>
      </c>
      <c r="CO5">
        <v>86.972999999999999</v>
      </c>
      <c r="CP5">
        <v>88.915999999999997</v>
      </c>
      <c r="CQ5">
        <v>90</v>
      </c>
      <c r="CR5" t="s">
        <v>328</v>
      </c>
      <c r="CS5" t="s">
        <v>328</v>
      </c>
      <c r="CT5" t="s">
        <v>377</v>
      </c>
      <c r="CU5" t="s">
        <v>335</v>
      </c>
      <c r="CV5">
        <v>23.6</v>
      </c>
      <c r="CW5" t="s">
        <v>336</v>
      </c>
      <c r="CX5">
        <v>0</v>
      </c>
      <c r="CY5">
        <v>0</v>
      </c>
      <c r="CZ5" t="s">
        <v>355</v>
      </c>
      <c r="DA5" t="s">
        <v>338</v>
      </c>
      <c r="DB5" t="s">
        <v>378</v>
      </c>
      <c r="DC5" t="s">
        <v>355</v>
      </c>
      <c r="DD5">
        <v>1</v>
      </c>
      <c r="DE5">
        <v>5</v>
      </c>
      <c r="DF5" t="s">
        <v>355</v>
      </c>
      <c r="DG5" t="s">
        <v>355</v>
      </c>
      <c r="DH5">
        <v>0</v>
      </c>
      <c r="DI5" t="s">
        <v>379</v>
      </c>
      <c r="DJ5" t="s">
        <v>380</v>
      </c>
      <c r="DK5">
        <v>4</v>
      </c>
      <c r="DL5">
        <v>3</v>
      </c>
      <c r="DM5">
        <v>8</v>
      </c>
      <c r="DN5">
        <v>8</v>
      </c>
      <c r="DO5" t="s">
        <v>338</v>
      </c>
      <c r="DP5" t="s">
        <v>345</v>
      </c>
      <c r="DQ5" t="s">
        <v>345</v>
      </c>
      <c r="DR5" t="s">
        <v>345</v>
      </c>
      <c r="DS5" t="s">
        <v>338</v>
      </c>
      <c r="DT5" t="s">
        <v>345</v>
      </c>
      <c r="DU5" t="s">
        <v>338</v>
      </c>
      <c r="DV5" t="s">
        <v>345</v>
      </c>
      <c r="DW5">
        <v>-4</v>
      </c>
      <c r="DX5">
        <v>1</v>
      </c>
      <c r="DY5">
        <v>-6</v>
      </c>
      <c r="DZ5">
        <v>1</v>
      </c>
      <c r="EA5">
        <v>-12</v>
      </c>
      <c r="EB5">
        <v>-10</v>
      </c>
      <c r="EC5">
        <v>-5</v>
      </c>
      <c r="ED5" t="s">
        <v>328</v>
      </c>
      <c r="EE5">
        <v>6</v>
      </c>
      <c r="EF5">
        <v>0</v>
      </c>
      <c r="EG5">
        <v>-1</v>
      </c>
      <c r="EH5" t="s">
        <v>328</v>
      </c>
      <c r="EI5">
        <v>-8</v>
      </c>
      <c r="EJ5">
        <v>6</v>
      </c>
      <c r="EK5">
        <v>-22</v>
      </c>
      <c r="EL5">
        <v>14</v>
      </c>
      <c r="EM5">
        <v>-21</v>
      </c>
      <c r="EN5">
        <v>14</v>
      </c>
      <c r="EO5">
        <v>-25</v>
      </c>
      <c r="EP5">
        <v>-18</v>
      </c>
      <c r="EQ5">
        <v>-1</v>
      </c>
      <c r="ER5">
        <v>9</v>
      </c>
      <c r="ES5">
        <v>-14</v>
      </c>
      <c r="ET5" t="s">
        <v>328</v>
      </c>
      <c r="EU5">
        <v>0.29342343700000001</v>
      </c>
      <c r="EV5">
        <v>0.51298324500000003</v>
      </c>
      <c r="EW5">
        <v>0.76594168600000001</v>
      </c>
      <c r="EX5">
        <v>0.87024900699999996</v>
      </c>
      <c r="EY5">
        <v>0.29804533</v>
      </c>
      <c r="EZ5">
        <v>0.29342343700000001</v>
      </c>
      <c r="FA5">
        <v>1.3333333329999999</v>
      </c>
      <c r="FB5">
        <v>-4.3333333329999997</v>
      </c>
      <c r="FC5">
        <v>-1</v>
      </c>
      <c r="FD5">
        <v>1.3333333329999999</v>
      </c>
      <c r="FE5">
        <v>-2.6666666669999999</v>
      </c>
      <c r="FF5">
        <v>-3.3333333330000001</v>
      </c>
      <c r="FG5">
        <v>-1.6666666670000001</v>
      </c>
      <c r="FH5">
        <v>-0.63636363600000001</v>
      </c>
      <c r="FI5">
        <v>-0.63636363600000001</v>
      </c>
      <c r="FJ5">
        <v>-0.63636363600000001</v>
      </c>
      <c r="FK5">
        <v>-0.63636363600000001</v>
      </c>
      <c r="FL5">
        <v>-0.63636363600000001</v>
      </c>
      <c r="FM5">
        <v>-0.63636363600000001</v>
      </c>
      <c r="FN5">
        <v>-0.63636363600000001</v>
      </c>
      <c r="FO5">
        <v>-0.63636363600000001</v>
      </c>
      <c r="FP5">
        <v>-0.63636363600000001</v>
      </c>
      <c r="FQ5">
        <v>-0.63636363600000001</v>
      </c>
      <c r="FR5">
        <v>-0.63636363600000001</v>
      </c>
      <c r="FS5">
        <v>-0.63636363600000001</v>
      </c>
      <c r="FT5">
        <v>-0.24</v>
      </c>
      <c r="FU5">
        <v>-4.3636363640000004</v>
      </c>
      <c r="FV5">
        <v>-4.3636363640000004</v>
      </c>
      <c r="FW5">
        <v>-4.3636363640000004</v>
      </c>
      <c r="FX5">
        <v>-4.3636363640000004</v>
      </c>
      <c r="FY5">
        <v>-4.3636363640000004</v>
      </c>
      <c r="FZ5">
        <v>-4.3636363640000004</v>
      </c>
      <c r="GA5">
        <v>-4.3636363640000004</v>
      </c>
      <c r="GB5">
        <v>-4.3636363640000004</v>
      </c>
      <c r="GC5">
        <v>-4.3636363640000004</v>
      </c>
      <c r="GD5">
        <v>-4.3636363640000004</v>
      </c>
      <c r="GE5">
        <v>-4.3636363640000004</v>
      </c>
      <c r="GF5">
        <v>-4.3636363640000004</v>
      </c>
      <c r="GG5">
        <v>-0.566495305</v>
      </c>
      <c r="GH5">
        <v>2.16837E-4</v>
      </c>
      <c r="GI5">
        <v>0</v>
      </c>
      <c r="GJ5">
        <v>0</v>
      </c>
      <c r="GK5">
        <v>0</v>
      </c>
      <c r="GL5">
        <v>1</v>
      </c>
    </row>
    <row r="6" spans="1:194" x14ac:dyDescent="0.3">
      <c r="A6" t="s">
        <v>13</v>
      </c>
      <c r="B6" t="s">
        <v>346</v>
      </c>
      <c r="C6">
        <v>49</v>
      </c>
      <c r="D6">
        <v>67</v>
      </c>
      <c r="E6">
        <v>47</v>
      </c>
      <c r="F6">
        <v>42</v>
      </c>
      <c r="G6" t="s">
        <v>328</v>
      </c>
      <c r="H6">
        <v>95</v>
      </c>
      <c r="I6">
        <v>94</v>
      </c>
      <c r="J6">
        <v>78</v>
      </c>
      <c r="K6">
        <v>45</v>
      </c>
      <c r="L6">
        <v>56</v>
      </c>
      <c r="M6">
        <v>4</v>
      </c>
      <c r="N6">
        <v>4</v>
      </c>
      <c r="O6">
        <v>4</v>
      </c>
      <c r="P6">
        <v>5</v>
      </c>
      <c r="Q6" t="s">
        <v>328</v>
      </c>
      <c r="R6">
        <v>6</v>
      </c>
      <c r="S6" t="s">
        <v>354</v>
      </c>
      <c r="T6">
        <v>5</v>
      </c>
      <c r="U6">
        <v>5</v>
      </c>
      <c r="V6">
        <v>5</v>
      </c>
      <c r="W6">
        <v>100</v>
      </c>
      <c r="X6">
        <v>100</v>
      </c>
      <c r="Y6">
        <v>100</v>
      </c>
      <c r="Z6">
        <v>100</v>
      </c>
      <c r="AA6">
        <v>99</v>
      </c>
      <c r="AB6">
        <v>19</v>
      </c>
      <c r="AC6">
        <v>18</v>
      </c>
      <c r="AD6">
        <v>24</v>
      </c>
      <c r="AE6">
        <v>21</v>
      </c>
      <c r="AF6">
        <v>18</v>
      </c>
      <c r="AG6">
        <v>5</v>
      </c>
      <c r="AH6">
        <v>7</v>
      </c>
      <c r="AI6">
        <v>6</v>
      </c>
      <c r="AJ6">
        <v>5</v>
      </c>
      <c r="AK6">
        <v>5</v>
      </c>
      <c r="AL6">
        <v>8.82</v>
      </c>
      <c r="AM6">
        <v>8.7200000000000006</v>
      </c>
      <c r="AN6">
        <v>8.61</v>
      </c>
      <c r="AO6" t="s">
        <v>328</v>
      </c>
      <c r="AP6" t="s">
        <v>328</v>
      </c>
      <c r="AQ6">
        <v>68</v>
      </c>
      <c r="AR6">
        <v>63</v>
      </c>
      <c r="AS6">
        <v>67</v>
      </c>
      <c r="AT6">
        <v>39</v>
      </c>
      <c r="AU6">
        <v>34</v>
      </c>
      <c r="AV6">
        <v>50</v>
      </c>
      <c r="AW6">
        <v>50</v>
      </c>
      <c r="AX6">
        <v>50</v>
      </c>
      <c r="AY6">
        <v>50</v>
      </c>
      <c r="AZ6">
        <v>52</v>
      </c>
      <c r="BA6">
        <v>39</v>
      </c>
      <c r="BB6">
        <v>38</v>
      </c>
      <c r="BC6">
        <v>38</v>
      </c>
      <c r="BD6">
        <v>38</v>
      </c>
      <c r="BE6">
        <v>38</v>
      </c>
      <c r="BF6">
        <v>64</v>
      </c>
      <c r="BG6">
        <v>43</v>
      </c>
      <c r="BH6">
        <v>56</v>
      </c>
      <c r="BI6">
        <v>56</v>
      </c>
      <c r="BJ6">
        <v>37</v>
      </c>
      <c r="BK6">
        <v>52.11</v>
      </c>
      <c r="BL6">
        <v>57.454000000000001</v>
      </c>
      <c r="BM6">
        <v>78</v>
      </c>
      <c r="BN6">
        <v>55</v>
      </c>
      <c r="BO6">
        <v>49</v>
      </c>
      <c r="BP6">
        <v>95742</v>
      </c>
      <c r="BQ6">
        <v>89003</v>
      </c>
      <c r="BR6">
        <v>85309</v>
      </c>
      <c r="BS6">
        <v>84836</v>
      </c>
      <c r="BT6" t="s">
        <v>328</v>
      </c>
      <c r="BU6">
        <v>78</v>
      </c>
      <c r="BV6">
        <v>78</v>
      </c>
      <c r="BW6">
        <v>68</v>
      </c>
      <c r="BX6">
        <v>67</v>
      </c>
      <c r="BY6" t="s">
        <v>328</v>
      </c>
      <c r="BZ6" t="s">
        <v>381</v>
      </c>
      <c r="CA6" t="s">
        <v>382</v>
      </c>
      <c r="CB6" t="s">
        <v>383</v>
      </c>
      <c r="CC6" t="s">
        <v>384</v>
      </c>
      <c r="CD6" t="s">
        <v>328</v>
      </c>
      <c r="CE6">
        <v>86</v>
      </c>
      <c r="CF6">
        <v>85</v>
      </c>
      <c r="CG6">
        <v>83</v>
      </c>
      <c r="CH6">
        <v>80</v>
      </c>
      <c r="CI6">
        <v>78</v>
      </c>
      <c r="CJ6">
        <v>94</v>
      </c>
      <c r="CK6">
        <v>90</v>
      </c>
      <c r="CL6">
        <v>90</v>
      </c>
      <c r="CM6">
        <v>88</v>
      </c>
      <c r="CN6">
        <v>86</v>
      </c>
      <c r="CO6">
        <v>85.947000000000003</v>
      </c>
      <c r="CP6">
        <v>85.561000000000007</v>
      </c>
      <c r="CQ6">
        <v>86</v>
      </c>
      <c r="CR6" t="s">
        <v>328</v>
      </c>
      <c r="CS6" t="s">
        <v>328</v>
      </c>
      <c r="CT6" t="s">
        <v>352</v>
      </c>
      <c r="CU6" t="s">
        <v>335</v>
      </c>
      <c r="CV6">
        <v>18</v>
      </c>
      <c r="CW6" t="s">
        <v>355</v>
      </c>
      <c r="CX6">
        <v>0</v>
      </c>
      <c r="CY6">
        <v>0</v>
      </c>
      <c r="CZ6" t="s">
        <v>385</v>
      </c>
      <c r="DA6" t="s">
        <v>338</v>
      </c>
      <c r="DB6" t="s">
        <v>355</v>
      </c>
      <c r="DC6" t="s">
        <v>386</v>
      </c>
      <c r="DD6">
        <v>6</v>
      </c>
      <c r="DE6">
        <v>11</v>
      </c>
      <c r="DF6" t="s">
        <v>341</v>
      </c>
      <c r="DG6" t="s">
        <v>387</v>
      </c>
      <c r="DH6">
        <v>41600</v>
      </c>
      <c r="DI6" t="s">
        <v>388</v>
      </c>
      <c r="DJ6" t="s">
        <v>360</v>
      </c>
      <c r="DK6">
        <v>4</v>
      </c>
      <c r="DL6">
        <v>3</v>
      </c>
      <c r="DM6">
        <v>9</v>
      </c>
      <c r="DN6">
        <v>62</v>
      </c>
      <c r="DO6" t="s">
        <v>338</v>
      </c>
      <c r="DP6" t="s">
        <v>345</v>
      </c>
      <c r="DQ6" t="s">
        <v>345</v>
      </c>
      <c r="DR6" t="s">
        <v>345</v>
      </c>
      <c r="DS6" t="s">
        <v>338</v>
      </c>
      <c r="DT6" t="s">
        <v>345</v>
      </c>
      <c r="DU6" t="s">
        <v>338</v>
      </c>
      <c r="DV6" t="s">
        <v>345</v>
      </c>
      <c r="DW6">
        <v>-2</v>
      </c>
      <c r="DX6">
        <v>1</v>
      </c>
      <c r="DY6">
        <v>1</v>
      </c>
      <c r="DZ6">
        <v>0</v>
      </c>
      <c r="EA6">
        <v>-18</v>
      </c>
      <c r="EB6">
        <v>20</v>
      </c>
      <c r="EC6">
        <v>5</v>
      </c>
      <c r="ED6" t="s">
        <v>328</v>
      </c>
      <c r="EE6">
        <v>0</v>
      </c>
      <c r="EF6">
        <v>0</v>
      </c>
      <c r="EG6">
        <v>-1</v>
      </c>
      <c r="EH6" t="s">
        <v>328</v>
      </c>
      <c r="EI6">
        <v>1</v>
      </c>
      <c r="EJ6">
        <v>-6</v>
      </c>
      <c r="EK6">
        <v>3</v>
      </c>
      <c r="EL6">
        <v>3</v>
      </c>
      <c r="EM6">
        <v>21</v>
      </c>
      <c r="EN6">
        <v>-13</v>
      </c>
      <c r="EO6">
        <v>0</v>
      </c>
      <c r="EP6">
        <v>19</v>
      </c>
      <c r="EQ6">
        <v>0</v>
      </c>
      <c r="ER6">
        <v>10</v>
      </c>
      <c r="ES6">
        <v>1</v>
      </c>
      <c r="ET6" t="s">
        <v>328</v>
      </c>
      <c r="EU6">
        <v>8.3517646000000001E-2</v>
      </c>
      <c r="EV6">
        <v>0.21277837799999999</v>
      </c>
      <c r="EW6">
        <v>0.117647059</v>
      </c>
      <c r="EX6">
        <v>0.12906103999999999</v>
      </c>
      <c r="EY6">
        <v>0.15879210199999999</v>
      </c>
      <c r="EZ6">
        <v>8.3517646000000001E-2</v>
      </c>
      <c r="FA6">
        <v>0</v>
      </c>
      <c r="FB6">
        <v>-16.666666670000001</v>
      </c>
      <c r="FC6">
        <v>-9.6666666669999994</v>
      </c>
      <c r="FD6">
        <v>0</v>
      </c>
      <c r="FE6">
        <v>-0.33333333300000001</v>
      </c>
      <c r="FF6">
        <v>-2</v>
      </c>
      <c r="FG6">
        <v>-2</v>
      </c>
      <c r="FH6">
        <v>-1</v>
      </c>
      <c r="FI6">
        <v>-1</v>
      </c>
      <c r="FJ6">
        <v>-1</v>
      </c>
      <c r="FK6">
        <v>-1</v>
      </c>
      <c r="FL6">
        <v>-1</v>
      </c>
      <c r="FM6">
        <v>-1</v>
      </c>
      <c r="FN6">
        <v>-1</v>
      </c>
      <c r="FO6">
        <v>-1</v>
      </c>
      <c r="FP6">
        <v>-1</v>
      </c>
      <c r="FQ6">
        <v>-1</v>
      </c>
      <c r="FR6">
        <v>-1</v>
      </c>
      <c r="FS6">
        <v>-1</v>
      </c>
      <c r="FT6">
        <v>-0.105</v>
      </c>
      <c r="FU6">
        <v>-4.4545454549999999</v>
      </c>
      <c r="FV6">
        <v>-4.4545454549999999</v>
      </c>
      <c r="FW6">
        <v>-4.4545454549999999</v>
      </c>
      <c r="FX6">
        <v>-4.4545454549999999</v>
      </c>
      <c r="FY6">
        <v>-4.4545454549999999</v>
      </c>
      <c r="FZ6">
        <v>-4.4545454549999999</v>
      </c>
      <c r="GA6">
        <v>-4.4545454549999999</v>
      </c>
      <c r="GB6">
        <v>-4.4545454549999999</v>
      </c>
      <c r="GC6">
        <v>-4.4545454549999999</v>
      </c>
      <c r="GD6">
        <v>-4.4545454549999999</v>
      </c>
      <c r="GE6">
        <v>-4.4545454549999999</v>
      </c>
      <c r="GF6">
        <v>-4.4545454549999999</v>
      </c>
      <c r="GG6">
        <v>-0.566495305</v>
      </c>
      <c r="GH6">
        <v>8.1468899999999995E-4</v>
      </c>
      <c r="GI6">
        <v>0</v>
      </c>
      <c r="GJ6">
        <v>0</v>
      </c>
      <c r="GK6">
        <v>0</v>
      </c>
      <c r="GL6">
        <v>1</v>
      </c>
    </row>
    <row r="7" spans="1:194" x14ac:dyDescent="0.3">
      <c r="A7" t="s">
        <v>12</v>
      </c>
      <c r="B7" t="s">
        <v>346</v>
      </c>
      <c r="C7">
        <v>23</v>
      </c>
      <c r="D7">
        <v>14</v>
      </c>
      <c r="E7">
        <v>13</v>
      </c>
      <c r="F7">
        <v>10</v>
      </c>
      <c r="G7" t="s">
        <v>328</v>
      </c>
      <c r="H7">
        <v>87</v>
      </c>
      <c r="I7">
        <v>80</v>
      </c>
      <c r="J7">
        <v>79</v>
      </c>
      <c r="K7">
        <v>73</v>
      </c>
      <c r="L7">
        <v>69</v>
      </c>
      <c r="M7">
        <v>5</v>
      </c>
      <c r="N7">
        <v>13</v>
      </c>
      <c r="O7">
        <v>13</v>
      </c>
      <c r="P7">
        <v>15</v>
      </c>
      <c r="Q7" t="s">
        <v>328</v>
      </c>
      <c r="R7">
        <v>5</v>
      </c>
      <c r="S7" t="s">
        <v>389</v>
      </c>
      <c r="T7">
        <v>3</v>
      </c>
      <c r="U7">
        <v>4</v>
      </c>
      <c r="V7">
        <v>4</v>
      </c>
      <c r="W7">
        <v>100</v>
      </c>
      <c r="X7">
        <v>100</v>
      </c>
      <c r="Y7">
        <v>100</v>
      </c>
      <c r="Z7">
        <v>99</v>
      </c>
      <c r="AA7">
        <v>99</v>
      </c>
      <c r="AB7">
        <v>35</v>
      </c>
      <c r="AC7">
        <v>35</v>
      </c>
      <c r="AD7">
        <v>29</v>
      </c>
      <c r="AE7">
        <v>25</v>
      </c>
      <c r="AF7">
        <v>16</v>
      </c>
      <c r="AG7">
        <v>6</v>
      </c>
      <c r="AH7">
        <v>6</v>
      </c>
      <c r="AI7">
        <v>3</v>
      </c>
      <c r="AJ7">
        <v>3</v>
      </c>
      <c r="AK7">
        <v>4</v>
      </c>
      <c r="AL7">
        <v>9.01</v>
      </c>
      <c r="AM7">
        <v>9.26</v>
      </c>
      <c r="AN7">
        <v>9.3699999999999992</v>
      </c>
      <c r="AO7" t="s">
        <v>328</v>
      </c>
      <c r="AP7" t="s">
        <v>328</v>
      </c>
      <c r="AQ7">
        <v>60</v>
      </c>
      <c r="AR7">
        <v>53</v>
      </c>
      <c r="AS7">
        <v>57</v>
      </c>
      <c r="AT7">
        <v>45</v>
      </c>
      <c r="AU7">
        <v>38</v>
      </c>
      <c r="AV7">
        <v>48</v>
      </c>
      <c r="AW7">
        <v>48</v>
      </c>
      <c r="AX7">
        <v>51</v>
      </c>
      <c r="AZ7">
        <v>46</v>
      </c>
      <c r="BA7">
        <v>36</v>
      </c>
      <c r="BB7">
        <v>36</v>
      </c>
      <c r="BC7">
        <v>37</v>
      </c>
      <c r="BD7">
        <v>33</v>
      </c>
      <c r="BE7">
        <v>34</v>
      </c>
      <c r="BF7">
        <v>70</v>
      </c>
      <c r="BG7">
        <v>44</v>
      </c>
      <c r="BH7">
        <v>41</v>
      </c>
      <c r="BI7">
        <v>51</v>
      </c>
      <c r="BK7">
        <v>52.43</v>
      </c>
      <c r="BL7">
        <v>68.756</v>
      </c>
      <c r="BM7">
        <v>79</v>
      </c>
      <c r="BN7">
        <v>71</v>
      </c>
      <c r="BO7">
        <v>63</v>
      </c>
      <c r="BP7">
        <v>96988</v>
      </c>
      <c r="BQ7">
        <v>99804</v>
      </c>
      <c r="BR7">
        <v>102086</v>
      </c>
      <c r="BS7">
        <v>99967</v>
      </c>
      <c r="BT7" t="s">
        <v>328</v>
      </c>
      <c r="BU7">
        <v>68</v>
      </c>
      <c r="BV7">
        <v>57</v>
      </c>
      <c r="BW7">
        <v>49</v>
      </c>
      <c r="BX7">
        <v>56</v>
      </c>
      <c r="BY7" t="s">
        <v>328</v>
      </c>
      <c r="BZ7" t="s">
        <v>390</v>
      </c>
      <c r="CA7" t="s">
        <v>391</v>
      </c>
      <c r="CB7" t="s">
        <v>392</v>
      </c>
      <c r="CC7" t="s">
        <v>393</v>
      </c>
      <c r="CD7" t="s">
        <v>328</v>
      </c>
      <c r="CE7">
        <v>71</v>
      </c>
      <c r="CF7">
        <v>58</v>
      </c>
      <c r="CG7">
        <v>58</v>
      </c>
      <c r="CH7">
        <v>57</v>
      </c>
      <c r="CI7">
        <v>56</v>
      </c>
      <c r="CJ7">
        <v>64</v>
      </c>
      <c r="CK7">
        <v>41</v>
      </c>
      <c r="CL7">
        <v>36</v>
      </c>
      <c r="CM7">
        <v>56</v>
      </c>
      <c r="CN7">
        <v>38</v>
      </c>
      <c r="CO7">
        <v>88.715999999999994</v>
      </c>
      <c r="CP7">
        <v>89.531000000000006</v>
      </c>
      <c r="CQ7">
        <v>89</v>
      </c>
      <c r="CR7" t="s">
        <v>328</v>
      </c>
      <c r="CS7" t="s">
        <v>328</v>
      </c>
      <c r="CT7" t="s">
        <v>352</v>
      </c>
      <c r="CU7" t="s">
        <v>335</v>
      </c>
      <c r="CV7">
        <v>18</v>
      </c>
      <c r="CW7" t="s">
        <v>394</v>
      </c>
      <c r="CX7">
        <v>850</v>
      </c>
      <c r="CY7">
        <v>850</v>
      </c>
      <c r="CZ7" t="s">
        <v>355</v>
      </c>
      <c r="DA7" t="s">
        <v>338</v>
      </c>
      <c r="DB7" t="s">
        <v>355</v>
      </c>
      <c r="DC7" t="s">
        <v>395</v>
      </c>
      <c r="DD7">
        <v>3</v>
      </c>
      <c r="DE7">
        <v>6</v>
      </c>
      <c r="DF7" t="s">
        <v>341</v>
      </c>
      <c r="DG7" t="s">
        <v>335</v>
      </c>
      <c r="DH7">
        <v>4600</v>
      </c>
      <c r="DI7" t="s">
        <v>396</v>
      </c>
      <c r="DJ7" t="s">
        <v>360</v>
      </c>
      <c r="DK7">
        <v>4</v>
      </c>
      <c r="DL7">
        <v>3</v>
      </c>
      <c r="DM7">
        <v>0</v>
      </c>
      <c r="DO7" t="s">
        <v>338</v>
      </c>
      <c r="DP7" t="s">
        <v>345</v>
      </c>
      <c r="DQ7" t="s">
        <v>345</v>
      </c>
      <c r="DR7" t="s">
        <v>345</v>
      </c>
      <c r="DS7" t="s">
        <v>338</v>
      </c>
      <c r="DT7" t="s">
        <v>345</v>
      </c>
      <c r="DU7" t="s">
        <v>338</v>
      </c>
      <c r="DV7" t="s">
        <v>345</v>
      </c>
      <c r="DW7">
        <v>0</v>
      </c>
      <c r="DX7">
        <v>3</v>
      </c>
      <c r="DY7">
        <v>0</v>
      </c>
      <c r="DZ7">
        <v>-1</v>
      </c>
      <c r="EA7">
        <v>9</v>
      </c>
      <c r="EB7">
        <v>1</v>
      </c>
      <c r="EC7">
        <v>3</v>
      </c>
      <c r="ED7" t="s">
        <v>328</v>
      </c>
      <c r="EE7">
        <v>-8</v>
      </c>
      <c r="EF7">
        <v>0</v>
      </c>
      <c r="EG7">
        <v>-2</v>
      </c>
      <c r="EH7" t="s">
        <v>328</v>
      </c>
      <c r="EI7">
        <v>0</v>
      </c>
      <c r="EJ7">
        <v>6</v>
      </c>
      <c r="EK7">
        <v>4</v>
      </c>
      <c r="EL7">
        <v>9</v>
      </c>
      <c r="EM7">
        <v>26</v>
      </c>
      <c r="EN7">
        <v>3</v>
      </c>
      <c r="EO7">
        <v>-10</v>
      </c>
      <c r="EQ7">
        <v>11</v>
      </c>
      <c r="ER7">
        <v>8</v>
      </c>
      <c r="ES7">
        <v>-7</v>
      </c>
      <c r="ET7" t="s">
        <v>328</v>
      </c>
      <c r="EU7">
        <v>0.13657065500000001</v>
      </c>
      <c r="EV7">
        <v>0.37317456900000001</v>
      </c>
      <c r="EW7">
        <v>0.38562709299999998</v>
      </c>
      <c r="EX7">
        <v>0.158031596</v>
      </c>
      <c r="EY7">
        <v>0.25292457800000001</v>
      </c>
      <c r="EZ7">
        <v>0.13657065500000001</v>
      </c>
      <c r="FA7">
        <v>-0.33333333300000001</v>
      </c>
      <c r="FB7">
        <v>-4.6666666670000003</v>
      </c>
      <c r="FC7">
        <v>-5</v>
      </c>
      <c r="FD7">
        <v>1.5</v>
      </c>
      <c r="FE7">
        <v>-1</v>
      </c>
      <c r="FF7">
        <v>-4.6666666670000003</v>
      </c>
      <c r="FG7">
        <v>-2.6666666669999999</v>
      </c>
      <c r="FH7">
        <v>1.3333333329999999</v>
      </c>
      <c r="FI7">
        <v>1.3333333329999999</v>
      </c>
      <c r="FJ7">
        <v>1.3333333329999999</v>
      </c>
      <c r="FK7">
        <v>1.3333333329999999</v>
      </c>
      <c r="FL7">
        <v>1.3333333329999999</v>
      </c>
      <c r="FM7">
        <v>1.3333333329999999</v>
      </c>
      <c r="FN7">
        <v>1.3333333329999999</v>
      </c>
      <c r="FO7">
        <v>1.3333333329999999</v>
      </c>
      <c r="FP7">
        <v>1.3333333329999999</v>
      </c>
      <c r="FQ7">
        <v>1.3333333329999999</v>
      </c>
      <c r="FR7">
        <v>1.3333333329999999</v>
      </c>
      <c r="FS7">
        <v>1.3333333329999999</v>
      </c>
      <c r="FT7">
        <v>0.18</v>
      </c>
      <c r="FU7">
        <v>0.81818181800000001</v>
      </c>
      <c r="FV7">
        <v>0.81818181800000001</v>
      </c>
      <c r="FW7">
        <v>0.81818181800000001</v>
      </c>
      <c r="FX7">
        <v>0.81818181800000001</v>
      </c>
      <c r="FY7">
        <v>0.81818181800000001</v>
      </c>
      <c r="FZ7">
        <v>0.81818181800000001</v>
      </c>
      <c r="GA7">
        <v>0.81818181800000001</v>
      </c>
      <c r="GB7">
        <v>0.81818181800000001</v>
      </c>
      <c r="GC7">
        <v>0.81818181800000001</v>
      </c>
      <c r="GD7">
        <v>0.81818181800000001</v>
      </c>
      <c r="GE7">
        <v>0.81818181800000001</v>
      </c>
      <c r="GF7">
        <v>0.81818181800000001</v>
      </c>
      <c r="GG7">
        <v>-0.566495305</v>
      </c>
      <c r="GH7">
        <v>7.0111800000000003E-4</v>
      </c>
      <c r="GI7">
        <v>0</v>
      </c>
      <c r="GJ7">
        <v>0</v>
      </c>
      <c r="GK7">
        <v>0</v>
      </c>
      <c r="GL7">
        <v>1</v>
      </c>
    </row>
    <row r="8" spans="1:194" x14ac:dyDescent="0.3">
      <c r="A8" t="s">
        <v>11</v>
      </c>
      <c r="B8" t="s">
        <v>397</v>
      </c>
      <c r="C8">
        <v>7</v>
      </c>
      <c r="D8">
        <v>7</v>
      </c>
      <c r="E8">
        <v>5</v>
      </c>
      <c r="F8">
        <v>4</v>
      </c>
      <c r="G8" t="s">
        <v>328</v>
      </c>
      <c r="H8">
        <v>81</v>
      </c>
      <c r="I8">
        <v>78</v>
      </c>
      <c r="J8">
        <v>76</v>
      </c>
      <c r="K8">
        <v>76</v>
      </c>
      <c r="L8">
        <v>72</v>
      </c>
      <c r="M8">
        <v>81</v>
      </c>
      <c r="O8">
        <v>63</v>
      </c>
      <c r="P8">
        <v>81</v>
      </c>
      <c r="Q8" t="s">
        <v>328</v>
      </c>
      <c r="R8">
        <v>5</v>
      </c>
      <c r="S8" t="s">
        <v>389</v>
      </c>
      <c r="T8">
        <v>3</v>
      </c>
      <c r="U8">
        <v>3</v>
      </c>
      <c r="V8">
        <v>4</v>
      </c>
      <c r="W8">
        <v>99</v>
      </c>
      <c r="X8">
        <v>99</v>
      </c>
      <c r="Y8">
        <v>99</v>
      </c>
      <c r="Z8">
        <v>99</v>
      </c>
      <c r="AA8">
        <v>99</v>
      </c>
      <c r="AB8">
        <v>6</v>
      </c>
      <c r="AC8">
        <v>7</v>
      </c>
      <c r="AD8">
        <v>7</v>
      </c>
      <c r="AE8">
        <v>3</v>
      </c>
      <c r="AF8">
        <v>5</v>
      </c>
      <c r="AG8">
        <v>7</v>
      </c>
      <c r="AH8">
        <v>4</v>
      </c>
      <c r="AI8">
        <v>4</v>
      </c>
      <c r="AJ8">
        <v>3</v>
      </c>
      <c r="AK8">
        <v>3</v>
      </c>
      <c r="AL8">
        <v>9.57</v>
      </c>
      <c r="AM8">
        <v>9.43</v>
      </c>
      <c r="AN8">
        <v>9.26</v>
      </c>
      <c r="AO8" t="s">
        <v>328</v>
      </c>
      <c r="AP8" t="s">
        <v>328</v>
      </c>
      <c r="AQ8">
        <v>43</v>
      </c>
      <c r="AR8">
        <v>43</v>
      </c>
      <c r="AS8">
        <v>43</v>
      </c>
      <c r="AT8">
        <v>45</v>
      </c>
      <c r="AU8">
        <v>50</v>
      </c>
      <c r="AV8">
        <v>56</v>
      </c>
      <c r="AW8">
        <v>43</v>
      </c>
      <c r="AX8">
        <v>52</v>
      </c>
      <c r="AZ8">
        <v>46</v>
      </c>
      <c r="BA8">
        <v>31</v>
      </c>
      <c r="BB8">
        <v>30</v>
      </c>
      <c r="BC8">
        <v>28</v>
      </c>
      <c r="BD8">
        <v>27</v>
      </c>
      <c r="BE8">
        <v>24</v>
      </c>
      <c r="BF8">
        <v>60</v>
      </c>
      <c r="BG8">
        <v>16</v>
      </c>
      <c r="BH8">
        <v>42</v>
      </c>
      <c r="BI8">
        <v>55</v>
      </c>
      <c r="BK8">
        <v>52.58</v>
      </c>
      <c r="BL8">
        <v>61.125</v>
      </c>
      <c r="BM8">
        <v>76</v>
      </c>
      <c r="BN8">
        <v>62</v>
      </c>
      <c r="BO8">
        <v>63</v>
      </c>
      <c r="BP8">
        <v>103489</v>
      </c>
      <c r="BQ8">
        <v>100789</v>
      </c>
      <c r="BR8">
        <v>96848</v>
      </c>
      <c r="BS8">
        <v>98751</v>
      </c>
      <c r="BT8" t="s">
        <v>328</v>
      </c>
      <c r="BU8">
        <v>71</v>
      </c>
      <c r="BV8">
        <v>67</v>
      </c>
      <c r="BW8">
        <v>65</v>
      </c>
      <c r="BX8">
        <v>62</v>
      </c>
      <c r="BY8" t="s">
        <v>328</v>
      </c>
      <c r="BZ8" t="s">
        <v>398</v>
      </c>
      <c r="CA8" t="s">
        <v>375</v>
      </c>
      <c r="CB8" t="s">
        <v>399</v>
      </c>
      <c r="CC8" t="s">
        <v>400</v>
      </c>
      <c r="CD8" t="s">
        <v>328</v>
      </c>
      <c r="CE8">
        <v>85</v>
      </c>
      <c r="CF8">
        <v>84</v>
      </c>
      <c r="CG8">
        <v>84</v>
      </c>
      <c r="CH8">
        <v>84</v>
      </c>
      <c r="CI8">
        <v>82</v>
      </c>
      <c r="CJ8">
        <v>96</v>
      </c>
      <c r="CK8">
        <v>96</v>
      </c>
      <c r="CL8">
        <v>97</v>
      </c>
      <c r="CM8">
        <v>96</v>
      </c>
      <c r="CN8">
        <v>94</v>
      </c>
      <c r="CO8">
        <v>91.001999999999995</v>
      </c>
      <c r="CP8">
        <v>90.361999999999995</v>
      </c>
      <c r="CQ8">
        <v>91</v>
      </c>
      <c r="CR8" t="s">
        <v>328</v>
      </c>
      <c r="CS8" t="s">
        <v>328</v>
      </c>
      <c r="CT8" t="s">
        <v>401</v>
      </c>
      <c r="CU8" t="s">
        <v>402</v>
      </c>
      <c r="CV8">
        <v>10</v>
      </c>
      <c r="CW8" t="s">
        <v>394</v>
      </c>
      <c r="CX8">
        <v>0</v>
      </c>
      <c r="CY8">
        <v>0</v>
      </c>
      <c r="CZ8" t="s">
        <v>355</v>
      </c>
      <c r="DA8" t="s">
        <v>338</v>
      </c>
      <c r="DB8" t="s">
        <v>355</v>
      </c>
      <c r="DC8" t="s">
        <v>403</v>
      </c>
      <c r="DD8">
        <v>1</v>
      </c>
      <c r="DE8">
        <v>10</v>
      </c>
      <c r="DF8" t="s">
        <v>341</v>
      </c>
      <c r="DG8" t="s">
        <v>335</v>
      </c>
      <c r="DH8">
        <v>44900</v>
      </c>
      <c r="DI8" t="s">
        <v>404</v>
      </c>
      <c r="DJ8" t="s">
        <v>405</v>
      </c>
      <c r="DK8">
        <v>3</v>
      </c>
      <c r="DL8">
        <v>3</v>
      </c>
      <c r="DM8">
        <v>10</v>
      </c>
      <c r="DN8">
        <v>86</v>
      </c>
      <c r="DO8" t="s">
        <v>345</v>
      </c>
      <c r="DP8" t="s">
        <v>338</v>
      </c>
      <c r="DQ8" t="s">
        <v>345</v>
      </c>
      <c r="DR8" t="s">
        <v>345</v>
      </c>
      <c r="DS8" t="s">
        <v>338</v>
      </c>
      <c r="DT8" t="s">
        <v>345</v>
      </c>
      <c r="DU8" t="s">
        <v>338</v>
      </c>
      <c r="DV8" t="s">
        <v>345</v>
      </c>
      <c r="DW8">
        <v>3</v>
      </c>
      <c r="DX8">
        <v>0</v>
      </c>
      <c r="DY8">
        <v>1</v>
      </c>
      <c r="DZ8">
        <v>0</v>
      </c>
      <c r="EA8">
        <v>0</v>
      </c>
      <c r="EB8">
        <v>2</v>
      </c>
      <c r="EC8">
        <v>1</v>
      </c>
      <c r="ED8" t="s">
        <v>328</v>
      </c>
      <c r="EG8">
        <v>-18</v>
      </c>
      <c r="EH8" t="s">
        <v>328</v>
      </c>
      <c r="EI8">
        <v>-1</v>
      </c>
      <c r="EJ8">
        <v>0</v>
      </c>
      <c r="EK8">
        <v>4</v>
      </c>
      <c r="EL8">
        <v>-2</v>
      </c>
      <c r="EM8">
        <v>44</v>
      </c>
      <c r="EN8">
        <v>-26</v>
      </c>
      <c r="EO8">
        <v>-13</v>
      </c>
      <c r="EQ8">
        <v>4</v>
      </c>
      <c r="ER8">
        <v>2</v>
      </c>
      <c r="ES8">
        <v>3</v>
      </c>
      <c r="ET8" t="s">
        <v>328</v>
      </c>
      <c r="EU8">
        <v>5.6979883000000002E-2</v>
      </c>
      <c r="EV8">
        <v>0.26086956500000003</v>
      </c>
      <c r="EW8">
        <v>0.13856406499999999</v>
      </c>
      <c r="EX8">
        <v>0.32921207800000002</v>
      </c>
      <c r="EY8">
        <v>0.45519390199999998</v>
      </c>
      <c r="EZ8">
        <v>5.6979883000000002E-2</v>
      </c>
      <c r="FA8">
        <v>0</v>
      </c>
      <c r="FB8">
        <v>-1.6666666670000001</v>
      </c>
      <c r="FC8">
        <v>0.66666666699999999</v>
      </c>
      <c r="FD8">
        <v>-2</v>
      </c>
      <c r="FE8">
        <v>-1.3333333329999999</v>
      </c>
      <c r="FF8">
        <v>-0.33333333300000001</v>
      </c>
      <c r="FG8">
        <v>0</v>
      </c>
      <c r="FH8">
        <v>1.111111111</v>
      </c>
      <c r="FI8">
        <v>1.111111111</v>
      </c>
      <c r="FJ8">
        <v>1.111111111</v>
      </c>
      <c r="FK8">
        <v>1.111111111</v>
      </c>
      <c r="FL8">
        <v>1.111111111</v>
      </c>
      <c r="FM8">
        <v>1.111111111</v>
      </c>
      <c r="FN8">
        <v>1.111111111</v>
      </c>
      <c r="FO8">
        <v>1.111111111</v>
      </c>
      <c r="FP8">
        <v>1.111111111</v>
      </c>
      <c r="FQ8">
        <v>1.111111111</v>
      </c>
      <c r="FR8">
        <v>1.111111111</v>
      </c>
      <c r="FS8">
        <v>1.111111111</v>
      </c>
      <c r="FT8">
        <v>-0.155</v>
      </c>
      <c r="FU8">
        <v>-1.818181818</v>
      </c>
      <c r="FV8">
        <v>-1.818181818</v>
      </c>
      <c r="FW8">
        <v>-1.818181818</v>
      </c>
      <c r="FX8">
        <v>-1.818181818</v>
      </c>
      <c r="FY8">
        <v>-1.818181818</v>
      </c>
      <c r="FZ8">
        <v>-1.818181818</v>
      </c>
      <c r="GA8">
        <v>-1.818181818</v>
      </c>
      <c r="GB8">
        <v>-1.818181818</v>
      </c>
      <c r="GC8">
        <v>-1.818181818</v>
      </c>
      <c r="GD8">
        <v>-1.818181818</v>
      </c>
      <c r="GE8">
        <v>-1.818181818</v>
      </c>
      <c r="GF8">
        <v>-1.818181818</v>
      </c>
      <c r="GG8">
        <v>-0.566495305</v>
      </c>
      <c r="GH8">
        <v>6.8606299999999999E-4</v>
      </c>
      <c r="GI8">
        <v>0</v>
      </c>
      <c r="GJ8">
        <v>0</v>
      </c>
      <c r="GK8">
        <v>0</v>
      </c>
      <c r="GL8">
        <v>1</v>
      </c>
    </row>
    <row r="9" spans="1:194" x14ac:dyDescent="0.3">
      <c r="A9" t="s">
        <v>15</v>
      </c>
      <c r="B9" t="s">
        <v>406</v>
      </c>
      <c r="C9">
        <v>6</v>
      </c>
      <c r="D9">
        <v>8</v>
      </c>
      <c r="E9">
        <v>14</v>
      </c>
      <c r="F9">
        <v>17</v>
      </c>
      <c r="G9" t="s">
        <v>328</v>
      </c>
      <c r="H9">
        <v>55</v>
      </c>
      <c r="I9">
        <v>58</v>
      </c>
      <c r="J9">
        <v>55</v>
      </c>
      <c r="K9">
        <v>59</v>
      </c>
      <c r="L9">
        <v>54</v>
      </c>
      <c r="M9">
        <v>16</v>
      </c>
      <c r="O9">
        <v>29</v>
      </c>
      <c r="P9">
        <v>24</v>
      </c>
      <c r="Q9" t="s">
        <v>328</v>
      </c>
      <c r="R9">
        <v>6</v>
      </c>
      <c r="S9" t="s">
        <v>354</v>
      </c>
      <c r="T9">
        <v>7</v>
      </c>
      <c r="U9">
        <v>10</v>
      </c>
      <c r="V9">
        <v>15</v>
      </c>
      <c r="W9">
        <v>99</v>
      </c>
      <c r="X9">
        <v>99</v>
      </c>
      <c r="Y9">
        <v>99</v>
      </c>
      <c r="Z9">
        <v>99</v>
      </c>
      <c r="AA9">
        <v>100</v>
      </c>
      <c r="AB9">
        <v>2</v>
      </c>
      <c r="AC9">
        <v>1</v>
      </c>
      <c r="AD9">
        <v>2</v>
      </c>
      <c r="AE9">
        <v>1</v>
      </c>
      <c r="AF9">
        <v>1</v>
      </c>
      <c r="AG9">
        <v>8</v>
      </c>
      <c r="AH9">
        <v>3</v>
      </c>
      <c r="AI9">
        <v>8</v>
      </c>
      <c r="AJ9">
        <v>7</v>
      </c>
      <c r="AK9">
        <v>7</v>
      </c>
      <c r="AL9">
        <v>9.0399999999999991</v>
      </c>
      <c r="AM9">
        <v>9.68</v>
      </c>
      <c r="AN9">
        <v>8.7799999999999994</v>
      </c>
      <c r="AO9" t="s">
        <v>328</v>
      </c>
      <c r="AP9" t="s">
        <v>328</v>
      </c>
      <c r="AQ9">
        <v>29</v>
      </c>
      <c r="AR9">
        <v>29</v>
      </c>
      <c r="AS9">
        <v>38</v>
      </c>
      <c r="AT9">
        <v>35</v>
      </c>
      <c r="AU9">
        <v>29</v>
      </c>
      <c r="AV9">
        <v>37</v>
      </c>
      <c r="AW9">
        <v>50</v>
      </c>
      <c r="AX9">
        <v>55</v>
      </c>
      <c r="AZ9">
        <v>52</v>
      </c>
      <c r="BA9">
        <v>32</v>
      </c>
      <c r="BB9">
        <v>31</v>
      </c>
      <c r="BC9">
        <v>32</v>
      </c>
      <c r="BD9">
        <v>33</v>
      </c>
      <c r="BE9">
        <v>35</v>
      </c>
      <c r="BF9">
        <v>35</v>
      </c>
      <c r="BG9">
        <v>62</v>
      </c>
      <c r="BH9">
        <v>33</v>
      </c>
      <c r="BI9">
        <v>48</v>
      </c>
      <c r="BK9">
        <v>62.49</v>
      </c>
      <c r="BL9">
        <v>81.135999999999996</v>
      </c>
      <c r="BM9">
        <v>55</v>
      </c>
      <c r="BN9">
        <v>65</v>
      </c>
      <c r="BO9">
        <v>45</v>
      </c>
      <c r="BP9">
        <v>93510</v>
      </c>
      <c r="BQ9">
        <v>94517</v>
      </c>
      <c r="BR9">
        <v>79721</v>
      </c>
      <c r="BS9">
        <v>79591</v>
      </c>
      <c r="BT9" t="s">
        <v>328</v>
      </c>
      <c r="BU9">
        <v>34</v>
      </c>
      <c r="BV9">
        <v>33</v>
      </c>
      <c r="BW9">
        <v>34</v>
      </c>
      <c r="BX9">
        <v>33</v>
      </c>
      <c r="BY9" t="s">
        <v>328</v>
      </c>
      <c r="BZ9" t="s">
        <v>407</v>
      </c>
      <c r="CA9" t="s">
        <v>408</v>
      </c>
      <c r="CB9" t="s">
        <v>409</v>
      </c>
      <c r="CC9" t="s">
        <v>410</v>
      </c>
      <c r="CD9" t="s">
        <v>328</v>
      </c>
      <c r="CE9">
        <v>43</v>
      </c>
      <c r="CF9">
        <v>39</v>
      </c>
      <c r="CG9">
        <v>39</v>
      </c>
      <c r="CH9">
        <v>40</v>
      </c>
      <c r="CI9">
        <v>50</v>
      </c>
      <c r="CJ9">
        <v>88</v>
      </c>
      <c r="CK9">
        <v>98</v>
      </c>
      <c r="CL9">
        <v>93</v>
      </c>
      <c r="CM9">
        <v>90</v>
      </c>
      <c r="CN9">
        <v>81</v>
      </c>
      <c r="CO9">
        <v>88.539000000000001</v>
      </c>
      <c r="CP9">
        <v>89.926000000000002</v>
      </c>
      <c r="CQ9">
        <v>88</v>
      </c>
      <c r="CR9" t="s">
        <v>328</v>
      </c>
      <c r="CS9" t="s">
        <v>328</v>
      </c>
      <c r="CT9" t="s">
        <v>367</v>
      </c>
      <c r="CU9" t="s">
        <v>335</v>
      </c>
      <c r="CV9">
        <v>13.09</v>
      </c>
      <c r="CW9" t="s">
        <v>336</v>
      </c>
      <c r="CX9">
        <v>0</v>
      </c>
      <c r="CY9">
        <v>0</v>
      </c>
      <c r="CZ9" t="s">
        <v>355</v>
      </c>
      <c r="DA9" t="s">
        <v>345</v>
      </c>
      <c r="DB9" t="s">
        <v>355</v>
      </c>
      <c r="DC9" t="s">
        <v>411</v>
      </c>
      <c r="DD9">
        <v>1</v>
      </c>
      <c r="DE9">
        <v>10</v>
      </c>
      <c r="DF9" t="s">
        <v>341</v>
      </c>
      <c r="DG9" t="s">
        <v>412</v>
      </c>
      <c r="DH9">
        <v>16500</v>
      </c>
      <c r="DI9" t="s">
        <v>413</v>
      </c>
      <c r="DJ9" t="s">
        <v>405</v>
      </c>
      <c r="DK9">
        <v>4</v>
      </c>
      <c r="DL9">
        <v>3</v>
      </c>
      <c r="DM9">
        <v>2</v>
      </c>
      <c r="DN9">
        <v>0</v>
      </c>
      <c r="DO9" t="s">
        <v>338</v>
      </c>
      <c r="DP9" t="s">
        <v>345</v>
      </c>
      <c r="DQ9" t="s">
        <v>345</v>
      </c>
      <c r="DR9" t="s">
        <v>338</v>
      </c>
      <c r="DS9" t="s">
        <v>345</v>
      </c>
      <c r="DT9" t="s">
        <v>345</v>
      </c>
      <c r="DU9" t="s">
        <v>338</v>
      </c>
      <c r="DV9" t="s">
        <v>345</v>
      </c>
      <c r="DW9">
        <v>5</v>
      </c>
      <c r="DX9">
        <v>-5</v>
      </c>
      <c r="DY9">
        <v>1</v>
      </c>
      <c r="DZ9">
        <v>0</v>
      </c>
      <c r="EA9">
        <v>-2</v>
      </c>
      <c r="EB9">
        <v>-6</v>
      </c>
      <c r="EC9">
        <v>-3</v>
      </c>
      <c r="ED9" t="s">
        <v>328</v>
      </c>
      <c r="EG9">
        <v>5</v>
      </c>
      <c r="EH9" t="s">
        <v>328</v>
      </c>
      <c r="EI9">
        <v>1</v>
      </c>
      <c r="EJ9">
        <v>-1</v>
      </c>
      <c r="EK9">
        <v>1</v>
      </c>
      <c r="EL9">
        <v>0</v>
      </c>
      <c r="EM9">
        <v>-27</v>
      </c>
      <c r="EN9">
        <v>29</v>
      </c>
      <c r="EO9">
        <v>-15</v>
      </c>
      <c r="EQ9">
        <v>1</v>
      </c>
      <c r="ER9">
        <v>-1</v>
      </c>
      <c r="ES9">
        <v>1</v>
      </c>
      <c r="ET9" t="s">
        <v>328</v>
      </c>
      <c r="EU9">
        <v>1.7234335999999999E-2</v>
      </c>
      <c r="EV9">
        <v>0.45542003399999997</v>
      </c>
      <c r="EW9">
        <v>0.28510602299999999</v>
      </c>
      <c r="EX9">
        <v>0.38490017900000001</v>
      </c>
      <c r="EY9">
        <v>0.301771342</v>
      </c>
      <c r="EZ9">
        <v>1.7234335999999999E-2</v>
      </c>
      <c r="FA9">
        <v>0</v>
      </c>
      <c r="FB9">
        <v>1.3333333329999999</v>
      </c>
      <c r="FC9">
        <v>2</v>
      </c>
      <c r="FD9">
        <v>9</v>
      </c>
      <c r="FE9">
        <v>0.33333333300000001</v>
      </c>
      <c r="FF9">
        <v>-1</v>
      </c>
      <c r="FG9">
        <v>0.66666666699999999</v>
      </c>
      <c r="FH9">
        <v>2.3333333330000001</v>
      </c>
      <c r="FI9">
        <v>2.3333333330000001</v>
      </c>
      <c r="FJ9">
        <v>2.3333333330000001</v>
      </c>
      <c r="FK9">
        <v>2.3333333330000001</v>
      </c>
      <c r="FL9">
        <v>2.3333333330000001</v>
      </c>
      <c r="FM9">
        <v>2.3333333330000001</v>
      </c>
      <c r="FN9">
        <v>2.3333333330000001</v>
      </c>
      <c r="FO9">
        <v>2.3333333330000001</v>
      </c>
      <c r="FP9">
        <v>2.3333333330000001</v>
      </c>
      <c r="FQ9">
        <v>2.3333333330000001</v>
      </c>
      <c r="FR9">
        <v>2.3333333330000001</v>
      </c>
      <c r="FS9">
        <v>2.3333333330000001</v>
      </c>
      <c r="FT9">
        <v>-0.13</v>
      </c>
      <c r="FU9">
        <v>-2.636363636</v>
      </c>
      <c r="FV9">
        <v>-2.636363636</v>
      </c>
      <c r="FW9">
        <v>-2.636363636</v>
      </c>
      <c r="FX9">
        <v>-2.636363636</v>
      </c>
      <c r="FY9">
        <v>-2.636363636</v>
      </c>
      <c r="FZ9">
        <v>-2.636363636</v>
      </c>
      <c r="GA9">
        <v>-2.636363636</v>
      </c>
      <c r="GB9">
        <v>-2.636363636</v>
      </c>
      <c r="GC9">
        <v>-2.636363636</v>
      </c>
      <c r="GD9">
        <v>-2.636363636</v>
      </c>
      <c r="GE9">
        <v>-2.636363636</v>
      </c>
      <c r="GF9">
        <v>-2.636363636</v>
      </c>
      <c r="GG9">
        <v>-0.566495305</v>
      </c>
      <c r="GH9">
        <v>3.6359700000000001E-4</v>
      </c>
      <c r="GI9">
        <v>0</v>
      </c>
      <c r="GJ9">
        <v>0</v>
      </c>
      <c r="GK9">
        <v>0</v>
      </c>
      <c r="GL9">
        <v>1</v>
      </c>
    </row>
    <row r="10" spans="1:194" x14ac:dyDescent="0.3">
      <c r="A10" t="s">
        <v>48</v>
      </c>
      <c r="B10" t="s">
        <v>346</v>
      </c>
      <c r="C10">
        <v>21</v>
      </c>
      <c r="D10">
        <v>59</v>
      </c>
      <c r="E10">
        <v>46</v>
      </c>
      <c r="F10">
        <v>53</v>
      </c>
      <c r="G10" t="s">
        <v>328</v>
      </c>
      <c r="H10">
        <v>13</v>
      </c>
      <c r="I10">
        <v>85</v>
      </c>
      <c r="J10">
        <v>85</v>
      </c>
      <c r="K10">
        <v>85</v>
      </c>
      <c r="L10">
        <v>79</v>
      </c>
      <c r="M10">
        <v>12</v>
      </c>
      <c r="N10">
        <v>22</v>
      </c>
      <c r="O10">
        <v>24</v>
      </c>
      <c r="P10">
        <v>27</v>
      </c>
      <c r="Q10" t="s">
        <v>328</v>
      </c>
      <c r="R10">
        <v>20</v>
      </c>
      <c r="S10" t="s">
        <v>402</v>
      </c>
      <c r="T10">
        <v>36</v>
      </c>
      <c r="U10">
        <v>36</v>
      </c>
      <c r="V10">
        <v>31</v>
      </c>
      <c r="W10">
        <v>99</v>
      </c>
      <c r="X10">
        <v>99</v>
      </c>
      <c r="Y10">
        <v>99</v>
      </c>
      <c r="Z10">
        <v>98</v>
      </c>
      <c r="AA10">
        <v>96</v>
      </c>
      <c r="AB10">
        <v>36</v>
      </c>
      <c r="AC10">
        <v>37</v>
      </c>
      <c r="AD10">
        <v>30</v>
      </c>
      <c r="AE10">
        <v>30</v>
      </c>
      <c r="AF10">
        <v>29</v>
      </c>
      <c r="AG10">
        <v>9</v>
      </c>
      <c r="AH10">
        <v>21</v>
      </c>
      <c r="AI10">
        <v>29</v>
      </c>
      <c r="AJ10">
        <v>40</v>
      </c>
      <c r="AK10">
        <v>40</v>
      </c>
      <c r="AL10">
        <v>9.08</v>
      </c>
      <c r="AM10">
        <v>8.91</v>
      </c>
      <c r="AN10">
        <v>9</v>
      </c>
      <c r="AO10" t="s">
        <v>328</v>
      </c>
      <c r="AP10" t="s">
        <v>328</v>
      </c>
      <c r="AQ10">
        <v>50</v>
      </c>
      <c r="AR10">
        <v>38</v>
      </c>
      <c r="AS10">
        <v>38</v>
      </c>
      <c r="AT10">
        <v>38</v>
      </c>
      <c r="AU10">
        <v>36</v>
      </c>
      <c r="AV10">
        <v>50</v>
      </c>
      <c r="AW10">
        <v>51</v>
      </c>
      <c r="AX10">
        <v>50</v>
      </c>
      <c r="AY10">
        <v>51</v>
      </c>
      <c r="AZ10">
        <v>51</v>
      </c>
      <c r="BA10">
        <v>41</v>
      </c>
      <c r="BB10">
        <v>40</v>
      </c>
      <c r="BC10">
        <v>38</v>
      </c>
      <c r="BD10">
        <v>34</v>
      </c>
      <c r="BE10">
        <v>34</v>
      </c>
      <c r="BF10">
        <v>56</v>
      </c>
      <c r="BG10">
        <v>57</v>
      </c>
      <c r="BH10">
        <v>63</v>
      </c>
      <c r="BI10">
        <v>59</v>
      </c>
      <c r="BJ10">
        <v>67</v>
      </c>
      <c r="BK10">
        <v>58.01</v>
      </c>
      <c r="BL10">
        <v>57.710999999999999</v>
      </c>
      <c r="BM10">
        <v>85</v>
      </c>
      <c r="BN10">
        <v>46</v>
      </c>
      <c r="BO10">
        <v>37</v>
      </c>
      <c r="BP10">
        <v>96487</v>
      </c>
      <c r="BQ10">
        <v>86754</v>
      </c>
      <c r="BR10">
        <v>78031</v>
      </c>
      <c r="BS10">
        <v>73095</v>
      </c>
      <c r="BT10" t="s">
        <v>328</v>
      </c>
      <c r="BU10">
        <v>60</v>
      </c>
      <c r="BV10">
        <v>74</v>
      </c>
      <c r="BW10">
        <v>76</v>
      </c>
      <c r="BX10">
        <v>89</v>
      </c>
      <c r="BY10" t="s">
        <v>328</v>
      </c>
      <c r="BZ10" t="s">
        <v>414</v>
      </c>
      <c r="CA10" t="s">
        <v>415</v>
      </c>
      <c r="CB10" t="s">
        <v>416</v>
      </c>
      <c r="CC10" t="s">
        <v>417</v>
      </c>
      <c r="CD10" t="s">
        <v>328</v>
      </c>
      <c r="CE10">
        <v>62</v>
      </c>
      <c r="CF10">
        <v>62</v>
      </c>
      <c r="CG10">
        <v>55</v>
      </c>
      <c r="CH10">
        <v>52</v>
      </c>
      <c r="CI10">
        <v>50</v>
      </c>
      <c r="CJ10">
        <v>44</v>
      </c>
      <c r="CK10">
        <v>43</v>
      </c>
      <c r="CL10">
        <v>39</v>
      </c>
      <c r="CM10">
        <v>39</v>
      </c>
      <c r="CN10">
        <v>42</v>
      </c>
      <c r="CO10">
        <v>89.68</v>
      </c>
      <c r="CP10">
        <v>88.132999999999996</v>
      </c>
      <c r="CQ10">
        <v>87</v>
      </c>
      <c r="CR10" t="s">
        <v>328</v>
      </c>
      <c r="CS10" t="s">
        <v>328</v>
      </c>
      <c r="CT10" t="s">
        <v>418</v>
      </c>
      <c r="CU10" t="s">
        <v>335</v>
      </c>
      <c r="CV10">
        <v>18</v>
      </c>
      <c r="CW10" t="s">
        <v>354</v>
      </c>
      <c r="CX10">
        <v>0</v>
      </c>
      <c r="CY10">
        <v>0</v>
      </c>
      <c r="CZ10" t="s">
        <v>355</v>
      </c>
      <c r="DA10" t="s">
        <v>338</v>
      </c>
      <c r="DB10" t="s">
        <v>355</v>
      </c>
      <c r="DC10" t="s">
        <v>419</v>
      </c>
      <c r="DD10">
        <v>4</v>
      </c>
      <c r="DE10">
        <v>0</v>
      </c>
      <c r="DF10" t="s">
        <v>341</v>
      </c>
      <c r="DG10" t="s">
        <v>420</v>
      </c>
      <c r="DH10">
        <v>38600</v>
      </c>
      <c r="DI10" t="s">
        <v>421</v>
      </c>
      <c r="DJ10" t="s">
        <v>360</v>
      </c>
      <c r="DK10">
        <v>4</v>
      </c>
      <c r="DL10">
        <v>4</v>
      </c>
      <c r="DM10">
        <v>0</v>
      </c>
      <c r="DN10">
        <v>0</v>
      </c>
      <c r="DO10" t="s">
        <v>338</v>
      </c>
      <c r="DP10" t="s">
        <v>345</v>
      </c>
      <c r="DQ10" t="s">
        <v>345</v>
      </c>
      <c r="DR10" t="s">
        <v>338</v>
      </c>
      <c r="DS10" t="s">
        <v>345</v>
      </c>
      <c r="DT10" t="s">
        <v>345</v>
      </c>
      <c r="DU10" t="s">
        <v>338</v>
      </c>
      <c r="DV10" t="s">
        <v>345</v>
      </c>
      <c r="DW10">
        <v>-12</v>
      </c>
      <c r="DX10">
        <v>-8</v>
      </c>
      <c r="DY10">
        <v>-11</v>
      </c>
      <c r="DZ10">
        <v>0</v>
      </c>
      <c r="EA10">
        <v>-38</v>
      </c>
      <c r="EB10">
        <v>13</v>
      </c>
      <c r="EC10">
        <v>-7</v>
      </c>
      <c r="ED10" t="s">
        <v>328</v>
      </c>
      <c r="EE10">
        <v>-10</v>
      </c>
      <c r="EF10">
        <v>-2</v>
      </c>
      <c r="EG10">
        <v>-3</v>
      </c>
      <c r="EH10" t="s">
        <v>328</v>
      </c>
      <c r="EI10">
        <v>-1</v>
      </c>
      <c r="EJ10">
        <v>7</v>
      </c>
      <c r="EK10">
        <v>0</v>
      </c>
      <c r="EL10">
        <v>1</v>
      </c>
      <c r="EM10">
        <v>-1</v>
      </c>
      <c r="EN10">
        <v>-6</v>
      </c>
      <c r="EO10">
        <v>4</v>
      </c>
      <c r="EP10">
        <v>-8</v>
      </c>
      <c r="EQ10">
        <v>-14</v>
      </c>
      <c r="ER10">
        <v>-2</v>
      </c>
      <c r="ES10">
        <v>-13</v>
      </c>
      <c r="ET10" t="s">
        <v>328</v>
      </c>
      <c r="EU10">
        <v>0.15880712499999999</v>
      </c>
      <c r="EV10">
        <v>0.37320219900000001</v>
      </c>
      <c r="EW10">
        <v>0.305882353</v>
      </c>
      <c r="EX10">
        <v>0.11353134500000001</v>
      </c>
      <c r="EY10">
        <v>5.2692696999999997E-2</v>
      </c>
      <c r="EZ10">
        <v>0.15880712499999999</v>
      </c>
      <c r="FA10">
        <v>-0.33333333300000001</v>
      </c>
      <c r="FB10">
        <v>24</v>
      </c>
      <c r="FC10">
        <v>-4</v>
      </c>
      <c r="FD10">
        <v>0.33333333300000001</v>
      </c>
      <c r="FE10">
        <v>-2.3333333330000001</v>
      </c>
      <c r="FF10">
        <v>-3.3333333330000001</v>
      </c>
      <c r="FG10">
        <v>-1.6666666670000001</v>
      </c>
      <c r="FH10">
        <v>-1.0909090910000001</v>
      </c>
      <c r="FI10">
        <v>-1.0909090910000001</v>
      </c>
      <c r="FJ10">
        <v>-1.0909090910000001</v>
      </c>
      <c r="FK10">
        <v>-1.0909090910000001</v>
      </c>
      <c r="FL10">
        <v>-1.0909090910000001</v>
      </c>
      <c r="FM10">
        <v>-1.0909090910000001</v>
      </c>
      <c r="FN10">
        <v>-1.0909090910000001</v>
      </c>
      <c r="FO10">
        <v>-1.0909090910000001</v>
      </c>
      <c r="FP10">
        <v>-1.0909090910000001</v>
      </c>
      <c r="FQ10">
        <v>-1.0909090910000001</v>
      </c>
      <c r="FR10">
        <v>-1.0909090910000001</v>
      </c>
      <c r="FS10">
        <v>-1.0909090910000001</v>
      </c>
      <c r="FT10">
        <v>-0.04</v>
      </c>
      <c r="FU10">
        <v>3.7272727269999999</v>
      </c>
      <c r="FV10">
        <v>3.7272727269999999</v>
      </c>
      <c r="FW10">
        <v>3.7272727269999999</v>
      </c>
      <c r="FX10">
        <v>3.7272727269999999</v>
      </c>
      <c r="FY10">
        <v>3.7272727269999999</v>
      </c>
      <c r="FZ10">
        <v>3.7272727269999999</v>
      </c>
      <c r="GA10">
        <v>3.7272727269999999</v>
      </c>
      <c r="GB10">
        <v>3.7272727269999999</v>
      </c>
      <c r="GC10">
        <v>3.7272727269999999</v>
      </c>
      <c r="GD10">
        <v>3.7272727269999999</v>
      </c>
      <c r="GE10">
        <v>3.7272727269999999</v>
      </c>
      <c r="GF10">
        <v>3.7272727269999999</v>
      </c>
      <c r="GG10">
        <v>-0.566495305</v>
      </c>
      <c r="GH10">
        <v>6.2184499999999999E-4</v>
      </c>
      <c r="GI10">
        <v>0</v>
      </c>
      <c r="GJ10">
        <v>0</v>
      </c>
      <c r="GK10">
        <v>0</v>
      </c>
      <c r="GL10">
        <v>1</v>
      </c>
    </row>
    <row r="11" spans="1:194" x14ac:dyDescent="0.3">
      <c r="A11" t="s">
        <v>109</v>
      </c>
      <c r="B11" t="s">
        <v>422</v>
      </c>
      <c r="C11">
        <v>18</v>
      </c>
      <c r="D11">
        <v>61</v>
      </c>
      <c r="E11">
        <v>63</v>
      </c>
      <c r="F11">
        <v>92</v>
      </c>
      <c r="G11" t="s">
        <v>328</v>
      </c>
      <c r="H11">
        <v>50</v>
      </c>
      <c r="I11">
        <v>50</v>
      </c>
      <c r="J11">
        <v>50</v>
      </c>
      <c r="K11">
        <v>50</v>
      </c>
      <c r="M11">
        <v>33</v>
      </c>
      <c r="N11">
        <v>47</v>
      </c>
      <c r="O11">
        <v>43</v>
      </c>
      <c r="P11">
        <v>38</v>
      </c>
      <c r="Q11" t="s">
        <v>328</v>
      </c>
      <c r="R11">
        <v>16</v>
      </c>
      <c r="S11" t="s">
        <v>423</v>
      </c>
      <c r="W11">
        <v>100</v>
      </c>
      <c r="X11">
        <v>100</v>
      </c>
      <c r="Y11">
        <v>100</v>
      </c>
      <c r="Z11">
        <v>100</v>
      </c>
      <c r="AB11">
        <v>7</v>
      </c>
      <c r="AC11">
        <v>10</v>
      </c>
      <c r="AD11">
        <v>23</v>
      </c>
      <c r="AE11">
        <v>17</v>
      </c>
      <c r="AG11">
        <v>10</v>
      </c>
      <c r="AH11">
        <v>12</v>
      </c>
      <c r="AI11">
        <v>26</v>
      </c>
      <c r="AJ11">
        <v>35</v>
      </c>
      <c r="AL11">
        <v>9.32</v>
      </c>
      <c r="AM11">
        <v>9.56</v>
      </c>
      <c r="AN11">
        <v>9</v>
      </c>
      <c r="AO11" t="s">
        <v>328</v>
      </c>
      <c r="AP11" t="s">
        <v>328</v>
      </c>
      <c r="AQ11">
        <v>50</v>
      </c>
      <c r="AR11">
        <v>25</v>
      </c>
      <c r="AS11">
        <v>25</v>
      </c>
      <c r="AT11">
        <v>25</v>
      </c>
      <c r="AV11">
        <v>43</v>
      </c>
      <c r="AW11">
        <v>46</v>
      </c>
      <c r="AX11">
        <v>38</v>
      </c>
      <c r="AY11">
        <v>38</v>
      </c>
      <c r="BA11">
        <v>24</v>
      </c>
      <c r="BB11">
        <v>19</v>
      </c>
      <c r="BC11">
        <v>16</v>
      </c>
      <c r="BD11">
        <v>19</v>
      </c>
      <c r="BF11">
        <v>54</v>
      </c>
      <c r="BG11">
        <v>5</v>
      </c>
      <c r="BH11">
        <v>18</v>
      </c>
      <c r="BI11">
        <v>52</v>
      </c>
      <c r="BK11">
        <v>46.07</v>
      </c>
      <c r="BL11">
        <v>52.23</v>
      </c>
      <c r="BM11">
        <v>50</v>
      </c>
      <c r="BN11">
        <v>48</v>
      </c>
      <c r="BP11">
        <v>97462</v>
      </c>
      <c r="BQ11">
        <v>95390</v>
      </c>
      <c r="BR11">
        <v>83952</v>
      </c>
      <c r="BS11">
        <v>81192</v>
      </c>
      <c r="BT11" t="s">
        <v>328</v>
      </c>
      <c r="BU11">
        <v>47</v>
      </c>
      <c r="BV11">
        <v>45</v>
      </c>
      <c r="BW11">
        <v>41</v>
      </c>
      <c r="BX11">
        <v>46</v>
      </c>
      <c r="BY11" t="s">
        <v>328</v>
      </c>
      <c r="BZ11" t="s">
        <v>332</v>
      </c>
      <c r="CA11" t="s">
        <v>424</v>
      </c>
      <c r="CB11" t="s">
        <v>425</v>
      </c>
      <c r="CC11" t="s">
        <v>376</v>
      </c>
      <c r="CD11" t="s">
        <v>328</v>
      </c>
      <c r="CE11">
        <v>76</v>
      </c>
      <c r="CF11">
        <v>74</v>
      </c>
      <c r="CG11">
        <v>72</v>
      </c>
      <c r="CH11">
        <v>71</v>
      </c>
      <c r="CJ11">
        <v>84</v>
      </c>
      <c r="CK11">
        <v>78</v>
      </c>
      <c r="CL11">
        <v>82</v>
      </c>
      <c r="CM11">
        <v>82</v>
      </c>
      <c r="CO11">
        <v>91.027000000000001</v>
      </c>
      <c r="CP11">
        <v>89.525999999999996</v>
      </c>
      <c r="CQ11">
        <v>88</v>
      </c>
      <c r="CR11" t="s">
        <v>328</v>
      </c>
      <c r="CS11" t="s">
        <v>328</v>
      </c>
      <c r="CT11" t="s">
        <v>426</v>
      </c>
      <c r="CU11" t="s">
        <v>335</v>
      </c>
      <c r="CV11">
        <v>24</v>
      </c>
      <c r="CW11" t="s">
        <v>336</v>
      </c>
      <c r="CX11">
        <v>850</v>
      </c>
      <c r="CY11">
        <v>850</v>
      </c>
      <c r="CZ11" t="s">
        <v>355</v>
      </c>
      <c r="DA11" t="s">
        <v>338</v>
      </c>
      <c r="DB11" t="s">
        <v>355</v>
      </c>
      <c r="DC11" t="s">
        <v>427</v>
      </c>
      <c r="DD11">
        <v>1</v>
      </c>
      <c r="DE11">
        <v>1</v>
      </c>
      <c r="DF11" t="s">
        <v>341</v>
      </c>
      <c r="DG11" t="s">
        <v>412</v>
      </c>
      <c r="DH11">
        <v>29500</v>
      </c>
      <c r="DI11" t="s">
        <v>428</v>
      </c>
      <c r="DJ11" t="s">
        <v>360</v>
      </c>
      <c r="DK11">
        <v>6</v>
      </c>
      <c r="DL11">
        <v>3</v>
      </c>
      <c r="DM11">
        <v>14</v>
      </c>
      <c r="DN11">
        <v>15</v>
      </c>
      <c r="DO11" t="s">
        <v>338</v>
      </c>
      <c r="DP11" t="s">
        <v>345</v>
      </c>
      <c r="DQ11" t="s">
        <v>345</v>
      </c>
      <c r="DR11" t="s">
        <v>338</v>
      </c>
      <c r="DS11" t="s">
        <v>345</v>
      </c>
      <c r="DT11" t="s">
        <v>345</v>
      </c>
      <c r="DU11" t="s">
        <v>338</v>
      </c>
      <c r="DV11" t="s">
        <v>345</v>
      </c>
      <c r="DW11">
        <v>-2</v>
      </c>
      <c r="DX11">
        <v>-14</v>
      </c>
      <c r="DY11">
        <v>-9</v>
      </c>
      <c r="EA11">
        <v>-43</v>
      </c>
      <c r="EB11">
        <v>-2</v>
      </c>
      <c r="EC11">
        <v>-29</v>
      </c>
      <c r="ED11" t="s">
        <v>328</v>
      </c>
      <c r="EE11">
        <v>-14</v>
      </c>
      <c r="EF11">
        <v>4</v>
      </c>
      <c r="EG11">
        <v>5</v>
      </c>
      <c r="EH11" t="s">
        <v>328</v>
      </c>
      <c r="EI11">
        <v>-3</v>
      </c>
      <c r="EJ11">
        <v>-13</v>
      </c>
      <c r="EK11">
        <v>6</v>
      </c>
      <c r="EM11">
        <v>49</v>
      </c>
      <c r="EN11">
        <v>-13</v>
      </c>
      <c r="EO11">
        <v>-34</v>
      </c>
      <c r="EQ11">
        <v>2</v>
      </c>
      <c r="ER11">
        <v>4</v>
      </c>
      <c r="ES11">
        <v>-5</v>
      </c>
      <c r="ET11" t="s">
        <v>328</v>
      </c>
      <c r="EU11">
        <v>5.8769957999999997E-2</v>
      </c>
      <c r="EV11">
        <v>0.52120402799999999</v>
      </c>
      <c r="EW11">
        <v>0.15095425400000001</v>
      </c>
      <c r="EX11">
        <v>0.50401079400000004</v>
      </c>
      <c r="EY11">
        <v>0.76137554900000004</v>
      </c>
      <c r="EZ11">
        <v>5.8769957999999997E-2</v>
      </c>
      <c r="FA11">
        <v>0</v>
      </c>
      <c r="FB11">
        <v>0</v>
      </c>
      <c r="FC11">
        <v>-8.3333333330000006</v>
      </c>
      <c r="FD11">
        <v>-1.6666666670000001</v>
      </c>
      <c r="FE11">
        <v>-1.6666666670000001</v>
      </c>
      <c r="FF11">
        <v>-1.6666666670000001</v>
      </c>
      <c r="FG11">
        <v>-0.66666666699999999</v>
      </c>
      <c r="FH11">
        <v>-1.636363636</v>
      </c>
      <c r="FI11">
        <v>-1.636363636</v>
      </c>
      <c r="FJ11">
        <v>-1.636363636</v>
      </c>
      <c r="FK11">
        <v>-1.636363636</v>
      </c>
      <c r="FL11">
        <v>-1.636363636</v>
      </c>
      <c r="FM11">
        <v>-1.636363636</v>
      </c>
      <c r="FN11">
        <v>-1.636363636</v>
      </c>
      <c r="FO11">
        <v>-1.636363636</v>
      </c>
      <c r="FP11">
        <v>-1.636363636</v>
      </c>
      <c r="FQ11">
        <v>-1.636363636</v>
      </c>
      <c r="FR11">
        <v>-1.636363636</v>
      </c>
      <c r="FS11">
        <v>-1.636363636</v>
      </c>
      <c r="FT11">
        <v>-0.16</v>
      </c>
      <c r="FU11">
        <v>-3.0909090909999999</v>
      </c>
      <c r="FV11">
        <v>-3.0909090909999999</v>
      </c>
      <c r="FW11">
        <v>-3.0909090909999999</v>
      </c>
      <c r="FX11">
        <v>-3.0909090909999999</v>
      </c>
      <c r="FY11">
        <v>-3.0909090909999999</v>
      </c>
      <c r="FZ11">
        <v>-3.0909090909999999</v>
      </c>
      <c r="GA11">
        <v>-3.0909090909999999</v>
      </c>
      <c r="GB11">
        <v>-3.0909090909999999</v>
      </c>
      <c r="GC11">
        <v>-3.0909090909999999</v>
      </c>
      <c r="GD11">
        <v>-3.0909090909999999</v>
      </c>
      <c r="GE11">
        <v>-3.0909090909999999</v>
      </c>
      <c r="GF11">
        <v>-3.0909090909999999</v>
      </c>
      <c r="GG11">
        <v>-0.566495305</v>
      </c>
      <c r="GH11">
        <v>4.8223899999999997E-4</v>
      </c>
      <c r="GI11">
        <v>0</v>
      </c>
      <c r="GJ11">
        <v>0</v>
      </c>
      <c r="GK11">
        <v>0</v>
      </c>
      <c r="GL11">
        <v>1</v>
      </c>
    </row>
    <row r="12" spans="1:194" x14ac:dyDescent="0.3">
      <c r="A12" t="s">
        <v>122</v>
      </c>
      <c r="B12" t="s">
        <v>429</v>
      </c>
      <c r="C12">
        <v>35</v>
      </c>
      <c r="D12">
        <v>24</v>
      </c>
      <c r="G12" t="s">
        <v>328</v>
      </c>
      <c r="H12">
        <v>87</v>
      </c>
      <c r="I12">
        <v>75</v>
      </c>
      <c r="M12">
        <v>37</v>
      </c>
      <c r="N12">
        <v>39</v>
      </c>
      <c r="Q12" t="s">
        <v>328</v>
      </c>
      <c r="S12" t="s">
        <v>430</v>
      </c>
      <c r="W12">
        <v>98</v>
      </c>
      <c r="X12">
        <v>98</v>
      </c>
      <c r="AB12">
        <v>84</v>
      </c>
      <c r="AC12">
        <v>45</v>
      </c>
      <c r="AG12">
        <v>11</v>
      </c>
      <c r="AH12">
        <v>20</v>
      </c>
      <c r="AL12">
        <v>9.81</v>
      </c>
      <c r="AM12">
        <v>9.4600000000000009</v>
      </c>
      <c r="AO12" t="s">
        <v>328</v>
      </c>
      <c r="AP12" t="s">
        <v>328</v>
      </c>
      <c r="AQ12">
        <v>6</v>
      </c>
      <c r="AR12">
        <v>6</v>
      </c>
      <c r="AV12">
        <v>63</v>
      </c>
      <c r="AW12">
        <v>62</v>
      </c>
      <c r="BA12">
        <v>34</v>
      </c>
      <c r="BB12">
        <v>34</v>
      </c>
      <c r="BF12">
        <v>10</v>
      </c>
      <c r="BG12">
        <v>60</v>
      </c>
      <c r="BK12">
        <v>73.739999999999995</v>
      </c>
      <c r="BL12">
        <v>66.417000000000002</v>
      </c>
      <c r="BP12">
        <v>114668</v>
      </c>
      <c r="BQ12">
        <v>90906</v>
      </c>
      <c r="BT12" t="s">
        <v>328</v>
      </c>
      <c r="BU12">
        <v>4</v>
      </c>
      <c r="BV12">
        <v>5</v>
      </c>
      <c r="BY12" t="s">
        <v>328</v>
      </c>
      <c r="BZ12" t="s">
        <v>431</v>
      </c>
      <c r="CA12" t="s">
        <v>432</v>
      </c>
      <c r="CB12" t="s">
        <v>328</v>
      </c>
      <c r="CC12" t="s">
        <v>328</v>
      </c>
      <c r="CD12" t="s">
        <v>328</v>
      </c>
      <c r="CE12">
        <v>5</v>
      </c>
      <c r="CF12">
        <v>6</v>
      </c>
      <c r="CJ12">
        <v>25</v>
      </c>
      <c r="CK12">
        <v>14</v>
      </c>
      <c r="CO12">
        <v>89.308000000000007</v>
      </c>
      <c r="CP12">
        <v>91.932000000000002</v>
      </c>
      <c r="CR12" t="s">
        <v>328</v>
      </c>
      <c r="CS12" t="s">
        <v>328</v>
      </c>
      <c r="CT12" t="s">
        <v>433</v>
      </c>
      <c r="CU12" t="s">
        <v>335</v>
      </c>
      <c r="CV12">
        <v>30.9</v>
      </c>
      <c r="CW12" t="s">
        <v>336</v>
      </c>
      <c r="CX12">
        <v>0</v>
      </c>
      <c r="CY12">
        <v>0</v>
      </c>
      <c r="CZ12" t="s">
        <v>355</v>
      </c>
      <c r="DA12" t="s">
        <v>345</v>
      </c>
      <c r="DB12" t="s">
        <v>355</v>
      </c>
      <c r="DC12" t="s">
        <v>434</v>
      </c>
      <c r="DD12">
        <v>1</v>
      </c>
      <c r="DE12">
        <v>4</v>
      </c>
      <c r="DF12" t="s">
        <v>435</v>
      </c>
      <c r="DG12" t="s">
        <v>436</v>
      </c>
      <c r="DH12">
        <v>0</v>
      </c>
      <c r="DI12" t="s">
        <v>437</v>
      </c>
      <c r="DJ12" t="s">
        <v>438</v>
      </c>
      <c r="DK12">
        <v>4</v>
      </c>
      <c r="DL12">
        <v>6</v>
      </c>
      <c r="DM12">
        <v>11</v>
      </c>
      <c r="DN12">
        <v>0</v>
      </c>
      <c r="DO12" t="s">
        <v>338</v>
      </c>
      <c r="DP12" t="s">
        <v>345</v>
      </c>
      <c r="DQ12" t="s">
        <v>345</v>
      </c>
      <c r="DR12" t="s">
        <v>338</v>
      </c>
      <c r="DS12" t="s">
        <v>345</v>
      </c>
      <c r="DT12" t="s">
        <v>345</v>
      </c>
      <c r="DU12" t="s">
        <v>338</v>
      </c>
      <c r="DV12" t="s">
        <v>345</v>
      </c>
      <c r="DW12">
        <v>-9</v>
      </c>
      <c r="EA12">
        <v>11</v>
      </c>
      <c r="ED12" t="s">
        <v>328</v>
      </c>
      <c r="EE12">
        <v>-2</v>
      </c>
      <c r="EH12" t="s">
        <v>328</v>
      </c>
      <c r="EI12">
        <v>39</v>
      </c>
      <c r="EM12">
        <v>-50</v>
      </c>
      <c r="EQ12">
        <v>-1</v>
      </c>
      <c r="ET12" t="s">
        <v>328</v>
      </c>
      <c r="EU12">
        <v>0.15713484</v>
      </c>
      <c r="EV12">
        <v>0.26366693499999999</v>
      </c>
      <c r="EW12">
        <v>3.7216145999999999E-2</v>
      </c>
      <c r="EX12">
        <v>0.42755293700000002</v>
      </c>
      <c r="EY12">
        <v>1.010152545</v>
      </c>
      <c r="EZ12">
        <v>0.15713484</v>
      </c>
      <c r="FA12">
        <v>0</v>
      </c>
      <c r="FB12">
        <v>-12</v>
      </c>
      <c r="FC12">
        <v>0</v>
      </c>
      <c r="FD12">
        <v>-1</v>
      </c>
      <c r="FE12">
        <v>0</v>
      </c>
      <c r="FF12">
        <v>1</v>
      </c>
      <c r="FG12">
        <v>-11</v>
      </c>
      <c r="FH12">
        <v>-0.33333333300000001</v>
      </c>
      <c r="FI12">
        <v>-0.33333333300000001</v>
      </c>
      <c r="FJ12">
        <v>-0.33333333300000001</v>
      </c>
      <c r="FK12">
        <v>-0.33333333300000001</v>
      </c>
      <c r="FL12">
        <v>-0.33333333300000001</v>
      </c>
      <c r="FM12">
        <v>-0.33333333300000001</v>
      </c>
      <c r="FN12">
        <v>-0.33333333300000001</v>
      </c>
      <c r="FO12">
        <v>-0.33333333300000001</v>
      </c>
      <c r="FP12">
        <v>-0.33333333300000001</v>
      </c>
      <c r="FQ12">
        <v>-0.33333333300000001</v>
      </c>
      <c r="FR12">
        <v>-0.33333333300000001</v>
      </c>
      <c r="FS12">
        <v>-0.33333333300000001</v>
      </c>
      <c r="FT12">
        <v>-0.35</v>
      </c>
      <c r="FU12">
        <v>-7.3333333329999997</v>
      </c>
      <c r="FV12">
        <v>-7.3333333329999997</v>
      </c>
      <c r="FW12">
        <v>-7.3333333329999997</v>
      </c>
      <c r="FX12">
        <v>-7.3333333329999997</v>
      </c>
      <c r="FY12">
        <v>-7.3333333329999997</v>
      </c>
      <c r="FZ12">
        <v>-7.3333333329999997</v>
      </c>
      <c r="GA12">
        <v>-7.3333333329999997</v>
      </c>
      <c r="GB12">
        <v>-7.3333333329999997</v>
      </c>
      <c r="GC12">
        <v>-7.3333333329999997</v>
      </c>
      <c r="GD12">
        <v>-7.3333333329999997</v>
      </c>
      <c r="GE12">
        <v>-7.3333333329999997</v>
      </c>
      <c r="GF12">
        <v>-7.3333333329999997</v>
      </c>
      <c r="GG12">
        <v>-0.566495305</v>
      </c>
      <c r="GH12">
        <v>3.4900000000000001E-5</v>
      </c>
      <c r="GI12">
        <v>0</v>
      </c>
      <c r="GJ12">
        <v>0</v>
      </c>
      <c r="GK12">
        <v>0</v>
      </c>
      <c r="GL12">
        <v>1</v>
      </c>
    </row>
    <row r="13" spans="1:194" x14ac:dyDescent="0.3">
      <c r="A13" t="s">
        <v>25</v>
      </c>
      <c r="B13" t="s">
        <v>346</v>
      </c>
      <c r="C13">
        <v>4</v>
      </c>
      <c r="D13">
        <v>10</v>
      </c>
      <c r="E13">
        <v>12</v>
      </c>
      <c r="F13">
        <v>13</v>
      </c>
      <c r="G13" t="s">
        <v>328</v>
      </c>
      <c r="H13">
        <v>88</v>
      </c>
      <c r="I13">
        <v>88</v>
      </c>
      <c r="J13">
        <v>87</v>
      </c>
      <c r="K13">
        <v>87</v>
      </c>
      <c r="L13">
        <v>86</v>
      </c>
      <c r="M13">
        <v>34</v>
      </c>
      <c r="O13">
        <v>20</v>
      </c>
      <c r="P13">
        <v>22</v>
      </c>
      <c r="Q13" t="s">
        <v>328</v>
      </c>
      <c r="R13">
        <v>12</v>
      </c>
      <c r="S13" t="s">
        <v>439</v>
      </c>
      <c r="T13">
        <v>17</v>
      </c>
      <c r="U13">
        <v>17</v>
      </c>
      <c r="V13">
        <v>16</v>
      </c>
      <c r="W13">
        <v>98</v>
      </c>
      <c r="X13">
        <v>98</v>
      </c>
      <c r="Y13">
        <v>98</v>
      </c>
      <c r="Z13">
        <v>95</v>
      </c>
      <c r="AA13">
        <v>91</v>
      </c>
      <c r="AB13">
        <v>32</v>
      </c>
      <c r="AC13">
        <v>38</v>
      </c>
      <c r="AD13">
        <v>31</v>
      </c>
      <c r="AE13">
        <v>27</v>
      </c>
      <c r="AF13">
        <v>24</v>
      </c>
      <c r="AG13">
        <v>12</v>
      </c>
      <c r="AH13">
        <v>9</v>
      </c>
      <c r="AI13">
        <v>16</v>
      </c>
      <c r="AJ13">
        <v>19</v>
      </c>
      <c r="AK13">
        <v>17</v>
      </c>
      <c r="AL13">
        <v>9.4499999999999993</v>
      </c>
      <c r="AM13">
        <v>9.1999999999999993</v>
      </c>
      <c r="AN13">
        <v>9.11</v>
      </c>
      <c r="AO13" t="s">
        <v>328</v>
      </c>
      <c r="AP13" t="s">
        <v>328</v>
      </c>
      <c r="AQ13">
        <v>54</v>
      </c>
      <c r="AR13">
        <v>50</v>
      </c>
      <c r="AS13">
        <v>43</v>
      </c>
      <c r="AT13">
        <v>43</v>
      </c>
      <c r="AU13">
        <v>41</v>
      </c>
      <c r="AV13">
        <v>45</v>
      </c>
      <c r="AW13">
        <v>48</v>
      </c>
      <c r="AX13">
        <v>51</v>
      </c>
      <c r="AY13">
        <v>48</v>
      </c>
      <c r="AZ13">
        <v>50</v>
      </c>
      <c r="BA13">
        <v>32</v>
      </c>
      <c r="BB13">
        <v>33</v>
      </c>
      <c r="BC13">
        <v>32</v>
      </c>
      <c r="BD13">
        <v>34</v>
      </c>
      <c r="BE13">
        <v>40</v>
      </c>
      <c r="BF13">
        <v>57</v>
      </c>
      <c r="BH13">
        <v>64</v>
      </c>
      <c r="BI13">
        <v>66</v>
      </c>
      <c r="BJ13">
        <v>63</v>
      </c>
      <c r="BK13">
        <v>58.96</v>
      </c>
      <c r="BL13">
        <v>59.636000000000003</v>
      </c>
      <c r="BM13">
        <v>87</v>
      </c>
      <c r="BN13">
        <v>50</v>
      </c>
      <c r="BO13">
        <v>44</v>
      </c>
      <c r="BP13">
        <v>95341</v>
      </c>
      <c r="BQ13">
        <v>87496</v>
      </c>
      <c r="BR13">
        <v>78607</v>
      </c>
      <c r="BS13">
        <v>78458</v>
      </c>
      <c r="BT13" t="s">
        <v>328</v>
      </c>
      <c r="BU13">
        <v>76</v>
      </c>
      <c r="BV13">
        <v>75</v>
      </c>
      <c r="BW13">
        <v>72</v>
      </c>
      <c r="BX13">
        <v>70</v>
      </c>
      <c r="BY13" t="s">
        <v>328</v>
      </c>
      <c r="BZ13" t="s">
        <v>440</v>
      </c>
      <c r="CA13" t="s">
        <v>441</v>
      </c>
      <c r="CB13" t="s">
        <v>442</v>
      </c>
      <c r="CC13" t="s">
        <v>443</v>
      </c>
      <c r="CD13" t="s">
        <v>328</v>
      </c>
      <c r="CE13">
        <v>64</v>
      </c>
      <c r="CF13">
        <v>62</v>
      </c>
      <c r="CG13">
        <v>62</v>
      </c>
      <c r="CH13">
        <v>55</v>
      </c>
      <c r="CI13">
        <v>53</v>
      </c>
      <c r="CJ13">
        <v>41</v>
      </c>
      <c r="CK13">
        <v>49</v>
      </c>
      <c r="CL13">
        <v>50</v>
      </c>
      <c r="CM13">
        <v>45</v>
      </c>
      <c r="CN13">
        <v>46</v>
      </c>
      <c r="CO13">
        <v>89.834000000000003</v>
      </c>
      <c r="CP13">
        <v>87.525000000000006</v>
      </c>
      <c r="CQ13">
        <v>87</v>
      </c>
      <c r="CR13" t="s">
        <v>328</v>
      </c>
      <c r="CS13" t="s">
        <v>328</v>
      </c>
      <c r="CT13" t="s">
        <v>352</v>
      </c>
      <c r="CU13" t="s">
        <v>335</v>
      </c>
      <c r="CV13">
        <v>22</v>
      </c>
      <c r="CW13" t="s">
        <v>394</v>
      </c>
      <c r="CX13">
        <v>850</v>
      </c>
      <c r="CY13">
        <v>850</v>
      </c>
      <c r="CZ13" t="s">
        <v>355</v>
      </c>
      <c r="DA13" t="s">
        <v>338</v>
      </c>
      <c r="DB13" t="s">
        <v>355</v>
      </c>
      <c r="DC13" t="s">
        <v>444</v>
      </c>
      <c r="DD13">
        <v>5</v>
      </c>
      <c r="DE13">
        <v>2</v>
      </c>
      <c r="DF13" t="s">
        <v>341</v>
      </c>
      <c r="DG13" t="s">
        <v>335</v>
      </c>
      <c r="DH13">
        <v>38900</v>
      </c>
      <c r="DI13" t="s">
        <v>445</v>
      </c>
      <c r="DJ13" t="s">
        <v>360</v>
      </c>
      <c r="DK13">
        <v>4</v>
      </c>
      <c r="DL13">
        <v>3</v>
      </c>
      <c r="DM13">
        <v>14</v>
      </c>
      <c r="DN13">
        <v>13</v>
      </c>
      <c r="DO13" t="s">
        <v>338</v>
      </c>
      <c r="DP13" t="s">
        <v>345</v>
      </c>
      <c r="DQ13" t="s">
        <v>345</v>
      </c>
      <c r="DR13" t="s">
        <v>338</v>
      </c>
      <c r="DS13" t="s">
        <v>345</v>
      </c>
      <c r="DT13" t="s">
        <v>345</v>
      </c>
      <c r="DU13" t="s">
        <v>338</v>
      </c>
      <c r="DV13" t="s">
        <v>345</v>
      </c>
      <c r="DW13">
        <v>3</v>
      </c>
      <c r="DX13">
        <v>-7</v>
      </c>
      <c r="DY13">
        <v>-3</v>
      </c>
      <c r="DZ13">
        <v>2</v>
      </c>
      <c r="EA13">
        <v>-6</v>
      </c>
      <c r="EB13">
        <v>-2</v>
      </c>
      <c r="EC13">
        <v>-1</v>
      </c>
      <c r="ED13" t="s">
        <v>328</v>
      </c>
      <c r="EG13">
        <v>-2</v>
      </c>
      <c r="EH13" t="s">
        <v>328</v>
      </c>
      <c r="EI13">
        <v>-6</v>
      </c>
      <c r="EJ13">
        <v>7</v>
      </c>
      <c r="EK13">
        <v>4</v>
      </c>
      <c r="EL13">
        <v>3</v>
      </c>
      <c r="EO13">
        <v>-2</v>
      </c>
      <c r="EP13">
        <v>3</v>
      </c>
      <c r="EQ13">
        <v>1</v>
      </c>
      <c r="ER13">
        <v>3</v>
      </c>
      <c r="ES13">
        <v>2</v>
      </c>
      <c r="ET13" t="s">
        <v>328</v>
      </c>
      <c r="EU13">
        <v>3.7594337999999998E-2</v>
      </c>
      <c r="EV13">
        <v>0.41344911499999998</v>
      </c>
      <c r="EW13">
        <v>0.29888991300000001</v>
      </c>
      <c r="EX13">
        <v>0.14206439300000001</v>
      </c>
      <c r="EY13">
        <v>7.5815224000000001E-2</v>
      </c>
      <c r="EZ13">
        <v>3.7594337999999998E-2</v>
      </c>
      <c r="FA13">
        <v>-1</v>
      </c>
      <c r="FB13">
        <v>-0.33333333300000001</v>
      </c>
      <c r="FC13">
        <v>-3.6666666669999999</v>
      </c>
      <c r="FD13">
        <v>1</v>
      </c>
      <c r="FE13">
        <v>0.66666666699999999</v>
      </c>
      <c r="FF13">
        <v>-3</v>
      </c>
      <c r="FG13">
        <v>1.3333333329999999</v>
      </c>
      <c r="FH13">
        <v>-0.18181818199999999</v>
      </c>
      <c r="FI13">
        <v>-0.18181818199999999</v>
      </c>
      <c r="FJ13">
        <v>-0.18181818199999999</v>
      </c>
      <c r="FK13">
        <v>-0.18181818199999999</v>
      </c>
      <c r="FL13">
        <v>-0.18181818199999999</v>
      </c>
      <c r="FM13">
        <v>-0.18181818199999999</v>
      </c>
      <c r="FN13">
        <v>-0.18181818199999999</v>
      </c>
      <c r="FO13">
        <v>-0.18181818199999999</v>
      </c>
      <c r="FP13">
        <v>-0.18181818199999999</v>
      </c>
      <c r="FQ13">
        <v>-0.18181818199999999</v>
      </c>
      <c r="FR13">
        <v>-0.18181818199999999</v>
      </c>
      <c r="FS13">
        <v>-0.18181818199999999</v>
      </c>
      <c r="FT13">
        <v>-0.17</v>
      </c>
      <c r="FU13">
        <v>4.1818181819999998</v>
      </c>
      <c r="FV13">
        <v>4.1818181819999998</v>
      </c>
      <c r="FW13">
        <v>4.1818181819999998</v>
      </c>
      <c r="FX13">
        <v>4.1818181819999998</v>
      </c>
      <c r="FY13">
        <v>4.1818181819999998</v>
      </c>
      <c r="FZ13">
        <v>4.1818181819999998</v>
      </c>
      <c r="GA13">
        <v>4.1818181819999998</v>
      </c>
      <c r="GB13">
        <v>4.1818181819999998</v>
      </c>
      <c r="GC13">
        <v>4.1818181819999998</v>
      </c>
      <c r="GD13">
        <v>4.1818181819999998</v>
      </c>
      <c r="GE13">
        <v>4.1818181819999998</v>
      </c>
      <c r="GF13">
        <v>4.1818181819999998</v>
      </c>
      <c r="GG13">
        <v>-0.566495305</v>
      </c>
      <c r="GH13">
        <v>7.9713899999999999E-4</v>
      </c>
      <c r="GI13">
        <v>0</v>
      </c>
      <c r="GJ13">
        <v>0</v>
      </c>
      <c r="GK13">
        <v>0</v>
      </c>
      <c r="GL13">
        <v>1</v>
      </c>
    </row>
    <row r="14" spans="1:194" x14ac:dyDescent="0.3">
      <c r="A14" t="s">
        <v>126</v>
      </c>
      <c r="B14" t="s">
        <v>446</v>
      </c>
      <c r="C14">
        <v>96</v>
      </c>
      <c r="F14">
        <v>0</v>
      </c>
      <c r="G14" t="s">
        <v>328</v>
      </c>
      <c r="H14">
        <v>50</v>
      </c>
      <c r="M14">
        <v>41</v>
      </c>
      <c r="Q14" t="s">
        <v>328</v>
      </c>
      <c r="S14" t="s">
        <v>328</v>
      </c>
      <c r="W14">
        <v>98</v>
      </c>
      <c r="AB14">
        <v>64</v>
      </c>
      <c r="AG14">
        <v>12</v>
      </c>
      <c r="AL14">
        <v>9.32</v>
      </c>
      <c r="AO14" t="s">
        <v>328</v>
      </c>
      <c r="AP14" t="s">
        <v>328</v>
      </c>
      <c r="AQ14">
        <v>44</v>
      </c>
      <c r="AV14">
        <v>48</v>
      </c>
      <c r="BA14">
        <v>50</v>
      </c>
      <c r="BF14">
        <v>9</v>
      </c>
      <c r="BG14">
        <v>93</v>
      </c>
      <c r="BK14">
        <v>106.29</v>
      </c>
      <c r="BP14">
        <v>96173</v>
      </c>
      <c r="BT14" t="s">
        <v>328</v>
      </c>
      <c r="BU14">
        <v>41</v>
      </c>
      <c r="BY14" t="s">
        <v>328</v>
      </c>
      <c r="BZ14" t="s">
        <v>447</v>
      </c>
      <c r="CA14" t="s">
        <v>328</v>
      </c>
      <c r="CB14" t="s">
        <v>328</v>
      </c>
      <c r="CC14" t="s">
        <v>328</v>
      </c>
      <c r="CD14" t="s">
        <v>328</v>
      </c>
      <c r="CE14">
        <v>23</v>
      </c>
      <c r="CJ14">
        <v>42</v>
      </c>
      <c r="CO14">
        <v>88.132000000000005</v>
      </c>
      <c r="CR14" t="s">
        <v>328</v>
      </c>
      <c r="CS14" t="s">
        <v>328</v>
      </c>
      <c r="CT14" t="s">
        <v>448</v>
      </c>
      <c r="CU14" t="s">
        <v>335</v>
      </c>
      <c r="CV14">
        <v>24</v>
      </c>
      <c r="CW14" t="s">
        <v>355</v>
      </c>
      <c r="CX14">
        <v>0</v>
      </c>
      <c r="CY14">
        <v>0</v>
      </c>
      <c r="CZ14" t="s">
        <v>355</v>
      </c>
      <c r="DA14" t="s">
        <v>355</v>
      </c>
      <c r="DB14" t="s">
        <v>355</v>
      </c>
      <c r="DC14" t="s">
        <v>449</v>
      </c>
      <c r="DD14">
        <v>1</v>
      </c>
      <c r="DE14">
        <v>3</v>
      </c>
      <c r="DF14" t="s">
        <v>355</v>
      </c>
      <c r="DG14" t="s">
        <v>355</v>
      </c>
      <c r="DH14">
        <v>0</v>
      </c>
      <c r="DI14" t="s">
        <v>450</v>
      </c>
      <c r="DJ14" t="s">
        <v>451</v>
      </c>
      <c r="DK14">
        <v>0</v>
      </c>
      <c r="DL14">
        <v>0</v>
      </c>
      <c r="DM14">
        <v>0</v>
      </c>
      <c r="DN14">
        <v>0</v>
      </c>
      <c r="DO14" t="s">
        <v>355</v>
      </c>
      <c r="DP14" t="s">
        <v>355</v>
      </c>
      <c r="DQ14" t="s">
        <v>355</v>
      </c>
      <c r="DR14" t="s">
        <v>355</v>
      </c>
      <c r="DS14" t="s">
        <v>355</v>
      </c>
      <c r="DT14" t="s">
        <v>355</v>
      </c>
      <c r="DU14" t="s">
        <v>338</v>
      </c>
      <c r="DV14" t="s">
        <v>345</v>
      </c>
      <c r="ED14" t="s">
        <v>328</v>
      </c>
      <c r="EH14" t="s">
        <v>328</v>
      </c>
      <c r="EM14">
        <v>-84</v>
      </c>
      <c r="ET14" t="s">
        <v>328</v>
      </c>
      <c r="EV14">
        <v>1.414213562</v>
      </c>
      <c r="EY14">
        <v>1.164646463</v>
      </c>
      <c r="GG14">
        <v>-0.566495305</v>
      </c>
      <c r="GH14">
        <v>4.2631499999999997E-4</v>
      </c>
      <c r="GI14">
        <v>0</v>
      </c>
      <c r="GJ14">
        <v>0</v>
      </c>
      <c r="GK14">
        <v>0</v>
      </c>
      <c r="GL14">
        <v>1</v>
      </c>
    </row>
    <row r="15" spans="1:194" x14ac:dyDescent="0.3">
      <c r="A15" t="s">
        <v>24</v>
      </c>
      <c r="B15" t="s">
        <v>422</v>
      </c>
      <c r="C15">
        <v>5</v>
      </c>
      <c r="D15">
        <v>2</v>
      </c>
      <c r="E15">
        <v>2</v>
      </c>
      <c r="F15">
        <v>2</v>
      </c>
      <c r="G15" t="s">
        <v>328</v>
      </c>
      <c r="H15">
        <v>12</v>
      </c>
      <c r="I15">
        <v>13</v>
      </c>
      <c r="J15">
        <v>12</v>
      </c>
      <c r="K15">
        <v>16</v>
      </c>
      <c r="L15">
        <v>12</v>
      </c>
      <c r="M15">
        <v>53</v>
      </c>
      <c r="N15">
        <v>34</v>
      </c>
      <c r="O15">
        <v>36</v>
      </c>
      <c r="P15">
        <v>41</v>
      </c>
      <c r="Q15" t="s">
        <v>328</v>
      </c>
      <c r="R15">
        <v>15</v>
      </c>
      <c r="S15" t="s">
        <v>452</v>
      </c>
      <c r="T15">
        <v>16</v>
      </c>
      <c r="U15">
        <v>14</v>
      </c>
      <c r="V15">
        <v>11</v>
      </c>
      <c r="W15">
        <v>100</v>
      </c>
      <c r="X15">
        <v>100</v>
      </c>
      <c r="Y15">
        <v>100</v>
      </c>
      <c r="Z15">
        <v>100</v>
      </c>
      <c r="AA15">
        <v>100</v>
      </c>
      <c r="AB15">
        <v>52</v>
      </c>
      <c r="AC15">
        <v>57</v>
      </c>
      <c r="AD15">
        <v>63</v>
      </c>
      <c r="AE15">
        <v>62</v>
      </c>
      <c r="AF15">
        <v>69</v>
      </c>
      <c r="AG15">
        <v>14</v>
      </c>
      <c r="AH15">
        <v>18</v>
      </c>
      <c r="AI15">
        <v>12</v>
      </c>
      <c r="AJ15">
        <v>20</v>
      </c>
      <c r="AK15">
        <v>16</v>
      </c>
      <c r="AL15">
        <v>9.4700000000000006</v>
      </c>
      <c r="AM15">
        <v>9.1199999999999992</v>
      </c>
      <c r="AN15">
        <v>9.4600000000000009</v>
      </c>
      <c r="AO15" t="s">
        <v>328</v>
      </c>
      <c r="AP15" t="s">
        <v>328</v>
      </c>
      <c r="AQ15">
        <v>23</v>
      </c>
      <c r="AR15">
        <v>21</v>
      </c>
      <c r="AS15">
        <v>12</v>
      </c>
      <c r="AT15">
        <v>16</v>
      </c>
      <c r="AU15">
        <v>12</v>
      </c>
      <c r="AV15">
        <v>34</v>
      </c>
      <c r="AW15">
        <v>39</v>
      </c>
      <c r="AX15">
        <v>36</v>
      </c>
      <c r="AY15">
        <v>23</v>
      </c>
      <c r="AZ15">
        <v>29</v>
      </c>
      <c r="BA15">
        <v>37</v>
      </c>
      <c r="BB15">
        <v>33</v>
      </c>
      <c r="BC15">
        <v>30</v>
      </c>
      <c r="BD15">
        <v>23</v>
      </c>
      <c r="BE15">
        <v>23</v>
      </c>
      <c r="BF15">
        <v>38</v>
      </c>
      <c r="BG15">
        <v>37</v>
      </c>
      <c r="BH15">
        <v>77</v>
      </c>
      <c r="BI15">
        <v>89</v>
      </c>
      <c r="BJ15">
        <v>98</v>
      </c>
      <c r="BK15">
        <v>45.93</v>
      </c>
      <c r="BL15">
        <v>46.921999999999997</v>
      </c>
      <c r="BM15">
        <v>12</v>
      </c>
      <c r="BN15">
        <v>47</v>
      </c>
      <c r="BO15">
        <v>47</v>
      </c>
      <c r="BP15">
        <v>118385</v>
      </c>
      <c r="BQ15">
        <v>116100</v>
      </c>
      <c r="BR15">
        <v>112539</v>
      </c>
      <c r="BS15">
        <v>110914</v>
      </c>
      <c r="BT15" t="s">
        <v>328</v>
      </c>
      <c r="BU15">
        <v>37</v>
      </c>
      <c r="BV15">
        <v>37</v>
      </c>
      <c r="BW15">
        <v>33</v>
      </c>
      <c r="BX15">
        <v>35</v>
      </c>
      <c r="BY15" t="s">
        <v>328</v>
      </c>
      <c r="BZ15" t="s">
        <v>453</v>
      </c>
      <c r="CA15" t="s">
        <v>454</v>
      </c>
      <c r="CB15" t="s">
        <v>455</v>
      </c>
      <c r="CC15" t="s">
        <v>364</v>
      </c>
      <c r="CD15" t="s">
        <v>328</v>
      </c>
      <c r="CE15">
        <v>32</v>
      </c>
      <c r="CF15">
        <v>32</v>
      </c>
      <c r="CG15">
        <v>35</v>
      </c>
      <c r="CH15">
        <v>28</v>
      </c>
      <c r="CI15">
        <v>30</v>
      </c>
      <c r="CJ15">
        <v>32</v>
      </c>
      <c r="CK15">
        <v>26</v>
      </c>
      <c r="CL15">
        <v>41</v>
      </c>
      <c r="CM15">
        <v>29</v>
      </c>
      <c r="CN15">
        <v>32</v>
      </c>
      <c r="CO15">
        <v>88.995000000000005</v>
      </c>
      <c r="CP15">
        <v>87.307000000000002</v>
      </c>
      <c r="CQ15">
        <v>88</v>
      </c>
      <c r="CR15" t="s">
        <v>328</v>
      </c>
      <c r="CS15" t="s">
        <v>328</v>
      </c>
      <c r="CT15" t="s">
        <v>456</v>
      </c>
      <c r="CU15" t="s">
        <v>335</v>
      </c>
      <c r="CV15">
        <v>20.8</v>
      </c>
      <c r="CW15" t="s">
        <v>336</v>
      </c>
      <c r="CX15">
        <v>0</v>
      </c>
      <c r="CY15">
        <v>0</v>
      </c>
      <c r="CZ15" t="s">
        <v>457</v>
      </c>
      <c r="DA15" t="s">
        <v>338</v>
      </c>
      <c r="DB15" t="s">
        <v>355</v>
      </c>
      <c r="DC15" t="s">
        <v>458</v>
      </c>
      <c r="DD15">
        <v>2</v>
      </c>
      <c r="DE15">
        <v>6</v>
      </c>
      <c r="DF15" t="s">
        <v>341</v>
      </c>
      <c r="DG15" t="s">
        <v>335</v>
      </c>
      <c r="DH15">
        <v>0</v>
      </c>
      <c r="DI15" t="s">
        <v>459</v>
      </c>
      <c r="DJ15" t="s">
        <v>360</v>
      </c>
      <c r="DK15">
        <v>4</v>
      </c>
      <c r="DL15">
        <v>3</v>
      </c>
      <c r="DM15">
        <v>6</v>
      </c>
      <c r="DN15">
        <v>6</v>
      </c>
      <c r="DO15" t="s">
        <v>338</v>
      </c>
      <c r="DP15" t="s">
        <v>345</v>
      </c>
      <c r="DQ15" t="s">
        <v>345</v>
      </c>
      <c r="DR15" t="s">
        <v>338</v>
      </c>
      <c r="DS15" t="s">
        <v>345</v>
      </c>
      <c r="DT15" t="s">
        <v>345</v>
      </c>
      <c r="DU15" t="s">
        <v>338</v>
      </c>
      <c r="DV15" t="s">
        <v>345</v>
      </c>
      <c r="DW15">
        <v>-4</v>
      </c>
      <c r="DX15">
        <v>6</v>
      </c>
      <c r="DY15">
        <v>-8</v>
      </c>
      <c r="DZ15">
        <v>4</v>
      </c>
      <c r="EA15">
        <v>3</v>
      </c>
      <c r="EB15">
        <v>0</v>
      </c>
      <c r="EC15">
        <v>0</v>
      </c>
      <c r="ED15" t="s">
        <v>328</v>
      </c>
      <c r="EE15">
        <v>19</v>
      </c>
      <c r="EF15">
        <v>-2</v>
      </c>
      <c r="EG15">
        <v>-5</v>
      </c>
      <c r="EH15" t="s">
        <v>328</v>
      </c>
      <c r="EI15">
        <v>-5</v>
      </c>
      <c r="EJ15">
        <v>-6</v>
      </c>
      <c r="EK15">
        <v>1</v>
      </c>
      <c r="EL15">
        <v>-7</v>
      </c>
      <c r="EM15">
        <v>1</v>
      </c>
      <c r="EN15">
        <v>-40</v>
      </c>
      <c r="EO15">
        <v>-12</v>
      </c>
      <c r="EP15">
        <v>-9</v>
      </c>
      <c r="EQ15">
        <v>0</v>
      </c>
      <c r="ER15">
        <v>4</v>
      </c>
      <c r="ES15">
        <v>-2</v>
      </c>
      <c r="ET15" t="s">
        <v>328</v>
      </c>
      <c r="EU15">
        <v>5.3939555E-2</v>
      </c>
      <c r="EV15">
        <v>0.54545454500000001</v>
      </c>
      <c r="EW15">
        <v>0.20791401400000001</v>
      </c>
      <c r="EX15">
        <v>8.6602188999999996E-2</v>
      </c>
      <c r="EY15">
        <v>0.44357603400000001</v>
      </c>
      <c r="EZ15">
        <v>5.3939555E-2</v>
      </c>
      <c r="FA15">
        <v>0</v>
      </c>
      <c r="FB15">
        <v>1.3333333329999999</v>
      </c>
      <c r="FC15">
        <v>-2.3333333330000001</v>
      </c>
      <c r="FD15">
        <v>-3.6666666669999999</v>
      </c>
      <c r="FE15">
        <v>-4.6666666670000003</v>
      </c>
      <c r="FF15">
        <v>-1.3333333329999999</v>
      </c>
      <c r="FG15">
        <v>-1</v>
      </c>
      <c r="FH15">
        <v>-1.636363636</v>
      </c>
      <c r="FI15">
        <v>-1.636363636</v>
      </c>
      <c r="FJ15">
        <v>-1.636363636</v>
      </c>
      <c r="FK15">
        <v>-1.636363636</v>
      </c>
      <c r="FL15">
        <v>-1.636363636</v>
      </c>
      <c r="FM15">
        <v>-1.636363636</v>
      </c>
      <c r="FN15">
        <v>-1.636363636</v>
      </c>
      <c r="FO15">
        <v>-1.636363636</v>
      </c>
      <c r="FP15">
        <v>-1.636363636</v>
      </c>
      <c r="FQ15">
        <v>-1.636363636</v>
      </c>
      <c r="FR15">
        <v>-1.636363636</v>
      </c>
      <c r="FS15">
        <v>-1.636363636</v>
      </c>
      <c r="FT15">
        <v>-5.0000000000000001E-3</v>
      </c>
      <c r="FU15">
        <v>-1.4545454550000001</v>
      </c>
      <c r="FV15">
        <v>-1.4545454550000001</v>
      </c>
      <c r="FW15">
        <v>-1.4545454550000001</v>
      </c>
      <c r="FX15">
        <v>-1.4545454550000001</v>
      </c>
      <c r="FY15">
        <v>-1.4545454550000001</v>
      </c>
      <c r="FZ15">
        <v>-1.4545454550000001</v>
      </c>
      <c r="GA15">
        <v>-1.4545454550000001</v>
      </c>
      <c r="GB15">
        <v>-1.4545454550000001</v>
      </c>
      <c r="GC15">
        <v>-1.4545454550000001</v>
      </c>
      <c r="GD15">
        <v>-1.4545454550000001</v>
      </c>
      <c r="GE15">
        <v>-1.4545454550000001</v>
      </c>
      <c r="GF15">
        <v>-1.4545454550000001</v>
      </c>
      <c r="GG15">
        <v>-0.566495305</v>
      </c>
      <c r="GH15">
        <v>3.1253999999999999E-4</v>
      </c>
      <c r="GI15">
        <v>0</v>
      </c>
      <c r="GJ15">
        <v>0</v>
      </c>
      <c r="GK15">
        <v>0</v>
      </c>
      <c r="GL15">
        <v>1</v>
      </c>
    </row>
    <row r="16" spans="1:194" x14ac:dyDescent="0.3">
      <c r="A16" t="s">
        <v>38</v>
      </c>
      <c r="B16" t="s">
        <v>460</v>
      </c>
      <c r="C16">
        <v>78</v>
      </c>
      <c r="D16">
        <v>73</v>
      </c>
      <c r="E16">
        <v>56</v>
      </c>
      <c r="F16">
        <v>61</v>
      </c>
      <c r="G16" t="s">
        <v>328</v>
      </c>
      <c r="H16">
        <v>100</v>
      </c>
      <c r="I16">
        <v>100</v>
      </c>
      <c r="J16">
        <v>92</v>
      </c>
      <c r="K16">
        <v>92</v>
      </c>
      <c r="L16">
        <v>100</v>
      </c>
      <c r="M16">
        <v>21</v>
      </c>
      <c r="N16">
        <v>25</v>
      </c>
      <c r="O16">
        <v>26</v>
      </c>
      <c r="P16">
        <v>28</v>
      </c>
      <c r="Q16" t="s">
        <v>328</v>
      </c>
      <c r="R16">
        <v>18</v>
      </c>
      <c r="S16" t="s">
        <v>461</v>
      </c>
      <c r="T16">
        <v>23</v>
      </c>
      <c r="U16">
        <v>23</v>
      </c>
      <c r="V16">
        <v>21</v>
      </c>
      <c r="W16">
        <v>100</v>
      </c>
      <c r="X16">
        <v>100</v>
      </c>
      <c r="Y16">
        <v>100</v>
      </c>
      <c r="Z16">
        <v>100</v>
      </c>
      <c r="AA16">
        <v>100</v>
      </c>
      <c r="AB16">
        <v>8</v>
      </c>
      <c r="AC16">
        <v>14</v>
      </c>
      <c r="AD16">
        <v>13</v>
      </c>
      <c r="AE16">
        <v>22</v>
      </c>
      <c r="AF16">
        <v>20</v>
      </c>
      <c r="AG16">
        <v>15</v>
      </c>
      <c r="AH16">
        <v>23</v>
      </c>
      <c r="AI16">
        <v>16</v>
      </c>
      <c r="AJ16">
        <v>22</v>
      </c>
      <c r="AK16">
        <v>30</v>
      </c>
      <c r="AL16">
        <v>8.77</v>
      </c>
      <c r="AM16">
        <v>8.86</v>
      </c>
      <c r="AN16">
        <v>8.89</v>
      </c>
      <c r="AO16" t="s">
        <v>328</v>
      </c>
      <c r="AP16" t="s">
        <v>328</v>
      </c>
      <c r="AQ16">
        <v>58</v>
      </c>
      <c r="AR16">
        <v>58</v>
      </c>
      <c r="AS16">
        <v>62</v>
      </c>
      <c r="AT16">
        <v>62</v>
      </c>
      <c r="AU16">
        <v>67</v>
      </c>
      <c r="AV16">
        <v>55</v>
      </c>
      <c r="AW16">
        <v>54</v>
      </c>
      <c r="AX16">
        <v>60</v>
      </c>
      <c r="AY16">
        <v>62</v>
      </c>
      <c r="AZ16">
        <v>63</v>
      </c>
      <c r="BA16">
        <v>35</v>
      </c>
      <c r="BB16">
        <v>33</v>
      </c>
      <c r="BC16">
        <v>35</v>
      </c>
      <c r="BD16">
        <v>36</v>
      </c>
      <c r="BE16">
        <v>35</v>
      </c>
      <c r="BF16">
        <v>7</v>
      </c>
      <c r="BG16">
        <v>39</v>
      </c>
      <c r="BH16">
        <v>26</v>
      </c>
      <c r="BI16">
        <v>12</v>
      </c>
      <c r="BJ16">
        <v>12</v>
      </c>
      <c r="BK16">
        <v>55.78</v>
      </c>
      <c r="BL16">
        <v>62.539000000000001</v>
      </c>
      <c r="BM16">
        <v>92</v>
      </c>
      <c r="BN16">
        <v>61</v>
      </c>
      <c r="BO16">
        <v>60</v>
      </c>
      <c r="BP16">
        <v>80729</v>
      </c>
      <c r="BQ16">
        <v>76082</v>
      </c>
      <c r="BR16">
        <v>76197</v>
      </c>
      <c r="BS16">
        <v>66791</v>
      </c>
      <c r="BT16" t="s">
        <v>328</v>
      </c>
      <c r="BU16">
        <v>36</v>
      </c>
      <c r="BV16">
        <v>40</v>
      </c>
      <c r="BW16">
        <v>32</v>
      </c>
      <c r="BX16">
        <v>39</v>
      </c>
      <c r="BY16" t="s">
        <v>328</v>
      </c>
      <c r="BZ16" t="s">
        <v>375</v>
      </c>
      <c r="CA16" t="s">
        <v>462</v>
      </c>
      <c r="CB16" t="s">
        <v>463</v>
      </c>
      <c r="CC16" t="s">
        <v>464</v>
      </c>
      <c r="CD16" t="s">
        <v>328</v>
      </c>
      <c r="CE16">
        <v>37</v>
      </c>
      <c r="CF16">
        <v>32</v>
      </c>
      <c r="CG16">
        <v>30</v>
      </c>
      <c r="CH16">
        <v>32</v>
      </c>
      <c r="CI16">
        <v>30</v>
      </c>
      <c r="CJ16">
        <v>87</v>
      </c>
      <c r="CK16">
        <v>88</v>
      </c>
      <c r="CL16">
        <v>86</v>
      </c>
      <c r="CM16">
        <v>82</v>
      </c>
      <c r="CN16">
        <v>65</v>
      </c>
      <c r="CO16">
        <v>87.58</v>
      </c>
      <c r="CP16">
        <v>86.942999999999998</v>
      </c>
      <c r="CQ16">
        <v>88</v>
      </c>
      <c r="CR16" t="s">
        <v>328</v>
      </c>
      <c r="CS16" t="s">
        <v>328</v>
      </c>
      <c r="CT16" t="s">
        <v>465</v>
      </c>
      <c r="CU16" t="s">
        <v>466</v>
      </c>
      <c r="CV16">
        <v>18</v>
      </c>
      <c r="CW16" t="s">
        <v>355</v>
      </c>
      <c r="CX16">
        <v>0</v>
      </c>
      <c r="CY16">
        <v>0</v>
      </c>
      <c r="CZ16" t="s">
        <v>337</v>
      </c>
      <c r="DA16" t="s">
        <v>355</v>
      </c>
      <c r="DB16" t="s">
        <v>355</v>
      </c>
      <c r="DC16" t="s">
        <v>467</v>
      </c>
      <c r="DD16">
        <v>1</v>
      </c>
      <c r="DE16">
        <v>11</v>
      </c>
      <c r="DF16" t="s">
        <v>341</v>
      </c>
      <c r="DG16" t="s">
        <v>355</v>
      </c>
      <c r="DH16">
        <v>11800</v>
      </c>
      <c r="DI16" t="s">
        <v>468</v>
      </c>
      <c r="DJ16" t="s">
        <v>360</v>
      </c>
      <c r="DK16">
        <v>3</v>
      </c>
      <c r="DL16">
        <v>5</v>
      </c>
      <c r="DM16">
        <v>113</v>
      </c>
      <c r="DN16">
        <v>0</v>
      </c>
      <c r="DO16" t="s">
        <v>338</v>
      </c>
      <c r="DP16" t="s">
        <v>345</v>
      </c>
      <c r="DQ16" t="s">
        <v>345</v>
      </c>
      <c r="DR16" t="s">
        <v>338</v>
      </c>
      <c r="DS16" t="s">
        <v>345</v>
      </c>
      <c r="DT16" t="s">
        <v>345</v>
      </c>
      <c r="DU16" t="s">
        <v>338</v>
      </c>
      <c r="DV16" t="s">
        <v>345</v>
      </c>
      <c r="DW16">
        <v>-8</v>
      </c>
      <c r="DX16">
        <v>7</v>
      </c>
      <c r="DY16">
        <v>-6</v>
      </c>
      <c r="DZ16">
        <v>-8</v>
      </c>
      <c r="EA16">
        <v>5</v>
      </c>
      <c r="EB16">
        <v>17</v>
      </c>
      <c r="EC16">
        <v>-5</v>
      </c>
      <c r="ED16" t="s">
        <v>328</v>
      </c>
      <c r="EE16">
        <v>-4</v>
      </c>
      <c r="EF16">
        <v>-1</v>
      </c>
      <c r="EG16">
        <v>-2</v>
      </c>
      <c r="EH16" t="s">
        <v>328</v>
      </c>
      <c r="EI16">
        <v>-6</v>
      </c>
      <c r="EJ16">
        <v>1</v>
      </c>
      <c r="EK16">
        <v>-9</v>
      </c>
      <c r="EL16">
        <v>2</v>
      </c>
      <c r="EM16">
        <v>-32</v>
      </c>
      <c r="EN16">
        <v>13</v>
      </c>
      <c r="EO16">
        <v>14</v>
      </c>
      <c r="EP16">
        <v>0</v>
      </c>
      <c r="EQ16">
        <v>-4</v>
      </c>
      <c r="ER16">
        <v>8</v>
      </c>
      <c r="ES16">
        <v>-7</v>
      </c>
      <c r="ET16" t="s">
        <v>328</v>
      </c>
      <c r="EU16">
        <v>9.7795277E-2</v>
      </c>
      <c r="EV16">
        <v>0.15269660900000001</v>
      </c>
      <c r="EW16">
        <v>0.117756812</v>
      </c>
      <c r="EX16">
        <v>0.406674588</v>
      </c>
      <c r="EY16">
        <v>0.68787138699999995</v>
      </c>
      <c r="EZ16">
        <v>9.7795277E-2</v>
      </c>
      <c r="FA16">
        <v>0</v>
      </c>
      <c r="FB16">
        <v>-2.6666666669999999</v>
      </c>
      <c r="FC16">
        <v>1.3333333329999999</v>
      </c>
      <c r="FD16">
        <v>2.3333333330000001</v>
      </c>
      <c r="FE16">
        <v>0.33333333300000001</v>
      </c>
      <c r="FF16">
        <v>-1.6666666670000001</v>
      </c>
      <c r="FG16">
        <v>-1.6666666670000001</v>
      </c>
      <c r="FH16">
        <v>0.63636363600000001</v>
      </c>
      <c r="FI16">
        <v>0.63636363600000001</v>
      </c>
      <c r="FJ16">
        <v>0.63636363600000001</v>
      </c>
      <c r="FK16">
        <v>0.63636363600000001</v>
      </c>
      <c r="FL16">
        <v>0.63636363600000001</v>
      </c>
      <c r="FM16">
        <v>0.63636363600000001</v>
      </c>
      <c r="FN16">
        <v>0.63636363600000001</v>
      </c>
      <c r="FO16">
        <v>0.63636363600000001</v>
      </c>
      <c r="FP16">
        <v>0.63636363600000001</v>
      </c>
      <c r="FQ16">
        <v>0.63636363600000001</v>
      </c>
      <c r="FR16">
        <v>0.63636363600000001</v>
      </c>
      <c r="FS16">
        <v>0.63636363600000001</v>
      </c>
      <c r="FT16">
        <v>0.06</v>
      </c>
      <c r="FU16">
        <v>0.45454545499999999</v>
      </c>
      <c r="FV16">
        <v>0.45454545499999999</v>
      </c>
      <c r="FW16">
        <v>0.45454545499999999</v>
      </c>
      <c r="FX16">
        <v>0.45454545499999999</v>
      </c>
      <c r="FY16">
        <v>0.45454545499999999</v>
      </c>
      <c r="FZ16">
        <v>0.45454545499999999</v>
      </c>
      <c r="GA16">
        <v>0.45454545499999999</v>
      </c>
      <c r="GB16">
        <v>0.45454545499999999</v>
      </c>
      <c r="GC16">
        <v>0.45454545499999999</v>
      </c>
      <c r="GD16">
        <v>0.45454545499999999</v>
      </c>
      <c r="GE16">
        <v>0.45454545499999999</v>
      </c>
      <c r="GF16">
        <v>0.45454545499999999</v>
      </c>
      <c r="GG16">
        <v>-0.566495305</v>
      </c>
      <c r="GH16">
        <v>4.4593600000000002E-4</v>
      </c>
      <c r="GI16">
        <v>0</v>
      </c>
      <c r="GJ16">
        <v>0</v>
      </c>
      <c r="GK16">
        <v>0</v>
      </c>
      <c r="GL16">
        <v>1</v>
      </c>
    </row>
    <row r="17" spans="1:194" x14ac:dyDescent="0.3">
      <c r="A17" t="s">
        <v>19</v>
      </c>
      <c r="B17" t="s">
        <v>469</v>
      </c>
      <c r="C17">
        <v>12</v>
      </c>
      <c r="D17">
        <v>15</v>
      </c>
      <c r="E17">
        <v>25</v>
      </c>
      <c r="F17">
        <v>24</v>
      </c>
      <c r="G17" t="s">
        <v>328</v>
      </c>
      <c r="H17">
        <v>93</v>
      </c>
      <c r="I17">
        <v>93</v>
      </c>
      <c r="J17">
        <v>93</v>
      </c>
      <c r="K17">
        <v>82</v>
      </c>
      <c r="L17">
        <v>80</v>
      </c>
      <c r="M17">
        <v>54</v>
      </c>
      <c r="N17">
        <v>54</v>
      </c>
      <c r="O17">
        <v>49</v>
      </c>
      <c r="P17">
        <v>52</v>
      </c>
      <c r="Q17" t="s">
        <v>328</v>
      </c>
      <c r="R17">
        <v>15</v>
      </c>
      <c r="S17" t="s">
        <v>470</v>
      </c>
      <c r="T17">
        <v>12</v>
      </c>
      <c r="U17">
        <v>10</v>
      </c>
      <c r="V17">
        <v>9</v>
      </c>
      <c r="W17">
        <v>100</v>
      </c>
      <c r="X17">
        <v>100</v>
      </c>
      <c r="Y17">
        <v>100</v>
      </c>
      <c r="Z17">
        <v>95</v>
      </c>
      <c r="AA17">
        <v>93</v>
      </c>
      <c r="AB17">
        <v>24</v>
      </c>
      <c r="AC17">
        <v>33</v>
      </c>
      <c r="AD17">
        <v>25</v>
      </c>
      <c r="AE17">
        <v>24</v>
      </c>
      <c r="AF17">
        <v>11</v>
      </c>
      <c r="AG17">
        <v>16</v>
      </c>
      <c r="AH17">
        <v>16</v>
      </c>
      <c r="AI17">
        <v>14</v>
      </c>
      <c r="AJ17">
        <v>11</v>
      </c>
      <c r="AK17">
        <v>11</v>
      </c>
      <c r="AL17">
        <v>9.48</v>
      </c>
      <c r="AM17">
        <v>9.4</v>
      </c>
      <c r="AN17">
        <v>9.27</v>
      </c>
      <c r="AO17" t="s">
        <v>328</v>
      </c>
      <c r="AP17" t="s">
        <v>328</v>
      </c>
      <c r="AQ17">
        <v>50</v>
      </c>
      <c r="AR17">
        <v>50</v>
      </c>
      <c r="AS17">
        <v>50</v>
      </c>
      <c r="AT17">
        <v>18</v>
      </c>
      <c r="AU17">
        <v>20</v>
      </c>
      <c r="AV17">
        <v>43</v>
      </c>
      <c r="AW17">
        <v>31</v>
      </c>
      <c r="AX17">
        <v>40</v>
      </c>
      <c r="AZ17">
        <v>44</v>
      </c>
      <c r="BA17">
        <v>40</v>
      </c>
      <c r="BB17">
        <v>36</v>
      </c>
      <c r="BC17">
        <v>37</v>
      </c>
      <c r="BD17">
        <v>38</v>
      </c>
      <c r="BE17">
        <v>36</v>
      </c>
      <c r="BF17">
        <v>48</v>
      </c>
      <c r="BG17">
        <v>36</v>
      </c>
      <c r="BH17">
        <v>62</v>
      </c>
      <c r="BI17">
        <v>43</v>
      </c>
      <c r="BK17">
        <v>38.9</v>
      </c>
      <c r="BL17">
        <v>47.817</v>
      </c>
      <c r="BM17">
        <v>93</v>
      </c>
      <c r="BN17">
        <v>59</v>
      </c>
      <c r="BO17">
        <v>65</v>
      </c>
      <c r="BP17">
        <v>97485</v>
      </c>
      <c r="BQ17">
        <v>96122</v>
      </c>
      <c r="BR17">
        <v>88627</v>
      </c>
      <c r="BS17">
        <v>95976</v>
      </c>
      <c r="BT17" t="s">
        <v>328</v>
      </c>
      <c r="BU17">
        <v>63</v>
      </c>
      <c r="BV17">
        <v>64</v>
      </c>
      <c r="BW17">
        <v>60</v>
      </c>
      <c r="BX17">
        <v>51</v>
      </c>
      <c r="BY17" t="s">
        <v>328</v>
      </c>
      <c r="BZ17" t="s">
        <v>471</v>
      </c>
      <c r="CA17" t="s">
        <v>472</v>
      </c>
      <c r="CB17" t="s">
        <v>473</v>
      </c>
      <c r="CC17" t="s">
        <v>474</v>
      </c>
      <c r="CD17" t="s">
        <v>328</v>
      </c>
      <c r="CE17">
        <v>46</v>
      </c>
      <c r="CF17">
        <v>47</v>
      </c>
      <c r="CG17">
        <v>45</v>
      </c>
      <c r="CH17">
        <v>39</v>
      </c>
      <c r="CI17">
        <v>40</v>
      </c>
      <c r="CJ17">
        <v>96</v>
      </c>
      <c r="CK17">
        <v>94</v>
      </c>
      <c r="CL17">
        <v>92</v>
      </c>
      <c r="CM17">
        <v>91</v>
      </c>
      <c r="CN17">
        <v>95</v>
      </c>
      <c r="CO17">
        <v>88.988</v>
      </c>
      <c r="CP17">
        <v>86.817999999999998</v>
      </c>
      <c r="CQ17">
        <v>86</v>
      </c>
      <c r="CR17" t="s">
        <v>328</v>
      </c>
      <c r="CS17" t="s">
        <v>328</v>
      </c>
      <c r="CT17" t="s">
        <v>475</v>
      </c>
      <c r="CU17" t="s">
        <v>476</v>
      </c>
      <c r="CV17">
        <v>13</v>
      </c>
      <c r="CW17" t="s">
        <v>336</v>
      </c>
      <c r="CX17">
        <v>0</v>
      </c>
      <c r="CY17">
        <v>0</v>
      </c>
      <c r="CZ17" t="s">
        <v>337</v>
      </c>
      <c r="DA17" t="s">
        <v>338</v>
      </c>
      <c r="DB17" t="s">
        <v>355</v>
      </c>
      <c r="DC17" t="s">
        <v>477</v>
      </c>
      <c r="DD17">
        <v>1</v>
      </c>
      <c r="DE17">
        <v>0</v>
      </c>
      <c r="DF17" t="s">
        <v>341</v>
      </c>
      <c r="DG17" t="s">
        <v>478</v>
      </c>
      <c r="DH17">
        <v>0</v>
      </c>
      <c r="DI17" t="s">
        <v>479</v>
      </c>
      <c r="DJ17" t="s">
        <v>360</v>
      </c>
      <c r="DK17">
        <v>3</v>
      </c>
      <c r="DL17">
        <v>3</v>
      </c>
      <c r="DM17">
        <v>9</v>
      </c>
      <c r="DN17">
        <v>6</v>
      </c>
      <c r="DO17" t="s">
        <v>345</v>
      </c>
      <c r="DP17" t="s">
        <v>338</v>
      </c>
      <c r="DQ17" t="s">
        <v>345</v>
      </c>
      <c r="DR17" t="s">
        <v>345</v>
      </c>
      <c r="DS17" t="s">
        <v>338</v>
      </c>
      <c r="DT17" t="s">
        <v>345</v>
      </c>
      <c r="DU17" t="s">
        <v>355</v>
      </c>
      <c r="DV17" t="s">
        <v>345</v>
      </c>
      <c r="DW17">
        <v>0</v>
      </c>
      <c r="DX17">
        <v>2</v>
      </c>
      <c r="DY17">
        <v>3</v>
      </c>
      <c r="DZ17">
        <v>0</v>
      </c>
      <c r="EA17">
        <v>-3</v>
      </c>
      <c r="EB17">
        <v>-10</v>
      </c>
      <c r="EC17">
        <v>1</v>
      </c>
      <c r="ED17" t="s">
        <v>328</v>
      </c>
      <c r="EE17">
        <v>0</v>
      </c>
      <c r="EF17">
        <v>5</v>
      </c>
      <c r="EG17">
        <v>-3</v>
      </c>
      <c r="EH17" t="s">
        <v>328</v>
      </c>
      <c r="EI17">
        <v>-9</v>
      </c>
      <c r="EJ17">
        <v>8</v>
      </c>
      <c r="EK17">
        <v>1</v>
      </c>
      <c r="EL17">
        <v>13</v>
      </c>
      <c r="EM17">
        <v>12</v>
      </c>
      <c r="EN17">
        <v>-26</v>
      </c>
      <c r="EO17">
        <v>19</v>
      </c>
      <c r="EQ17">
        <v>-1</v>
      </c>
      <c r="ER17">
        <v>4</v>
      </c>
      <c r="ES17">
        <v>9</v>
      </c>
      <c r="ET17" t="s">
        <v>328</v>
      </c>
      <c r="EU17">
        <v>9.9429911999999995E-2</v>
      </c>
      <c r="EV17">
        <v>0.34109161599999999</v>
      </c>
      <c r="EW17">
        <v>4.5223116000000001E-2</v>
      </c>
      <c r="EX17">
        <v>0.16448675300000001</v>
      </c>
      <c r="EY17">
        <v>0.23272405199999999</v>
      </c>
      <c r="EZ17">
        <v>9.9429911999999995E-2</v>
      </c>
      <c r="FA17">
        <v>-1.6666666670000001</v>
      </c>
      <c r="FB17">
        <v>-3.6666666669999999</v>
      </c>
      <c r="FC17">
        <v>-10.66666667</v>
      </c>
      <c r="FD17">
        <v>-1.5</v>
      </c>
      <c r="FE17">
        <v>-0.66666666699999999</v>
      </c>
      <c r="FF17">
        <v>-2.3333333330000001</v>
      </c>
      <c r="FG17">
        <v>-1.6666666670000001</v>
      </c>
      <c r="FH17">
        <v>-2.7777777779999999</v>
      </c>
      <c r="FI17">
        <v>-2.7777777779999999</v>
      </c>
      <c r="FJ17">
        <v>-2.7777777779999999</v>
      </c>
      <c r="FK17">
        <v>-2.7777777779999999</v>
      </c>
      <c r="FL17">
        <v>-2.7777777779999999</v>
      </c>
      <c r="FM17">
        <v>-2.7777777779999999</v>
      </c>
      <c r="FN17">
        <v>-2.7777777779999999</v>
      </c>
      <c r="FO17">
        <v>-2.7777777779999999</v>
      </c>
      <c r="FP17">
        <v>-2.7777777779999999</v>
      </c>
      <c r="FQ17">
        <v>-2.7777777779999999</v>
      </c>
      <c r="FR17">
        <v>-2.7777777779999999</v>
      </c>
      <c r="FS17">
        <v>-2.7777777779999999</v>
      </c>
      <c r="FT17">
        <v>-0.105</v>
      </c>
      <c r="FU17">
        <v>-1.2727272730000001</v>
      </c>
      <c r="FV17">
        <v>-1.2727272730000001</v>
      </c>
      <c r="FW17">
        <v>-1.2727272730000001</v>
      </c>
      <c r="FX17">
        <v>-1.2727272730000001</v>
      </c>
      <c r="FY17">
        <v>-1.2727272730000001</v>
      </c>
      <c r="FZ17">
        <v>-1.2727272730000001</v>
      </c>
      <c r="GA17">
        <v>-1.2727272730000001</v>
      </c>
      <c r="GB17">
        <v>-1.2727272730000001</v>
      </c>
      <c r="GC17">
        <v>-1.2727272730000001</v>
      </c>
      <c r="GD17">
        <v>-1.2727272730000001</v>
      </c>
      <c r="GE17">
        <v>-1.2727272730000001</v>
      </c>
      <c r="GF17">
        <v>-1.2727272730000001</v>
      </c>
      <c r="GG17">
        <v>-0.566495305</v>
      </c>
      <c r="GH17">
        <v>6.4625299999999995E-4</v>
      </c>
      <c r="GI17">
        <v>0</v>
      </c>
      <c r="GJ17">
        <v>0</v>
      </c>
      <c r="GK17">
        <v>0</v>
      </c>
      <c r="GL17">
        <v>0</v>
      </c>
    </row>
    <row r="18" spans="1:194" x14ac:dyDescent="0.3">
      <c r="A18" t="s">
        <v>18</v>
      </c>
      <c r="B18" t="s">
        <v>469</v>
      </c>
      <c r="C18">
        <v>59</v>
      </c>
      <c r="D18">
        <v>79</v>
      </c>
      <c r="E18">
        <v>72</v>
      </c>
      <c r="F18">
        <v>72</v>
      </c>
      <c r="G18" t="s">
        <v>328</v>
      </c>
      <c r="H18">
        <v>100</v>
      </c>
      <c r="I18">
        <v>96</v>
      </c>
      <c r="J18">
        <v>96</v>
      </c>
      <c r="K18">
        <v>96</v>
      </c>
      <c r="L18">
        <v>90</v>
      </c>
      <c r="M18">
        <v>75</v>
      </c>
      <c r="O18">
        <v>79</v>
      </c>
      <c r="P18">
        <v>82</v>
      </c>
      <c r="Q18" t="s">
        <v>328</v>
      </c>
      <c r="R18">
        <v>18</v>
      </c>
      <c r="S18" t="s">
        <v>480</v>
      </c>
      <c r="T18">
        <v>17</v>
      </c>
      <c r="U18">
        <v>10</v>
      </c>
      <c r="V18">
        <v>7</v>
      </c>
      <c r="W18">
        <v>100</v>
      </c>
      <c r="X18">
        <v>100</v>
      </c>
      <c r="Y18">
        <v>100</v>
      </c>
      <c r="Z18">
        <v>100</v>
      </c>
      <c r="AA18">
        <v>98</v>
      </c>
      <c r="AB18">
        <v>14</v>
      </c>
      <c r="AC18">
        <v>6</v>
      </c>
      <c r="AD18">
        <v>11</v>
      </c>
      <c r="AE18">
        <v>14</v>
      </c>
      <c r="AF18">
        <v>10</v>
      </c>
      <c r="AG18">
        <v>17</v>
      </c>
      <c r="AH18">
        <v>13</v>
      </c>
      <c r="AI18">
        <v>25</v>
      </c>
      <c r="AJ18">
        <v>16</v>
      </c>
      <c r="AK18">
        <v>10</v>
      </c>
      <c r="AL18">
        <v>8.81</v>
      </c>
      <c r="AM18">
        <v>8.92</v>
      </c>
      <c r="AN18">
        <v>8.82</v>
      </c>
      <c r="AO18" t="s">
        <v>328</v>
      </c>
      <c r="AP18" t="s">
        <v>328</v>
      </c>
      <c r="AQ18">
        <v>50</v>
      </c>
      <c r="AR18">
        <v>50</v>
      </c>
      <c r="AS18">
        <v>50</v>
      </c>
      <c r="AT18">
        <v>50</v>
      </c>
      <c r="AU18">
        <v>47</v>
      </c>
      <c r="AV18">
        <v>43</v>
      </c>
      <c r="AW18">
        <v>47</v>
      </c>
      <c r="AX18">
        <v>43</v>
      </c>
      <c r="AZ18">
        <v>42</v>
      </c>
      <c r="BA18">
        <v>50</v>
      </c>
      <c r="BB18">
        <v>45</v>
      </c>
      <c r="BC18">
        <v>40</v>
      </c>
      <c r="BD18">
        <v>41</v>
      </c>
      <c r="BE18">
        <v>40</v>
      </c>
      <c r="BF18">
        <v>24</v>
      </c>
      <c r="BG18">
        <v>41</v>
      </c>
      <c r="BH18">
        <v>25</v>
      </c>
      <c r="BI18">
        <v>20</v>
      </c>
      <c r="BK18">
        <v>64.44</v>
      </c>
      <c r="BL18">
        <v>69.468999999999994</v>
      </c>
      <c r="BM18">
        <v>96</v>
      </c>
      <c r="BN18">
        <v>71</v>
      </c>
      <c r="BO18">
        <v>69</v>
      </c>
      <c r="BP18">
        <v>85331</v>
      </c>
      <c r="BQ18">
        <v>77223</v>
      </c>
      <c r="BR18">
        <v>73440</v>
      </c>
      <c r="BS18">
        <v>77273</v>
      </c>
      <c r="BT18" t="s">
        <v>328</v>
      </c>
      <c r="BU18">
        <v>96</v>
      </c>
      <c r="BV18">
        <v>93</v>
      </c>
      <c r="BW18">
        <v>86</v>
      </c>
      <c r="BX18">
        <v>93</v>
      </c>
      <c r="BY18" t="s">
        <v>328</v>
      </c>
      <c r="BZ18" t="s">
        <v>365</v>
      </c>
      <c r="CA18" t="s">
        <v>481</v>
      </c>
      <c r="CB18" t="s">
        <v>408</v>
      </c>
      <c r="CC18" t="s">
        <v>482</v>
      </c>
      <c r="CD18" t="s">
        <v>328</v>
      </c>
      <c r="CE18">
        <v>72</v>
      </c>
      <c r="CF18">
        <v>70</v>
      </c>
      <c r="CG18">
        <v>70</v>
      </c>
      <c r="CH18">
        <v>69</v>
      </c>
      <c r="CI18">
        <v>65</v>
      </c>
      <c r="CJ18">
        <v>83</v>
      </c>
      <c r="CK18">
        <v>81</v>
      </c>
      <c r="CL18">
        <v>82</v>
      </c>
      <c r="CM18">
        <v>82</v>
      </c>
      <c r="CN18">
        <v>79</v>
      </c>
      <c r="CO18">
        <v>85.606999999999999</v>
      </c>
      <c r="CP18">
        <v>85.076999999999998</v>
      </c>
      <c r="CQ18">
        <v>84</v>
      </c>
      <c r="CR18" t="s">
        <v>328</v>
      </c>
      <c r="CS18" t="s">
        <v>328</v>
      </c>
      <c r="CT18" t="s">
        <v>433</v>
      </c>
      <c r="CU18" t="s">
        <v>483</v>
      </c>
      <c r="CV18">
        <v>10</v>
      </c>
      <c r="CW18" t="s">
        <v>336</v>
      </c>
      <c r="CX18">
        <v>0</v>
      </c>
      <c r="CY18">
        <v>0</v>
      </c>
      <c r="CZ18" t="s">
        <v>355</v>
      </c>
      <c r="DA18" t="s">
        <v>345</v>
      </c>
      <c r="DB18" t="s">
        <v>355</v>
      </c>
      <c r="DC18" t="s">
        <v>484</v>
      </c>
      <c r="DD18">
        <v>1</v>
      </c>
      <c r="DE18">
        <v>6</v>
      </c>
      <c r="DF18" t="s">
        <v>341</v>
      </c>
      <c r="DG18" t="s">
        <v>485</v>
      </c>
      <c r="DH18">
        <v>0</v>
      </c>
      <c r="DI18" t="s">
        <v>486</v>
      </c>
      <c r="DJ18" t="s">
        <v>360</v>
      </c>
      <c r="DK18">
        <v>4</v>
      </c>
      <c r="DL18">
        <v>2</v>
      </c>
      <c r="DM18">
        <v>17</v>
      </c>
      <c r="DN18">
        <v>50</v>
      </c>
      <c r="DO18" t="s">
        <v>345</v>
      </c>
      <c r="DP18" t="s">
        <v>338</v>
      </c>
      <c r="DQ18" t="s">
        <v>345</v>
      </c>
      <c r="DR18" t="s">
        <v>345</v>
      </c>
      <c r="DS18" t="s">
        <v>338</v>
      </c>
      <c r="DT18" t="s">
        <v>345</v>
      </c>
      <c r="DU18" t="s">
        <v>338</v>
      </c>
      <c r="DV18" t="s">
        <v>345</v>
      </c>
      <c r="DW18">
        <v>4</v>
      </c>
      <c r="DX18">
        <v>-12</v>
      </c>
      <c r="DY18">
        <v>9</v>
      </c>
      <c r="DZ18">
        <v>6</v>
      </c>
      <c r="EA18">
        <v>-20</v>
      </c>
      <c r="EB18">
        <v>7</v>
      </c>
      <c r="EC18">
        <v>0</v>
      </c>
      <c r="ED18" t="s">
        <v>328</v>
      </c>
      <c r="EG18">
        <v>-3</v>
      </c>
      <c r="EH18" t="s">
        <v>328</v>
      </c>
      <c r="EI18">
        <v>8</v>
      </c>
      <c r="EJ18">
        <v>-5</v>
      </c>
      <c r="EK18">
        <v>-3</v>
      </c>
      <c r="EL18">
        <v>4</v>
      </c>
      <c r="EM18">
        <v>-17</v>
      </c>
      <c r="EN18">
        <v>16</v>
      </c>
      <c r="EO18">
        <v>5</v>
      </c>
      <c r="EQ18">
        <v>3</v>
      </c>
      <c r="ER18">
        <v>7</v>
      </c>
      <c r="ES18">
        <v>-7</v>
      </c>
      <c r="ET18" t="s">
        <v>328</v>
      </c>
      <c r="EU18">
        <v>4.6115660000000003E-2</v>
      </c>
      <c r="EV18">
        <v>0.118392284</v>
      </c>
      <c r="EW18">
        <v>4.4642600999999997E-2</v>
      </c>
      <c r="EX18">
        <v>0.33554819699999999</v>
      </c>
      <c r="EY18">
        <v>0.33656832399999997</v>
      </c>
      <c r="EZ18">
        <v>4.6115660000000003E-2</v>
      </c>
      <c r="FA18">
        <v>0</v>
      </c>
      <c r="FB18">
        <v>-1.3333333329999999</v>
      </c>
      <c r="FC18">
        <v>0</v>
      </c>
      <c r="FD18">
        <v>0</v>
      </c>
      <c r="FE18">
        <v>-3</v>
      </c>
      <c r="FF18">
        <v>-1</v>
      </c>
      <c r="FG18">
        <v>-0.33333333300000001</v>
      </c>
      <c r="FH18">
        <v>0</v>
      </c>
      <c r="FI18">
        <v>0</v>
      </c>
      <c r="FJ18">
        <v>0</v>
      </c>
      <c r="FK18">
        <v>0</v>
      </c>
      <c r="FL18">
        <v>0</v>
      </c>
      <c r="FM18">
        <v>0</v>
      </c>
      <c r="FN18">
        <v>0</v>
      </c>
      <c r="FO18">
        <v>0</v>
      </c>
      <c r="FP18">
        <v>0</v>
      </c>
      <c r="FQ18">
        <v>0</v>
      </c>
      <c r="FR18">
        <v>0</v>
      </c>
      <c r="FS18">
        <v>0</v>
      </c>
      <c r="FT18">
        <v>5.0000000000000001E-3</v>
      </c>
      <c r="FU18">
        <v>1.181818182</v>
      </c>
      <c r="FV18">
        <v>1.181818182</v>
      </c>
      <c r="FW18">
        <v>1.181818182</v>
      </c>
      <c r="FX18">
        <v>1.181818182</v>
      </c>
      <c r="FY18">
        <v>1.181818182</v>
      </c>
      <c r="FZ18">
        <v>1.181818182</v>
      </c>
      <c r="GA18">
        <v>1.181818182</v>
      </c>
      <c r="GB18">
        <v>1.181818182</v>
      </c>
      <c r="GC18">
        <v>1.181818182</v>
      </c>
      <c r="GD18">
        <v>1.181818182</v>
      </c>
      <c r="GE18">
        <v>1.181818182</v>
      </c>
      <c r="GF18">
        <v>1.181818182</v>
      </c>
      <c r="GG18">
        <v>-0.566495305</v>
      </c>
      <c r="GH18">
        <v>1.1250310000000001E-3</v>
      </c>
      <c r="GI18">
        <v>0</v>
      </c>
      <c r="GJ18">
        <v>0</v>
      </c>
      <c r="GK18">
        <v>0</v>
      </c>
      <c r="GL18">
        <v>1</v>
      </c>
    </row>
    <row r="19" spans="1:194" x14ac:dyDescent="0.3">
      <c r="A19" t="s">
        <v>26</v>
      </c>
      <c r="B19" t="s">
        <v>429</v>
      </c>
      <c r="C19">
        <v>2</v>
      </c>
      <c r="D19">
        <v>4</v>
      </c>
      <c r="E19">
        <v>8</v>
      </c>
      <c r="F19">
        <v>5</v>
      </c>
      <c r="G19" t="s">
        <v>328</v>
      </c>
      <c r="H19">
        <v>41</v>
      </c>
      <c r="I19">
        <v>27</v>
      </c>
      <c r="J19">
        <v>26</v>
      </c>
      <c r="K19">
        <v>28</v>
      </c>
      <c r="L19">
        <v>32</v>
      </c>
      <c r="M19">
        <v>70</v>
      </c>
      <c r="N19">
        <v>81</v>
      </c>
      <c r="O19">
        <v>81</v>
      </c>
      <c r="P19">
        <v>80</v>
      </c>
      <c r="Q19" t="s">
        <v>328</v>
      </c>
      <c r="R19">
        <v>26</v>
      </c>
      <c r="S19" t="s">
        <v>423</v>
      </c>
      <c r="T19">
        <v>18</v>
      </c>
      <c r="U19">
        <v>21</v>
      </c>
      <c r="V19">
        <v>28</v>
      </c>
      <c r="W19">
        <v>95</v>
      </c>
      <c r="X19">
        <v>95</v>
      </c>
      <c r="Y19">
        <v>94</v>
      </c>
      <c r="Z19">
        <v>94</v>
      </c>
      <c r="AA19">
        <v>94</v>
      </c>
      <c r="AB19">
        <v>95</v>
      </c>
      <c r="AC19">
        <v>100</v>
      </c>
      <c r="AD19">
        <v>90</v>
      </c>
      <c r="AE19">
        <v>99</v>
      </c>
      <c r="AF19">
        <v>99</v>
      </c>
      <c r="AG19">
        <v>18</v>
      </c>
      <c r="AH19">
        <v>36</v>
      </c>
      <c r="AI19">
        <v>23</v>
      </c>
      <c r="AJ19">
        <v>14</v>
      </c>
      <c r="AK19">
        <v>18</v>
      </c>
      <c r="AL19">
        <v>9.73</v>
      </c>
      <c r="AM19">
        <v>9.75</v>
      </c>
      <c r="AN19">
        <v>9.25</v>
      </c>
      <c r="AO19" t="s">
        <v>328</v>
      </c>
      <c r="AP19" t="s">
        <v>328</v>
      </c>
      <c r="AQ19">
        <v>24</v>
      </c>
      <c r="AR19">
        <v>15</v>
      </c>
      <c r="AS19">
        <v>12</v>
      </c>
      <c r="AT19">
        <v>13</v>
      </c>
      <c r="AU19">
        <v>13</v>
      </c>
      <c r="AV19">
        <v>60</v>
      </c>
      <c r="AW19">
        <v>61</v>
      </c>
      <c r="AX19">
        <v>66</v>
      </c>
      <c r="AZ19">
        <v>46</v>
      </c>
      <c r="BA19">
        <v>34</v>
      </c>
      <c r="BB19">
        <v>33</v>
      </c>
      <c r="BC19">
        <v>36</v>
      </c>
      <c r="BD19">
        <v>34</v>
      </c>
      <c r="BE19">
        <v>33</v>
      </c>
      <c r="BF19">
        <v>25</v>
      </c>
      <c r="BG19">
        <v>97</v>
      </c>
      <c r="BH19">
        <v>39</v>
      </c>
      <c r="BI19">
        <v>40</v>
      </c>
      <c r="BJ19">
        <v>15</v>
      </c>
      <c r="BK19">
        <v>91.16</v>
      </c>
      <c r="BL19">
        <v>95.822000000000003</v>
      </c>
      <c r="BM19">
        <v>26</v>
      </c>
      <c r="BN19">
        <v>124</v>
      </c>
      <c r="BO19">
        <v>102</v>
      </c>
      <c r="BP19">
        <v>104037</v>
      </c>
      <c r="BQ19">
        <v>91956</v>
      </c>
      <c r="BR19">
        <v>94218</v>
      </c>
      <c r="BS19">
        <v>88444</v>
      </c>
      <c r="BT19" t="s">
        <v>328</v>
      </c>
      <c r="BU19">
        <v>12</v>
      </c>
      <c r="BV19">
        <v>10</v>
      </c>
      <c r="BW19">
        <v>9</v>
      </c>
      <c r="BX19">
        <v>2</v>
      </c>
      <c r="BY19" t="s">
        <v>328</v>
      </c>
      <c r="BZ19" t="s">
        <v>487</v>
      </c>
      <c r="CA19" t="s">
        <v>488</v>
      </c>
      <c r="CB19" t="s">
        <v>351</v>
      </c>
      <c r="CC19" t="s">
        <v>489</v>
      </c>
      <c r="CD19" t="s">
        <v>328</v>
      </c>
      <c r="CE19">
        <v>3</v>
      </c>
      <c r="CF19">
        <v>3</v>
      </c>
      <c r="CG19">
        <v>2</v>
      </c>
      <c r="CH19">
        <v>3</v>
      </c>
      <c r="CI19">
        <v>3</v>
      </c>
      <c r="CJ19">
        <v>11</v>
      </c>
      <c r="CK19">
        <v>10</v>
      </c>
      <c r="CL19">
        <v>13</v>
      </c>
      <c r="CM19">
        <v>11</v>
      </c>
      <c r="CN19">
        <v>7</v>
      </c>
      <c r="CO19">
        <v>87.406000000000006</v>
      </c>
      <c r="CP19">
        <v>84.32</v>
      </c>
      <c r="CQ19">
        <v>84</v>
      </c>
      <c r="CR19" t="s">
        <v>328</v>
      </c>
      <c r="CS19" t="s">
        <v>328</v>
      </c>
      <c r="CT19" t="s">
        <v>433</v>
      </c>
      <c r="CU19" t="s">
        <v>490</v>
      </c>
      <c r="CV19">
        <v>31</v>
      </c>
      <c r="CW19" t="s">
        <v>354</v>
      </c>
      <c r="CX19">
        <v>0</v>
      </c>
      <c r="CY19">
        <v>0</v>
      </c>
      <c r="CZ19" t="s">
        <v>355</v>
      </c>
      <c r="DA19" t="s">
        <v>338</v>
      </c>
      <c r="DB19" t="s">
        <v>355</v>
      </c>
      <c r="DC19" t="s">
        <v>491</v>
      </c>
      <c r="DD19">
        <v>1</v>
      </c>
      <c r="DE19">
        <v>2</v>
      </c>
      <c r="DF19" t="s">
        <v>435</v>
      </c>
      <c r="DG19" t="s">
        <v>436</v>
      </c>
      <c r="DH19">
        <v>0</v>
      </c>
      <c r="DI19" t="s">
        <v>492</v>
      </c>
      <c r="DJ19" t="s">
        <v>438</v>
      </c>
      <c r="DK19">
        <v>4</v>
      </c>
      <c r="DL19">
        <v>3</v>
      </c>
      <c r="DM19">
        <v>9</v>
      </c>
      <c r="DN19">
        <v>8</v>
      </c>
      <c r="DO19" t="s">
        <v>338</v>
      </c>
      <c r="DP19" t="s">
        <v>345</v>
      </c>
      <c r="DQ19" t="s">
        <v>345</v>
      </c>
      <c r="DR19" t="s">
        <v>338</v>
      </c>
      <c r="DS19" t="s">
        <v>345</v>
      </c>
      <c r="DT19" t="s">
        <v>345</v>
      </c>
      <c r="DU19" t="s">
        <v>338</v>
      </c>
      <c r="DV19" t="s">
        <v>345</v>
      </c>
      <c r="DW19">
        <v>-18</v>
      </c>
      <c r="DX19">
        <v>13</v>
      </c>
      <c r="DY19">
        <v>9</v>
      </c>
      <c r="DZ19">
        <v>-4</v>
      </c>
      <c r="EA19">
        <v>-2</v>
      </c>
      <c r="EB19">
        <v>-4</v>
      </c>
      <c r="EC19">
        <v>3</v>
      </c>
      <c r="ED19" t="s">
        <v>328</v>
      </c>
      <c r="EE19">
        <v>-11</v>
      </c>
      <c r="EF19">
        <v>0</v>
      </c>
      <c r="EG19">
        <v>1</v>
      </c>
      <c r="EH19" t="s">
        <v>328</v>
      </c>
      <c r="EI19">
        <v>-5</v>
      </c>
      <c r="EJ19">
        <v>10</v>
      </c>
      <c r="EK19">
        <v>-9</v>
      </c>
      <c r="EL19">
        <v>0</v>
      </c>
      <c r="EM19">
        <v>-72</v>
      </c>
      <c r="EN19">
        <v>58</v>
      </c>
      <c r="EO19">
        <v>-1</v>
      </c>
      <c r="EP19">
        <v>25</v>
      </c>
      <c r="EQ19">
        <v>2</v>
      </c>
      <c r="ER19">
        <v>1</v>
      </c>
      <c r="ES19">
        <v>7</v>
      </c>
      <c r="ET19" t="s">
        <v>328</v>
      </c>
      <c r="EU19">
        <v>0.52719144900000003</v>
      </c>
      <c r="EV19">
        <v>0.52631578899999998</v>
      </c>
      <c r="EW19">
        <v>6.8642643000000003E-2</v>
      </c>
      <c r="EX19">
        <v>4.7354797999999997E-2</v>
      </c>
      <c r="EY19">
        <v>0.63502546800000004</v>
      </c>
      <c r="EZ19">
        <v>0.52719144900000003</v>
      </c>
      <c r="FA19">
        <v>-0.33333333300000001</v>
      </c>
      <c r="FB19">
        <v>-4.3333333329999997</v>
      </c>
      <c r="FC19">
        <v>-3.6666666669999999</v>
      </c>
      <c r="FD19">
        <v>3</v>
      </c>
      <c r="FE19">
        <v>0</v>
      </c>
      <c r="FF19">
        <v>0</v>
      </c>
      <c r="FG19">
        <v>0</v>
      </c>
      <c r="FH19">
        <v>-1.6666666670000001</v>
      </c>
      <c r="FI19">
        <v>-1.6666666670000001</v>
      </c>
      <c r="FJ19">
        <v>-1.6666666670000001</v>
      </c>
      <c r="FK19">
        <v>-1.6666666670000001</v>
      </c>
      <c r="FL19">
        <v>-1.6666666670000001</v>
      </c>
      <c r="FM19">
        <v>-1.6666666670000001</v>
      </c>
      <c r="FN19">
        <v>-1.6666666670000001</v>
      </c>
      <c r="FO19">
        <v>-1.6666666670000001</v>
      </c>
      <c r="FP19">
        <v>-1.6666666670000001</v>
      </c>
      <c r="FQ19">
        <v>-1.6666666670000001</v>
      </c>
      <c r="FR19">
        <v>-1.6666666670000001</v>
      </c>
      <c r="FS19">
        <v>-1.6666666670000001</v>
      </c>
      <c r="FT19">
        <v>-0.24</v>
      </c>
      <c r="FU19">
        <v>1.5454545449999999</v>
      </c>
      <c r="FV19">
        <v>1.5454545449999999</v>
      </c>
      <c r="FW19">
        <v>1.5454545449999999</v>
      </c>
      <c r="FX19">
        <v>1.5454545449999999</v>
      </c>
      <c r="FY19">
        <v>1.5454545449999999</v>
      </c>
      <c r="FZ19">
        <v>1.5454545449999999</v>
      </c>
      <c r="GA19">
        <v>1.5454545449999999</v>
      </c>
      <c r="GB19">
        <v>1.5454545449999999</v>
      </c>
      <c r="GC19">
        <v>1.5454545449999999</v>
      </c>
      <c r="GD19">
        <v>1.5454545449999999</v>
      </c>
      <c r="GE19">
        <v>1.5454545449999999</v>
      </c>
      <c r="GF19">
        <v>1.5454545449999999</v>
      </c>
      <c r="GG19">
        <v>-0.566495305</v>
      </c>
      <c r="GH19">
        <v>1.15344E-4</v>
      </c>
      <c r="GI19">
        <v>0</v>
      </c>
      <c r="GJ19">
        <v>0</v>
      </c>
      <c r="GK19">
        <v>0</v>
      </c>
      <c r="GL19">
        <v>1</v>
      </c>
    </row>
    <row r="20" spans="1:194" x14ac:dyDescent="0.3">
      <c r="A20" t="s">
        <v>42</v>
      </c>
      <c r="B20" t="s">
        <v>422</v>
      </c>
      <c r="C20">
        <v>11</v>
      </c>
      <c r="D20">
        <v>9</v>
      </c>
      <c r="E20">
        <v>7</v>
      </c>
      <c r="F20">
        <v>6</v>
      </c>
      <c r="G20" t="s">
        <v>328</v>
      </c>
      <c r="H20">
        <v>0</v>
      </c>
      <c r="I20">
        <v>36</v>
      </c>
      <c r="J20">
        <v>41</v>
      </c>
      <c r="K20">
        <v>39</v>
      </c>
      <c r="L20">
        <v>47</v>
      </c>
      <c r="M20">
        <v>39</v>
      </c>
      <c r="N20">
        <v>32</v>
      </c>
      <c r="O20">
        <v>31</v>
      </c>
      <c r="P20">
        <v>36</v>
      </c>
      <c r="Q20" t="s">
        <v>328</v>
      </c>
      <c r="R20">
        <v>23</v>
      </c>
      <c r="S20" t="s">
        <v>493</v>
      </c>
      <c r="T20">
        <v>27</v>
      </c>
      <c r="U20">
        <v>26</v>
      </c>
      <c r="V20">
        <v>25</v>
      </c>
      <c r="W20">
        <v>100</v>
      </c>
      <c r="X20">
        <v>100</v>
      </c>
      <c r="Y20">
        <v>100</v>
      </c>
      <c r="Z20">
        <v>100</v>
      </c>
      <c r="AA20">
        <v>96</v>
      </c>
      <c r="AB20">
        <v>75</v>
      </c>
      <c r="AC20">
        <v>87</v>
      </c>
      <c r="AD20">
        <v>78</v>
      </c>
      <c r="AE20">
        <v>85</v>
      </c>
      <c r="AF20">
        <v>80</v>
      </c>
      <c r="AG20">
        <v>19</v>
      </c>
      <c r="AH20">
        <v>27</v>
      </c>
      <c r="AI20">
        <v>23</v>
      </c>
      <c r="AJ20">
        <v>24</v>
      </c>
      <c r="AK20">
        <v>33</v>
      </c>
      <c r="AL20">
        <v>8.3699999999999992</v>
      </c>
      <c r="AM20">
        <v>9.48</v>
      </c>
      <c r="AN20">
        <v>9.5</v>
      </c>
      <c r="AO20" t="s">
        <v>328</v>
      </c>
      <c r="AP20" t="s">
        <v>328</v>
      </c>
      <c r="AQ20">
        <v>10</v>
      </c>
      <c r="AR20">
        <v>42</v>
      </c>
      <c r="AS20">
        <v>41</v>
      </c>
      <c r="AT20">
        <v>39</v>
      </c>
      <c r="AU20">
        <v>32</v>
      </c>
      <c r="AV20">
        <v>39</v>
      </c>
      <c r="AW20">
        <v>34</v>
      </c>
      <c r="AX20">
        <v>26</v>
      </c>
      <c r="AY20">
        <v>31</v>
      </c>
      <c r="AZ20">
        <v>23</v>
      </c>
      <c r="BA20">
        <v>24</v>
      </c>
      <c r="BB20">
        <v>24</v>
      </c>
      <c r="BC20">
        <v>27</v>
      </c>
      <c r="BD20">
        <v>25</v>
      </c>
      <c r="BE20">
        <v>12</v>
      </c>
      <c r="BF20">
        <v>95</v>
      </c>
      <c r="BG20">
        <v>30</v>
      </c>
      <c r="BH20">
        <v>57</v>
      </c>
      <c r="BI20">
        <v>71</v>
      </c>
      <c r="BJ20">
        <v>48</v>
      </c>
      <c r="BK20">
        <v>54.77</v>
      </c>
      <c r="BL20">
        <v>46.304000000000002</v>
      </c>
      <c r="BM20">
        <v>41</v>
      </c>
      <c r="BN20">
        <v>47</v>
      </c>
      <c r="BO20">
        <v>45</v>
      </c>
      <c r="BP20">
        <v>126767</v>
      </c>
      <c r="BQ20">
        <v>117891</v>
      </c>
      <c r="BR20">
        <v>109242</v>
      </c>
      <c r="BS20">
        <v>105581</v>
      </c>
      <c r="BT20" t="s">
        <v>328</v>
      </c>
      <c r="BU20">
        <v>43</v>
      </c>
      <c r="BV20">
        <v>43</v>
      </c>
      <c r="BW20">
        <v>38</v>
      </c>
      <c r="BX20">
        <v>42</v>
      </c>
      <c r="BY20" t="s">
        <v>328</v>
      </c>
      <c r="BZ20" t="s">
        <v>494</v>
      </c>
      <c r="CA20" t="s">
        <v>495</v>
      </c>
      <c r="CB20" t="s">
        <v>496</v>
      </c>
      <c r="CC20" t="s">
        <v>497</v>
      </c>
      <c r="CD20" t="s">
        <v>328</v>
      </c>
      <c r="CE20">
        <v>19</v>
      </c>
      <c r="CF20">
        <v>14</v>
      </c>
      <c r="CG20">
        <v>9</v>
      </c>
      <c r="CH20">
        <v>15</v>
      </c>
      <c r="CI20">
        <v>16</v>
      </c>
      <c r="CJ20">
        <v>50</v>
      </c>
      <c r="CK20">
        <v>31</v>
      </c>
      <c r="CL20">
        <v>34</v>
      </c>
      <c r="CM20">
        <v>42</v>
      </c>
      <c r="CN20">
        <v>38</v>
      </c>
      <c r="CO20">
        <v>87.03</v>
      </c>
      <c r="CP20">
        <v>88.486999999999995</v>
      </c>
      <c r="CQ20">
        <v>88</v>
      </c>
      <c r="CR20" t="s">
        <v>328</v>
      </c>
      <c r="CS20" t="s">
        <v>328</v>
      </c>
      <c r="CT20" t="s">
        <v>498</v>
      </c>
      <c r="CU20" t="s">
        <v>335</v>
      </c>
      <c r="CV20">
        <v>24</v>
      </c>
      <c r="CW20" t="s">
        <v>336</v>
      </c>
      <c r="CX20">
        <v>0</v>
      </c>
      <c r="CY20">
        <v>0</v>
      </c>
      <c r="CZ20" t="s">
        <v>355</v>
      </c>
      <c r="DA20" t="s">
        <v>338</v>
      </c>
      <c r="DB20" t="s">
        <v>355</v>
      </c>
      <c r="DC20" t="s">
        <v>499</v>
      </c>
      <c r="DD20">
        <v>1</v>
      </c>
      <c r="DE20">
        <v>4</v>
      </c>
      <c r="DF20" t="s">
        <v>341</v>
      </c>
      <c r="DG20" t="s">
        <v>355</v>
      </c>
      <c r="DH20">
        <v>33900</v>
      </c>
      <c r="DI20" t="s">
        <v>500</v>
      </c>
      <c r="DJ20" t="s">
        <v>360</v>
      </c>
      <c r="DK20">
        <v>6</v>
      </c>
      <c r="DL20">
        <v>3</v>
      </c>
      <c r="DM20">
        <v>6</v>
      </c>
      <c r="DN20">
        <v>16</v>
      </c>
      <c r="DO20" t="s">
        <v>338</v>
      </c>
      <c r="DP20" t="s">
        <v>345</v>
      </c>
      <c r="DQ20" t="s">
        <v>345</v>
      </c>
      <c r="DR20" t="s">
        <v>338</v>
      </c>
      <c r="DS20" t="s">
        <v>345</v>
      </c>
      <c r="DT20" t="s">
        <v>345</v>
      </c>
      <c r="DU20" t="s">
        <v>338</v>
      </c>
      <c r="DV20" t="s">
        <v>345</v>
      </c>
      <c r="DW20">
        <v>-8</v>
      </c>
      <c r="DX20">
        <v>4</v>
      </c>
      <c r="DY20">
        <v>-1</v>
      </c>
      <c r="DZ20">
        <v>-9</v>
      </c>
      <c r="EA20">
        <v>2</v>
      </c>
      <c r="EB20">
        <v>2</v>
      </c>
      <c r="EC20">
        <v>1</v>
      </c>
      <c r="ED20" t="s">
        <v>328</v>
      </c>
      <c r="EE20">
        <v>7</v>
      </c>
      <c r="EF20">
        <v>1</v>
      </c>
      <c r="EG20">
        <v>-5</v>
      </c>
      <c r="EH20" t="s">
        <v>328</v>
      </c>
      <c r="EI20">
        <v>-12</v>
      </c>
      <c r="EJ20">
        <v>9</v>
      </c>
      <c r="EK20">
        <v>-7</v>
      </c>
      <c r="EL20">
        <v>5</v>
      </c>
      <c r="EM20">
        <v>65</v>
      </c>
      <c r="EN20">
        <v>-27</v>
      </c>
      <c r="EO20">
        <v>-14</v>
      </c>
      <c r="EP20">
        <v>23</v>
      </c>
      <c r="EQ20">
        <v>0</v>
      </c>
      <c r="ER20">
        <v>5</v>
      </c>
      <c r="ES20">
        <v>-4</v>
      </c>
      <c r="ET20" t="s">
        <v>328</v>
      </c>
      <c r="EU20">
        <v>5.7360871000000001E-2</v>
      </c>
      <c r="EV20">
        <v>0.26877039800000002</v>
      </c>
      <c r="EW20">
        <v>0.107154942</v>
      </c>
      <c r="EX20">
        <v>6.9894257000000001E-2</v>
      </c>
      <c r="EY20">
        <v>0.42938316999999998</v>
      </c>
      <c r="EZ20">
        <v>5.7360871000000001E-2</v>
      </c>
      <c r="FA20">
        <v>0</v>
      </c>
      <c r="FB20">
        <v>13</v>
      </c>
      <c r="FC20">
        <v>9.6666666669999994</v>
      </c>
      <c r="FD20">
        <v>-2.6666666669999999</v>
      </c>
      <c r="FE20">
        <v>0.33333333300000001</v>
      </c>
      <c r="FF20">
        <v>-1.3333333329999999</v>
      </c>
      <c r="FG20">
        <v>-2.6666666669999999</v>
      </c>
      <c r="FH20">
        <v>0</v>
      </c>
      <c r="FI20">
        <v>0</v>
      </c>
      <c r="FJ20">
        <v>0</v>
      </c>
      <c r="FK20">
        <v>0</v>
      </c>
      <c r="FL20">
        <v>0</v>
      </c>
      <c r="FM20">
        <v>0</v>
      </c>
      <c r="FN20">
        <v>0</v>
      </c>
      <c r="FO20">
        <v>0</v>
      </c>
      <c r="FP20">
        <v>0</v>
      </c>
      <c r="FQ20">
        <v>0</v>
      </c>
      <c r="FR20">
        <v>0</v>
      </c>
      <c r="FS20">
        <v>0</v>
      </c>
      <c r="FT20">
        <v>0.56499999999999995</v>
      </c>
      <c r="FU20">
        <v>-1</v>
      </c>
      <c r="FV20">
        <v>-1</v>
      </c>
      <c r="FW20">
        <v>-1</v>
      </c>
      <c r="FX20">
        <v>-1</v>
      </c>
      <c r="FY20">
        <v>-1</v>
      </c>
      <c r="FZ20">
        <v>-1</v>
      </c>
      <c r="GA20">
        <v>-1</v>
      </c>
      <c r="GB20">
        <v>-1</v>
      </c>
      <c r="GC20">
        <v>-1</v>
      </c>
      <c r="GD20">
        <v>-1</v>
      </c>
      <c r="GE20">
        <v>-1</v>
      </c>
      <c r="GF20">
        <v>-1</v>
      </c>
      <c r="GG20">
        <v>-0.566495305</v>
      </c>
      <c r="GH20">
        <v>3.3920499999999998E-4</v>
      </c>
      <c r="GI20">
        <v>0</v>
      </c>
      <c r="GJ20">
        <v>0</v>
      </c>
      <c r="GK20">
        <v>0</v>
      </c>
      <c r="GL20">
        <v>1</v>
      </c>
    </row>
    <row r="21" spans="1:194" x14ac:dyDescent="0.3">
      <c r="A21" t="s">
        <v>14</v>
      </c>
      <c r="B21" t="s">
        <v>501</v>
      </c>
      <c r="C21">
        <v>17</v>
      </c>
      <c r="D21">
        <v>13</v>
      </c>
      <c r="E21">
        <v>10</v>
      </c>
      <c r="F21">
        <v>9</v>
      </c>
      <c r="G21" t="s">
        <v>328</v>
      </c>
      <c r="H21">
        <v>70</v>
      </c>
      <c r="I21">
        <v>70</v>
      </c>
      <c r="J21">
        <v>68</v>
      </c>
      <c r="K21">
        <v>65</v>
      </c>
      <c r="L21">
        <v>72</v>
      </c>
      <c r="M21">
        <v>44</v>
      </c>
      <c r="O21">
        <v>22</v>
      </c>
      <c r="P21">
        <v>23</v>
      </c>
      <c r="Q21" t="s">
        <v>328</v>
      </c>
      <c r="R21">
        <v>15</v>
      </c>
      <c r="S21" t="s">
        <v>502</v>
      </c>
      <c r="T21">
        <v>8</v>
      </c>
      <c r="U21">
        <v>9</v>
      </c>
      <c r="V21">
        <v>9</v>
      </c>
      <c r="W21">
        <v>99</v>
      </c>
      <c r="X21">
        <v>99</v>
      </c>
      <c r="Y21">
        <v>99</v>
      </c>
      <c r="Z21">
        <v>99</v>
      </c>
      <c r="AA21">
        <v>98</v>
      </c>
      <c r="AB21">
        <v>17</v>
      </c>
      <c r="AC21">
        <v>25</v>
      </c>
      <c r="AD21">
        <v>36</v>
      </c>
      <c r="AE21">
        <v>20</v>
      </c>
      <c r="AF21">
        <v>15</v>
      </c>
      <c r="AG21">
        <v>20</v>
      </c>
      <c r="AH21">
        <v>16</v>
      </c>
      <c r="AI21">
        <v>9</v>
      </c>
      <c r="AJ21">
        <v>10</v>
      </c>
      <c r="AK21">
        <v>6</v>
      </c>
      <c r="AL21">
        <v>9.24</v>
      </c>
      <c r="AM21">
        <v>9.0500000000000007</v>
      </c>
      <c r="AN21">
        <v>9.16</v>
      </c>
      <c r="AO21" t="s">
        <v>328</v>
      </c>
      <c r="AP21" t="s">
        <v>328</v>
      </c>
      <c r="AQ21">
        <v>30</v>
      </c>
      <c r="AR21">
        <v>30</v>
      </c>
      <c r="AS21">
        <v>29</v>
      </c>
      <c r="AT21">
        <v>29</v>
      </c>
      <c r="AU21">
        <v>28</v>
      </c>
      <c r="AV21">
        <v>49</v>
      </c>
      <c r="AW21">
        <v>56</v>
      </c>
      <c r="AX21">
        <v>45</v>
      </c>
      <c r="AZ21">
        <v>48</v>
      </c>
      <c r="BA21">
        <v>39</v>
      </c>
      <c r="BB21">
        <v>38</v>
      </c>
      <c r="BC21">
        <v>39</v>
      </c>
      <c r="BD21">
        <v>40</v>
      </c>
      <c r="BE21">
        <v>40</v>
      </c>
      <c r="BF21">
        <v>32</v>
      </c>
      <c r="BG21">
        <v>20</v>
      </c>
      <c r="BH21">
        <v>31</v>
      </c>
      <c r="BI21">
        <v>24</v>
      </c>
      <c r="BK21">
        <v>60.6</v>
      </c>
      <c r="BL21">
        <v>70.575999999999993</v>
      </c>
      <c r="BM21">
        <v>68</v>
      </c>
      <c r="BN21">
        <v>73</v>
      </c>
      <c r="BO21">
        <v>61</v>
      </c>
      <c r="BP21">
        <v>85748</v>
      </c>
      <c r="BQ21">
        <v>84751</v>
      </c>
      <c r="BR21">
        <v>85733</v>
      </c>
      <c r="BS21">
        <v>85200</v>
      </c>
      <c r="BT21" t="s">
        <v>328</v>
      </c>
      <c r="BU21">
        <v>56</v>
      </c>
      <c r="BV21">
        <v>51</v>
      </c>
      <c r="BW21">
        <v>50</v>
      </c>
      <c r="BX21">
        <v>45</v>
      </c>
      <c r="BY21" t="s">
        <v>328</v>
      </c>
      <c r="BZ21" t="s">
        <v>503</v>
      </c>
      <c r="CA21" t="s">
        <v>504</v>
      </c>
      <c r="CB21" t="s">
        <v>505</v>
      </c>
      <c r="CC21" t="s">
        <v>506</v>
      </c>
      <c r="CD21" t="s">
        <v>328</v>
      </c>
      <c r="CE21">
        <v>44</v>
      </c>
      <c r="CF21">
        <v>43</v>
      </c>
      <c r="CG21">
        <v>39</v>
      </c>
      <c r="CH21">
        <v>38</v>
      </c>
      <c r="CI21">
        <v>34</v>
      </c>
      <c r="CJ21">
        <v>40</v>
      </c>
      <c r="CK21">
        <v>40</v>
      </c>
      <c r="CL21">
        <v>39</v>
      </c>
      <c r="CM21">
        <v>33</v>
      </c>
      <c r="CN21">
        <v>35</v>
      </c>
      <c r="CO21">
        <v>86.745000000000005</v>
      </c>
      <c r="CP21">
        <v>85.700999999999993</v>
      </c>
      <c r="CQ21">
        <v>87</v>
      </c>
      <c r="CR21" t="s">
        <v>328</v>
      </c>
      <c r="CS21" t="s">
        <v>328</v>
      </c>
      <c r="CT21" t="s">
        <v>507</v>
      </c>
      <c r="CU21" t="s">
        <v>368</v>
      </c>
      <c r="CV21">
        <v>25</v>
      </c>
      <c r="CW21" t="s">
        <v>354</v>
      </c>
      <c r="CX21">
        <v>0</v>
      </c>
      <c r="CY21">
        <v>0</v>
      </c>
      <c r="CZ21" t="s">
        <v>355</v>
      </c>
      <c r="DA21" t="s">
        <v>338</v>
      </c>
      <c r="DB21" t="s">
        <v>355</v>
      </c>
      <c r="DC21" t="s">
        <v>508</v>
      </c>
      <c r="DD21">
        <v>1</v>
      </c>
      <c r="DE21">
        <v>9</v>
      </c>
      <c r="DF21" t="s">
        <v>341</v>
      </c>
      <c r="DG21" t="s">
        <v>335</v>
      </c>
      <c r="DH21">
        <v>32206</v>
      </c>
      <c r="DI21" t="s">
        <v>509</v>
      </c>
      <c r="DJ21" t="s">
        <v>360</v>
      </c>
      <c r="DK21">
        <v>4</v>
      </c>
      <c r="DL21">
        <v>4</v>
      </c>
      <c r="DM21">
        <v>9</v>
      </c>
      <c r="DN21">
        <v>0</v>
      </c>
      <c r="DO21" t="s">
        <v>338</v>
      </c>
      <c r="DP21" t="s">
        <v>345</v>
      </c>
      <c r="DQ21" t="s">
        <v>345</v>
      </c>
      <c r="DR21" t="s">
        <v>338</v>
      </c>
      <c r="DS21" t="s">
        <v>345</v>
      </c>
      <c r="DT21" t="s">
        <v>345</v>
      </c>
      <c r="DU21" t="s">
        <v>338</v>
      </c>
      <c r="DV21" t="s">
        <v>345</v>
      </c>
      <c r="DW21">
        <v>4</v>
      </c>
      <c r="DX21">
        <v>7</v>
      </c>
      <c r="DY21">
        <v>-1</v>
      </c>
      <c r="DZ21">
        <v>4</v>
      </c>
      <c r="EA21">
        <v>4</v>
      </c>
      <c r="EB21">
        <v>3</v>
      </c>
      <c r="EC21">
        <v>1</v>
      </c>
      <c r="ED21" t="s">
        <v>328</v>
      </c>
      <c r="EG21">
        <v>-1</v>
      </c>
      <c r="EH21" t="s">
        <v>328</v>
      </c>
      <c r="EI21">
        <v>-8</v>
      </c>
      <c r="EJ21">
        <v>-11</v>
      </c>
      <c r="EK21">
        <v>16</v>
      </c>
      <c r="EL21">
        <v>5</v>
      </c>
      <c r="EM21">
        <v>12</v>
      </c>
      <c r="EN21">
        <v>-11</v>
      </c>
      <c r="EO21">
        <v>7</v>
      </c>
      <c r="EQ21">
        <v>5</v>
      </c>
      <c r="ER21">
        <v>1</v>
      </c>
      <c r="ES21">
        <v>5</v>
      </c>
      <c r="ET21" t="s">
        <v>328</v>
      </c>
      <c r="EU21">
        <v>8.9292073999999999E-2</v>
      </c>
      <c r="EV21">
        <v>0.29338583200000001</v>
      </c>
      <c r="EW21">
        <v>0.41875607100000001</v>
      </c>
      <c r="EX21">
        <v>0.34067983699999999</v>
      </c>
      <c r="EY21">
        <v>0.214478685</v>
      </c>
      <c r="EZ21">
        <v>8.9292073999999999E-2</v>
      </c>
      <c r="FA21">
        <v>0</v>
      </c>
      <c r="FB21">
        <v>-1.6666666670000001</v>
      </c>
      <c r="FC21">
        <v>-0.33333333300000001</v>
      </c>
      <c r="FD21">
        <v>-2</v>
      </c>
      <c r="FE21">
        <v>0.33333333300000001</v>
      </c>
      <c r="FF21">
        <v>-2</v>
      </c>
      <c r="FG21">
        <v>-2.3333333330000001</v>
      </c>
      <c r="FH21">
        <v>-1.5555555560000001</v>
      </c>
      <c r="FI21">
        <v>-1.5555555560000001</v>
      </c>
      <c r="FJ21">
        <v>-1.5555555560000001</v>
      </c>
      <c r="FK21">
        <v>-1.5555555560000001</v>
      </c>
      <c r="FL21">
        <v>-1.5555555560000001</v>
      </c>
      <c r="FM21">
        <v>-1.5555555560000001</v>
      </c>
      <c r="FN21">
        <v>-1.5555555560000001</v>
      </c>
      <c r="FO21">
        <v>-1.5555555560000001</v>
      </c>
      <c r="FP21">
        <v>-1.5555555560000001</v>
      </c>
      <c r="FQ21">
        <v>-1.5555555560000001</v>
      </c>
      <c r="FR21">
        <v>-1.5555555560000001</v>
      </c>
      <c r="FS21">
        <v>-1.5555555560000001</v>
      </c>
      <c r="FT21">
        <v>-0.04</v>
      </c>
      <c r="FU21">
        <v>2.2727272730000001</v>
      </c>
      <c r="FV21">
        <v>2.2727272730000001</v>
      </c>
      <c r="FW21">
        <v>2.2727272730000001</v>
      </c>
      <c r="FX21">
        <v>2.2727272730000001</v>
      </c>
      <c r="FY21">
        <v>2.2727272730000001</v>
      </c>
      <c r="FZ21">
        <v>2.2727272730000001</v>
      </c>
      <c r="GA21">
        <v>2.2727272730000001</v>
      </c>
      <c r="GB21">
        <v>2.2727272730000001</v>
      </c>
      <c r="GC21">
        <v>2.2727272730000001</v>
      </c>
      <c r="GD21">
        <v>2.2727272730000001</v>
      </c>
      <c r="GE21">
        <v>2.2727272730000001</v>
      </c>
      <c r="GF21">
        <v>2.2727272730000001</v>
      </c>
      <c r="GG21">
        <v>-0.566495305</v>
      </c>
      <c r="GH21">
        <v>6.5307600000000005E-4</v>
      </c>
      <c r="GI21">
        <v>0</v>
      </c>
      <c r="GJ21">
        <v>0</v>
      </c>
      <c r="GK21">
        <v>0</v>
      </c>
      <c r="GL21">
        <v>1</v>
      </c>
    </row>
    <row r="22" spans="1:194" x14ac:dyDescent="0.3">
      <c r="A22" t="s">
        <v>31</v>
      </c>
      <c r="B22" t="s">
        <v>446</v>
      </c>
      <c r="C22">
        <v>67</v>
      </c>
      <c r="D22">
        <v>70</v>
      </c>
      <c r="E22">
        <v>53</v>
      </c>
      <c r="F22">
        <v>23</v>
      </c>
      <c r="G22" t="s">
        <v>328</v>
      </c>
      <c r="H22">
        <v>21</v>
      </c>
      <c r="I22">
        <v>21</v>
      </c>
      <c r="J22">
        <v>21</v>
      </c>
      <c r="K22">
        <v>21</v>
      </c>
      <c r="L22">
        <v>22</v>
      </c>
      <c r="M22">
        <v>49</v>
      </c>
      <c r="N22">
        <v>37</v>
      </c>
      <c r="O22">
        <v>37</v>
      </c>
      <c r="P22">
        <v>42</v>
      </c>
      <c r="Q22" t="s">
        <v>328</v>
      </c>
      <c r="R22">
        <v>29</v>
      </c>
      <c r="S22" t="s">
        <v>510</v>
      </c>
      <c r="T22">
        <v>30</v>
      </c>
      <c r="U22">
        <v>24</v>
      </c>
      <c r="V22">
        <v>28</v>
      </c>
      <c r="W22">
        <v>91</v>
      </c>
      <c r="X22">
        <v>95</v>
      </c>
      <c r="Y22">
        <v>97</v>
      </c>
      <c r="Z22">
        <v>94</v>
      </c>
      <c r="AA22">
        <v>94</v>
      </c>
      <c r="AB22">
        <v>40</v>
      </c>
      <c r="AC22">
        <v>47</v>
      </c>
      <c r="AD22">
        <v>39</v>
      </c>
      <c r="AE22">
        <v>34</v>
      </c>
      <c r="AF22">
        <v>27</v>
      </c>
      <c r="AG22">
        <v>21</v>
      </c>
      <c r="AH22">
        <v>25</v>
      </c>
      <c r="AI22">
        <v>41</v>
      </c>
      <c r="AJ22">
        <v>27</v>
      </c>
      <c r="AK22">
        <v>23</v>
      </c>
      <c r="AL22">
        <v>8.6300000000000008</v>
      </c>
      <c r="AM22">
        <v>8.57</v>
      </c>
      <c r="AN22">
        <v>8</v>
      </c>
      <c r="AO22" t="s">
        <v>328</v>
      </c>
      <c r="AP22" t="s">
        <v>328</v>
      </c>
      <c r="AQ22">
        <v>14</v>
      </c>
      <c r="AR22">
        <v>14</v>
      </c>
      <c r="AS22">
        <v>14</v>
      </c>
      <c r="AT22">
        <v>15</v>
      </c>
      <c r="AU22">
        <v>14</v>
      </c>
      <c r="AV22">
        <v>50</v>
      </c>
      <c r="AW22">
        <v>50</v>
      </c>
      <c r="AX22">
        <v>58</v>
      </c>
      <c r="AY22">
        <v>49</v>
      </c>
      <c r="AZ22">
        <v>55</v>
      </c>
      <c r="BA22">
        <v>50</v>
      </c>
      <c r="BB22">
        <v>52</v>
      </c>
      <c r="BC22">
        <v>54</v>
      </c>
      <c r="BD22">
        <v>54</v>
      </c>
      <c r="BE22">
        <v>53</v>
      </c>
      <c r="BF22">
        <v>13</v>
      </c>
      <c r="BG22">
        <v>32</v>
      </c>
      <c r="BH22">
        <v>23</v>
      </c>
      <c r="BI22">
        <v>11</v>
      </c>
      <c r="BJ22">
        <v>4</v>
      </c>
      <c r="BK22">
        <v>111.84</v>
      </c>
      <c r="BL22">
        <v>109.578</v>
      </c>
      <c r="BM22">
        <v>21</v>
      </c>
      <c r="BN22">
        <v>102</v>
      </c>
      <c r="BO22">
        <v>69</v>
      </c>
      <c r="BP22">
        <v>79569</v>
      </c>
      <c r="BQ22">
        <v>70563</v>
      </c>
      <c r="BR22">
        <v>61878</v>
      </c>
      <c r="BS22">
        <v>60684</v>
      </c>
      <c r="BT22" t="s">
        <v>328</v>
      </c>
      <c r="BU22">
        <v>26</v>
      </c>
      <c r="BV22">
        <v>27</v>
      </c>
      <c r="BW22">
        <v>17</v>
      </c>
      <c r="BX22">
        <v>14</v>
      </c>
      <c r="BY22" t="s">
        <v>328</v>
      </c>
      <c r="BZ22" t="s">
        <v>511</v>
      </c>
      <c r="CA22" t="s">
        <v>512</v>
      </c>
      <c r="CB22" t="s">
        <v>513</v>
      </c>
      <c r="CC22" t="s">
        <v>514</v>
      </c>
      <c r="CD22" t="s">
        <v>328</v>
      </c>
      <c r="CE22">
        <v>9</v>
      </c>
      <c r="CF22">
        <v>7</v>
      </c>
      <c r="CG22">
        <v>6</v>
      </c>
      <c r="CH22">
        <v>6</v>
      </c>
      <c r="CI22">
        <v>4</v>
      </c>
      <c r="CJ22">
        <v>24</v>
      </c>
      <c r="CK22">
        <v>36</v>
      </c>
      <c r="CL22">
        <v>20</v>
      </c>
      <c r="CM22">
        <v>16</v>
      </c>
      <c r="CN22">
        <v>14</v>
      </c>
      <c r="CO22">
        <v>84.786000000000001</v>
      </c>
      <c r="CP22">
        <v>85.986999999999995</v>
      </c>
      <c r="CQ22">
        <v>85</v>
      </c>
      <c r="CR22" t="s">
        <v>328</v>
      </c>
      <c r="CS22" t="s">
        <v>328</v>
      </c>
      <c r="CT22" t="s">
        <v>433</v>
      </c>
      <c r="CU22" t="s">
        <v>335</v>
      </c>
      <c r="CV22">
        <v>24</v>
      </c>
      <c r="CW22" t="s">
        <v>354</v>
      </c>
      <c r="CX22">
        <v>0</v>
      </c>
      <c r="CY22">
        <v>0</v>
      </c>
      <c r="CZ22" t="s">
        <v>355</v>
      </c>
      <c r="DA22" t="s">
        <v>338</v>
      </c>
      <c r="DB22" t="s">
        <v>355</v>
      </c>
      <c r="DC22" t="s">
        <v>355</v>
      </c>
      <c r="DD22">
        <v>1</v>
      </c>
      <c r="DE22">
        <v>0</v>
      </c>
      <c r="DF22" t="s">
        <v>355</v>
      </c>
      <c r="DG22" t="s">
        <v>355</v>
      </c>
      <c r="DH22">
        <v>0</v>
      </c>
      <c r="DI22" t="s">
        <v>515</v>
      </c>
      <c r="DJ22" t="s">
        <v>451</v>
      </c>
      <c r="DK22">
        <v>0</v>
      </c>
      <c r="DL22">
        <v>0</v>
      </c>
      <c r="DM22">
        <v>4</v>
      </c>
      <c r="DN22">
        <v>15</v>
      </c>
      <c r="DO22" t="s">
        <v>338</v>
      </c>
      <c r="DP22" t="s">
        <v>345</v>
      </c>
      <c r="DQ22" t="s">
        <v>345</v>
      </c>
      <c r="DR22" t="s">
        <v>338</v>
      </c>
      <c r="DS22" t="s">
        <v>345</v>
      </c>
      <c r="DT22" t="s">
        <v>345</v>
      </c>
      <c r="DU22" t="s">
        <v>338</v>
      </c>
      <c r="DV22" t="s">
        <v>345</v>
      </c>
      <c r="DW22">
        <v>-4</v>
      </c>
      <c r="DX22">
        <v>-16</v>
      </c>
      <c r="DY22">
        <v>14</v>
      </c>
      <c r="DZ22">
        <v>4</v>
      </c>
      <c r="EA22">
        <v>-3</v>
      </c>
      <c r="EB22">
        <v>17</v>
      </c>
      <c r="EC22">
        <v>30</v>
      </c>
      <c r="ED22" t="s">
        <v>328</v>
      </c>
      <c r="EE22">
        <v>12</v>
      </c>
      <c r="EF22">
        <v>0</v>
      </c>
      <c r="EG22">
        <v>-5</v>
      </c>
      <c r="EH22" t="s">
        <v>328</v>
      </c>
      <c r="EI22">
        <v>-7</v>
      </c>
      <c r="EJ22">
        <v>8</v>
      </c>
      <c r="EK22">
        <v>5</v>
      </c>
      <c r="EL22">
        <v>7</v>
      </c>
      <c r="EM22">
        <v>-19</v>
      </c>
      <c r="EN22">
        <v>9</v>
      </c>
      <c r="EO22">
        <v>12</v>
      </c>
      <c r="EP22">
        <v>7</v>
      </c>
      <c r="EQ22">
        <v>-1</v>
      </c>
      <c r="ER22">
        <v>10</v>
      </c>
      <c r="ES22">
        <v>3</v>
      </c>
      <c r="ET22" t="s">
        <v>328</v>
      </c>
      <c r="EU22">
        <v>0.30860670000000001</v>
      </c>
      <c r="EV22">
        <v>0.40346461099999997</v>
      </c>
      <c r="EW22">
        <v>0.137670505</v>
      </c>
      <c r="EX22">
        <v>0.133853153</v>
      </c>
      <c r="EY22">
        <v>0.49155665399999998</v>
      </c>
      <c r="EZ22">
        <v>0.30860670000000001</v>
      </c>
      <c r="FA22">
        <v>1</v>
      </c>
      <c r="FB22">
        <v>0</v>
      </c>
      <c r="FC22">
        <v>0.33333333300000001</v>
      </c>
      <c r="FD22">
        <v>-0.33333333300000001</v>
      </c>
      <c r="FE22">
        <v>1.3333333329999999</v>
      </c>
      <c r="FF22">
        <v>-1</v>
      </c>
      <c r="FG22">
        <v>-2.6666666669999999</v>
      </c>
      <c r="FH22">
        <v>-3.1818181820000002</v>
      </c>
      <c r="FI22">
        <v>-3.1818181820000002</v>
      </c>
      <c r="FJ22">
        <v>-3.1818181820000002</v>
      </c>
      <c r="FK22">
        <v>-3.1818181820000002</v>
      </c>
      <c r="FL22">
        <v>-3.1818181820000002</v>
      </c>
      <c r="FM22">
        <v>-3.1818181820000002</v>
      </c>
      <c r="FN22">
        <v>-3.1818181820000002</v>
      </c>
      <c r="FO22">
        <v>-3.1818181820000002</v>
      </c>
      <c r="FP22">
        <v>-3.1818181820000002</v>
      </c>
      <c r="FQ22">
        <v>-3.1818181820000002</v>
      </c>
      <c r="FR22">
        <v>-3.1818181820000002</v>
      </c>
      <c r="FS22">
        <v>-3.1818181820000002</v>
      </c>
      <c r="FT22">
        <v>-0.315</v>
      </c>
      <c r="FU22">
        <v>-0.27272727299999999</v>
      </c>
      <c r="FV22">
        <v>-0.27272727299999999</v>
      </c>
      <c r="FW22">
        <v>-0.27272727299999999</v>
      </c>
      <c r="FX22">
        <v>-0.27272727299999999</v>
      </c>
      <c r="FY22">
        <v>-0.27272727299999999</v>
      </c>
      <c r="FZ22">
        <v>-0.27272727299999999</v>
      </c>
      <c r="GA22">
        <v>-0.27272727299999999</v>
      </c>
      <c r="GB22">
        <v>-0.27272727299999999</v>
      </c>
      <c r="GC22">
        <v>-0.27272727299999999</v>
      </c>
      <c r="GD22">
        <v>-0.27272727299999999</v>
      </c>
      <c r="GE22">
        <v>-0.27272727299999999</v>
      </c>
      <c r="GF22">
        <v>-0.27272727299999999</v>
      </c>
      <c r="GG22">
        <v>-0.566495305</v>
      </c>
      <c r="GH22">
        <v>3.2676E-4</v>
      </c>
      <c r="GI22">
        <v>0</v>
      </c>
      <c r="GJ22">
        <v>0</v>
      </c>
      <c r="GK22">
        <v>0</v>
      </c>
      <c r="GL22">
        <v>1</v>
      </c>
    </row>
    <row r="23" spans="1:194" x14ac:dyDescent="0.3">
      <c r="A23" t="s">
        <v>44</v>
      </c>
      <c r="B23" t="s">
        <v>429</v>
      </c>
      <c r="C23">
        <v>3</v>
      </c>
      <c r="D23">
        <v>3</v>
      </c>
      <c r="E23">
        <v>6</v>
      </c>
      <c r="F23">
        <v>8</v>
      </c>
      <c r="G23" t="s">
        <v>328</v>
      </c>
      <c r="H23">
        <v>29</v>
      </c>
      <c r="I23">
        <v>29</v>
      </c>
      <c r="J23">
        <v>31</v>
      </c>
      <c r="K23">
        <v>31</v>
      </c>
      <c r="L23">
        <v>30</v>
      </c>
      <c r="M23">
        <v>71</v>
      </c>
      <c r="N23">
        <v>30</v>
      </c>
      <c r="O23">
        <v>30</v>
      </c>
      <c r="P23">
        <v>34</v>
      </c>
      <c r="Q23" t="s">
        <v>328</v>
      </c>
      <c r="R23">
        <v>29</v>
      </c>
      <c r="S23" t="s">
        <v>510</v>
      </c>
      <c r="T23">
        <v>31</v>
      </c>
      <c r="U23">
        <v>33</v>
      </c>
      <c r="V23">
        <v>40</v>
      </c>
      <c r="W23">
        <v>94</v>
      </c>
      <c r="X23">
        <v>92</v>
      </c>
      <c r="Y23">
        <v>91</v>
      </c>
      <c r="Z23">
        <v>92</v>
      </c>
      <c r="AA23">
        <v>93</v>
      </c>
      <c r="AB23">
        <v>98</v>
      </c>
      <c r="AC23">
        <v>96</v>
      </c>
      <c r="AD23">
        <v>89</v>
      </c>
      <c r="AE23">
        <v>95</v>
      </c>
      <c r="AF23">
        <v>97</v>
      </c>
      <c r="AG23">
        <v>21</v>
      </c>
      <c r="AH23">
        <v>35</v>
      </c>
      <c r="AI23">
        <v>31</v>
      </c>
      <c r="AJ23">
        <v>28</v>
      </c>
      <c r="AK23">
        <v>35</v>
      </c>
      <c r="AL23">
        <v>9.42</v>
      </c>
      <c r="AM23">
        <v>9.6300000000000008</v>
      </c>
      <c r="AN23">
        <v>9.44</v>
      </c>
      <c r="AO23" t="s">
        <v>328</v>
      </c>
      <c r="AP23" t="s">
        <v>328</v>
      </c>
      <c r="AQ23">
        <v>29</v>
      </c>
      <c r="AR23">
        <v>29</v>
      </c>
      <c r="AS23">
        <v>31</v>
      </c>
      <c r="AT23">
        <v>31</v>
      </c>
      <c r="AU23">
        <v>30</v>
      </c>
      <c r="AV23">
        <v>77</v>
      </c>
      <c r="AW23">
        <v>76</v>
      </c>
      <c r="AX23">
        <v>71</v>
      </c>
      <c r="AY23">
        <v>75</v>
      </c>
      <c r="AZ23">
        <v>64</v>
      </c>
      <c r="BA23">
        <v>38</v>
      </c>
      <c r="BB23">
        <v>38</v>
      </c>
      <c r="BC23">
        <v>40</v>
      </c>
      <c r="BD23">
        <v>40</v>
      </c>
      <c r="BE23">
        <v>36</v>
      </c>
      <c r="BF23">
        <v>45</v>
      </c>
      <c r="BG23">
        <v>26</v>
      </c>
      <c r="BH23">
        <v>30</v>
      </c>
      <c r="BI23">
        <v>14</v>
      </c>
      <c r="BJ23">
        <v>5</v>
      </c>
      <c r="BK23">
        <v>78.53</v>
      </c>
      <c r="BL23">
        <v>85.703000000000003</v>
      </c>
      <c r="BM23">
        <v>31</v>
      </c>
      <c r="BN23">
        <v>100</v>
      </c>
      <c r="BO23">
        <v>89</v>
      </c>
      <c r="BP23">
        <v>112896</v>
      </c>
      <c r="BQ23">
        <v>88512</v>
      </c>
      <c r="BR23">
        <v>84670</v>
      </c>
      <c r="BS23">
        <v>77924</v>
      </c>
      <c r="BT23" t="s">
        <v>328</v>
      </c>
      <c r="BU23">
        <v>6</v>
      </c>
      <c r="BV23">
        <v>11</v>
      </c>
      <c r="BW23">
        <v>10</v>
      </c>
      <c r="BX23">
        <v>5</v>
      </c>
      <c r="BY23" t="s">
        <v>328</v>
      </c>
      <c r="BZ23" t="s">
        <v>516</v>
      </c>
      <c r="CA23" t="s">
        <v>487</v>
      </c>
      <c r="CB23" t="s">
        <v>487</v>
      </c>
      <c r="CC23" t="s">
        <v>487</v>
      </c>
      <c r="CD23" t="s">
        <v>328</v>
      </c>
      <c r="CE23">
        <v>2</v>
      </c>
      <c r="CF23">
        <v>5</v>
      </c>
      <c r="CG23">
        <v>5</v>
      </c>
      <c r="CH23">
        <v>6</v>
      </c>
      <c r="CI23">
        <v>6</v>
      </c>
      <c r="CJ23">
        <v>31</v>
      </c>
      <c r="CK23">
        <v>34</v>
      </c>
      <c r="CL23">
        <v>25</v>
      </c>
      <c r="CM23">
        <v>21</v>
      </c>
      <c r="CN23">
        <v>35</v>
      </c>
      <c r="CO23">
        <v>84.286000000000001</v>
      </c>
      <c r="CP23">
        <v>82.206999999999994</v>
      </c>
      <c r="CQ23">
        <v>83</v>
      </c>
      <c r="CR23" t="s">
        <v>328</v>
      </c>
      <c r="CS23" t="s">
        <v>328</v>
      </c>
      <c r="CT23" t="s">
        <v>517</v>
      </c>
      <c r="CU23" t="s">
        <v>335</v>
      </c>
      <c r="CV23">
        <v>31</v>
      </c>
      <c r="CW23" t="s">
        <v>354</v>
      </c>
      <c r="CX23">
        <v>550</v>
      </c>
      <c r="CY23">
        <v>550</v>
      </c>
      <c r="CZ23" t="s">
        <v>355</v>
      </c>
      <c r="DA23" t="s">
        <v>345</v>
      </c>
      <c r="DB23" t="s">
        <v>355</v>
      </c>
      <c r="DC23" t="s">
        <v>518</v>
      </c>
      <c r="DD23">
        <v>1</v>
      </c>
      <c r="DE23">
        <v>0</v>
      </c>
      <c r="DF23" t="s">
        <v>435</v>
      </c>
      <c r="DG23" t="s">
        <v>519</v>
      </c>
      <c r="DH23">
        <v>0</v>
      </c>
      <c r="DI23" t="s">
        <v>520</v>
      </c>
      <c r="DJ23" t="s">
        <v>438</v>
      </c>
      <c r="DK23">
        <v>4</v>
      </c>
      <c r="DL23">
        <v>4</v>
      </c>
      <c r="DM23">
        <v>6</v>
      </c>
      <c r="DN23">
        <v>6</v>
      </c>
      <c r="DO23" t="s">
        <v>345</v>
      </c>
      <c r="DP23" t="s">
        <v>338</v>
      </c>
      <c r="DQ23" t="s">
        <v>345</v>
      </c>
      <c r="DR23" t="s">
        <v>338</v>
      </c>
      <c r="DS23" t="s">
        <v>345</v>
      </c>
      <c r="DT23" t="s">
        <v>345</v>
      </c>
      <c r="DU23" t="s">
        <v>338</v>
      </c>
      <c r="DV23" t="s">
        <v>345</v>
      </c>
      <c r="DW23">
        <v>-14</v>
      </c>
      <c r="DX23">
        <v>4</v>
      </c>
      <c r="DY23">
        <v>3</v>
      </c>
      <c r="DZ23">
        <v>-7</v>
      </c>
      <c r="EA23">
        <v>0</v>
      </c>
      <c r="EB23">
        <v>-3</v>
      </c>
      <c r="EC23">
        <v>-2</v>
      </c>
      <c r="ED23" t="s">
        <v>328</v>
      </c>
      <c r="EE23">
        <v>41</v>
      </c>
      <c r="EF23">
        <v>0</v>
      </c>
      <c r="EG23">
        <v>-4</v>
      </c>
      <c r="EH23" t="s">
        <v>328</v>
      </c>
      <c r="EI23">
        <v>2</v>
      </c>
      <c r="EJ23">
        <v>7</v>
      </c>
      <c r="EK23">
        <v>-6</v>
      </c>
      <c r="EL23">
        <v>-2</v>
      </c>
      <c r="EM23">
        <v>19</v>
      </c>
      <c r="EN23">
        <v>-4</v>
      </c>
      <c r="EO23">
        <v>16</v>
      </c>
      <c r="EP23">
        <v>9</v>
      </c>
      <c r="EQ23">
        <v>-5</v>
      </c>
      <c r="ER23">
        <v>1</v>
      </c>
      <c r="ES23">
        <v>5</v>
      </c>
      <c r="ET23" t="s">
        <v>328</v>
      </c>
      <c r="EU23">
        <v>0.36799003600000002</v>
      </c>
      <c r="EV23">
        <v>0.489897949</v>
      </c>
      <c r="EW23">
        <v>0.482976183</v>
      </c>
      <c r="EX23">
        <v>4.0983950999999998E-2</v>
      </c>
      <c r="EY23">
        <v>0.44486852300000002</v>
      </c>
      <c r="EZ23">
        <v>0.36799003600000002</v>
      </c>
      <c r="FA23">
        <v>-0.66666666699999999</v>
      </c>
      <c r="FB23">
        <v>0.66666666699999999</v>
      </c>
      <c r="FC23">
        <v>0.66666666699999999</v>
      </c>
      <c r="FD23">
        <v>-0.66666666699999999</v>
      </c>
      <c r="FE23">
        <v>0.66666666699999999</v>
      </c>
      <c r="FF23">
        <v>1.3333333329999999</v>
      </c>
      <c r="FG23">
        <v>-3.3333333330000001</v>
      </c>
      <c r="FH23">
        <v>-4.1818181819999998</v>
      </c>
      <c r="FI23">
        <v>-4.1818181819999998</v>
      </c>
      <c r="FJ23">
        <v>-4.1818181819999998</v>
      </c>
      <c r="FK23">
        <v>-4.1818181819999998</v>
      </c>
      <c r="FL23">
        <v>-4.1818181819999998</v>
      </c>
      <c r="FM23">
        <v>-4.1818181819999998</v>
      </c>
      <c r="FN23">
        <v>-4.1818181819999998</v>
      </c>
      <c r="FO23">
        <v>-4.1818181819999998</v>
      </c>
      <c r="FP23">
        <v>-4.1818181819999998</v>
      </c>
      <c r="FQ23">
        <v>-4.1818181819999998</v>
      </c>
      <c r="FR23">
        <v>-4.1818181819999998</v>
      </c>
      <c r="FS23">
        <v>-4.1818181819999998</v>
      </c>
      <c r="FT23">
        <v>0.01</v>
      </c>
      <c r="FU23">
        <v>0</v>
      </c>
      <c r="FV23">
        <v>0</v>
      </c>
      <c r="FW23">
        <v>0</v>
      </c>
      <c r="FX23">
        <v>0</v>
      </c>
      <c r="FY23">
        <v>0</v>
      </c>
      <c r="FZ23">
        <v>0</v>
      </c>
      <c r="GA23">
        <v>0</v>
      </c>
      <c r="GB23">
        <v>0</v>
      </c>
      <c r="GC23">
        <v>0</v>
      </c>
      <c r="GD23">
        <v>0</v>
      </c>
      <c r="GE23">
        <v>0</v>
      </c>
      <c r="GF23">
        <v>0</v>
      </c>
      <c r="GG23">
        <v>-0.566495305</v>
      </c>
      <c r="GH23">
        <v>5.3100000000000003E-5</v>
      </c>
      <c r="GI23">
        <v>0</v>
      </c>
      <c r="GJ23">
        <v>0</v>
      </c>
      <c r="GK23">
        <v>0</v>
      </c>
      <c r="GL23">
        <v>1</v>
      </c>
    </row>
    <row r="24" spans="1:194" x14ac:dyDescent="0.3">
      <c r="A24" t="s">
        <v>23</v>
      </c>
      <c r="B24" t="s">
        <v>397</v>
      </c>
      <c r="C24">
        <v>25</v>
      </c>
      <c r="D24">
        <v>32</v>
      </c>
      <c r="E24">
        <v>21</v>
      </c>
      <c r="F24">
        <v>14</v>
      </c>
      <c r="G24" t="s">
        <v>328</v>
      </c>
      <c r="H24">
        <v>83</v>
      </c>
      <c r="I24">
        <v>77</v>
      </c>
      <c r="J24">
        <v>75</v>
      </c>
      <c r="K24">
        <v>77</v>
      </c>
      <c r="L24">
        <v>71</v>
      </c>
      <c r="M24">
        <v>77</v>
      </c>
      <c r="O24">
        <v>58</v>
      </c>
      <c r="P24">
        <v>78</v>
      </c>
      <c r="Q24" t="s">
        <v>328</v>
      </c>
      <c r="R24">
        <v>14</v>
      </c>
      <c r="S24" t="s">
        <v>521</v>
      </c>
      <c r="T24">
        <v>13</v>
      </c>
      <c r="U24">
        <v>14</v>
      </c>
      <c r="V24">
        <v>16</v>
      </c>
      <c r="W24">
        <v>100</v>
      </c>
      <c r="X24">
        <v>100</v>
      </c>
      <c r="Y24">
        <v>100</v>
      </c>
      <c r="Z24">
        <v>100</v>
      </c>
      <c r="AA24">
        <v>100</v>
      </c>
      <c r="AB24">
        <v>21</v>
      </c>
      <c r="AC24">
        <v>17</v>
      </c>
      <c r="AD24">
        <v>22</v>
      </c>
      <c r="AE24">
        <v>15</v>
      </c>
      <c r="AF24">
        <v>22</v>
      </c>
      <c r="AG24">
        <v>23</v>
      </c>
      <c r="AH24">
        <v>9</v>
      </c>
      <c r="AI24">
        <v>10</v>
      </c>
      <c r="AJ24">
        <v>14</v>
      </c>
      <c r="AK24">
        <v>15</v>
      </c>
      <c r="AL24">
        <v>8.9499999999999993</v>
      </c>
      <c r="AM24">
        <v>8.8800000000000008</v>
      </c>
      <c r="AN24">
        <v>9.07</v>
      </c>
      <c r="AO24" t="s">
        <v>328</v>
      </c>
      <c r="AP24" t="s">
        <v>328</v>
      </c>
      <c r="AQ24">
        <v>44</v>
      </c>
      <c r="AR24">
        <v>46</v>
      </c>
      <c r="AS24">
        <v>50</v>
      </c>
      <c r="AT24">
        <v>46</v>
      </c>
      <c r="AU24">
        <v>43</v>
      </c>
      <c r="AV24">
        <v>38</v>
      </c>
      <c r="AW24">
        <v>55</v>
      </c>
      <c r="AX24">
        <v>55</v>
      </c>
      <c r="AZ24">
        <v>50</v>
      </c>
      <c r="BA24">
        <v>27</v>
      </c>
      <c r="BB24">
        <v>26</v>
      </c>
      <c r="BC24">
        <v>27</v>
      </c>
      <c r="BD24">
        <v>26</v>
      </c>
      <c r="BE24">
        <v>29</v>
      </c>
      <c r="BF24">
        <v>28</v>
      </c>
      <c r="BG24">
        <v>59</v>
      </c>
      <c r="BH24">
        <v>22</v>
      </c>
      <c r="BI24">
        <v>15</v>
      </c>
      <c r="BK24">
        <v>58.5</v>
      </c>
      <c r="BL24">
        <v>59.064</v>
      </c>
      <c r="BM24">
        <v>75</v>
      </c>
      <c r="BN24">
        <v>58</v>
      </c>
      <c r="BO24">
        <v>49</v>
      </c>
      <c r="BP24">
        <v>84886</v>
      </c>
      <c r="BQ24">
        <v>84080</v>
      </c>
      <c r="BR24">
        <v>78285</v>
      </c>
      <c r="BS24">
        <v>74637</v>
      </c>
      <c r="BT24" t="s">
        <v>328</v>
      </c>
      <c r="BU24">
        <v>83</v>
      </c>
      <c r="BV24">
        <v>76</v>
      </c>
      <c r="BW24">
        <v>74</v>
      </c>
      <c r="BX24">
        <v>83</v>
      </c>
      <c r="BY24" t="s">
        <v>328</v>
      </c>
      <c r="BZ24" t="s">
        <v>522</v>
      </c>
      <c r="CA24" t="s">
        <v>330</v>
      </c>
      <c r="CB24" t="s">
        <v>523</v>
      </c>
      <c r="CC24" t="s">
        <v>524</v>
      </c>
      <c r="CD24" t="s">
        <v>328</v>
      </c>
      <c r="CE24">
        <v>96</v>
      </c>
      <c r="CF24">
        <v>97</v>
      </c>
      <c r="CG24">
        <v>96</v>
      </c>
      <c r="CH24">
        <v>95</v>
      </c>
      <c r="CI24">
        <v>96</v>
      </c>
      <c r="CJ24">
        <v>96</v>
      </c>
      <c r="CK24">
        <v>99</v>
      </c>
      <c r="CL24">
        <v>95</v>
      </c>
      <c r="CM24">
        <v>95</v>
      </c>
      <c r="CN24">
        <v>86</v>
      </c>
      <c r="CO24">
        <v>87.262</v>
      </c>
      <c r="CP24">
        <v>85.022999999999996</v>
      </c>
      <c r="CQ24">
        <v>88</v>
      </c>
      <c r="CR24" t="s">
        <v>328</v>
      </c>
      <c r="CS24" t="s">
        <v>328</v>
      </c>
      <c r="CT24" t="s">
        <v>367</v>
      </c>
      <c r="CU24" t="s">
        <v>525</v>
      </c>
      <c r="CV24">
        <v>14</v>
      </c>
      <c r="CW24" t="s">
        <v>336</v>
      </c>
      <c r="CX24">
        <v>0</v>
      </c>
      <c r="CY24">
        <v>0</v>
      </c>
      <c r="CZ24" t="s">
        <v>355</v>
      </c>
      <c r="DA24" t="s">
        <v>338</v>
      </c>
      <c r="DB24" t="s">
        <v>355</v>
      </c>
      <c r="DC24" t="s">
        <v>526</v>
      </c>
      <c r="DD24">
        <v>1</v>
      </c>
      <c r="DE24">
        <v>0</v>
      </c>
      <c r="DF24" t="s">
        <v>341</v>
      </c>
      <c r="DG24" t="s">
        <v>335</v>
      </c>
      <c r="DH24">
        <v>0</v>
      </c>
      <c r="DI24" t="s">
        <v>527</v>
      </c>
      <c r="DJ24" t="s">
        <v>405</v>
      </c>
      <c r="DK24">
        <v>2</v>
      </c>
      <c r="DL24">
        <v>6</v>
      </c>
      <c r="DM24">
        <v>8</v>
      </c>
      <c r="DN24">
        <v>38</v>
      </c>
      <c r="DO24" t="s">
        <v>345</v>
      </c>
      <c r="DP24" t="s">
        <v>338</v>
      </c>
      <c r="DQ24" t="s">
        <v>345</v>
      </c>
      <c r="DR24" t="s">
        <v>345</v>
      </c>
      <c r="DS24" t="s">
        <v>338</v>
      </c>
      <c r="DT24" t="s">
        <v>345</v>
      </c>
      <c r="DU24" t="s">
        <v>338</v>
      </c>
      <c r="DV24" t="s">
        <v>345</v>
      </c>
      <c r="DW24">
        <v>14</v>
      </c>
      <c r="DX24">
        <v>-1</v>
      </c>
      <c r="DY24">
        <v>-4</v>
      </c>
      <c r="DZ24">
        <v>-1</v>
      </c>
      <c r="EA24">
        <v>-7</v>
      </c>
      <c r="EB24">
        <v>11</v>
      </c>
      <c r="EC24">
        <v>7</v>
      </c>
      <c r="ED24" t="s">
        <v>328</v>
      </c>
      <c r="EG24">
        <v>-20</v>
      </c>
      <c r="EH24" t="s">
        <v>328</v>
      </c>
      <c r="EI24">
        <v>4</v>
      </c>
      <c r="EJ24">
        <v>-5</v>
      </c>
      <c r="EK24">
        <v>7</v>
      </c>
      <c r="EL24">
        <v>-7</v>
      </c>
      <c r="EM24">
        <v>-31</v>
      </c>
      <c r="EN24">
        <v>37</v>
      </c>
      <c r="EO24">
        <v>7</v>
      </c>
      <c r="EQ24">
        <v>7</v>
      </c>
      <c r="ER24">
        <v>2</v>
      </c>
      <c r="ES24">
        <v>-9</v>
      </c>
      <c r="ET24" t="s">
        <v>328</v>
      </c>
      <c r="EU24">
        <v>5.9372350999999997E-2</v>
      </c>
      <c r="EV24">
        <v>0.32729245800000001</v>
      </c>
      <c r="EW24">
        <v>0.158724333</v>
      </c>
      <c r="EX24">
        <v>0.17621535599999999</v>
      </c>
      <c r="EY24">
        <v>0.62606136000000001</v>
      </c>
      <c r="EZ24">
        <v>5.9372350999999997E-2</v>
      </c>
      <c r="FA24">
        <v>0</v>
      </c>
      <c r="FB24">
        <v>-2</v>
      </c>
      <c r="FC24">
        <v>0.66666666699999999</v>
      </c>
      <c r="FD24">
        <v>8.5</v>
      </c>
      <c r="FE24">
        <v>-0.33333333300000001</v>
      </c>
      <c r="FF24">
        <v>-0.33333333300000001</v>
      </c>
      <c r="FG24">
        <v>-0.33333333300000001</v>
      </c>
      <c r="FH24">
        <v>4</v>
      </c>
      <c r="FI24">
        <v>4</v>
      </c>
      <c r="FJ24">
        <v>4</v>
      </c>
      <c r="FK24">
        <v>4</v>
      </c>
      <c r="FL24">
        <v>4</v>
      </c>
      <c r="FM24">
        <v>4</v>
      </c>
      <c r="FN24">
        <v>4</v>
      </c>
      <c r="FO24">
        <v>4</v>
      </c>
      <c r="FP24">
        <v>4</v>
      </c>
      <c r="FQ24">
        <v>4</v>
      </c>
      <c r="FR24">
        <v>4</v>
      </c>
      <c r="FS24">
        <v>4</v>
      </c>
      <c r="FT24">
        <v>0.06</v>
      </c>
      <c r="FU24">
        <v>-1.7272727269999999</v>
      </c>
      <c r="FV24">
        <v>-1.7272727269999999</v>
      </c>
      <c r="FW24">
        <v>-1.7272727269999999</v>
      </c>
      <c r="FX24">
        <v>-1.7272727269999999</v>
      </c>
      <c r="FY24">
        <v>-1.7272727269999999</v>
      </c>
      <c r="FZ24">
        <v>-1.7272727269999999</v>
      </c>
      <c r="GA24">
        <v>-1.7272727269999999</v>
      </c>
      <c r="GB24">
        <v>-1.7272727269999999</v>
      </c>
      <c r="GC24">
        <v>-1.7272727269999999</v>
      </c>
      <c r="GD24">
        <v>-1.7272727269999999</v>
      </c>
      <c r="GE24">
        <v>-1.7272727269999999</v>
      </c>
      <c r="GF24">
        <v>-1.7272727269999999</v>
      </c>
      <c r="GG24">
        <v>-0.566495305</v>
      </c>
      <c r="GH24">
        <v>9.7778199999999996E-4</v>
      </c>
      <c r="GI24">
        <v>0</v>
      </c>
      <c r="GJ24">
        <v>0</v>
      </c>
      <c r="GK24">
        <v>0</v>
      </c>
      <c r="GL24">
        <v>1</v>
      </c>
    </row>
    <row r="25" spans="1:194" x14ac:dyDescent="0.3">
      <c r="A25" t="s">
        <v>22</v>
      </c>
      <c r="B25" t="s">
        <v>422</v>
      </c>
      <c r="C25">
        <v>57</v>
      </c>
      <c r="D25">
        <v>30</v>
      </c>
      <c r="E25">
        <v>33</v>
      </c>
      <c r="F25">
        <v>19</v>
      </c>
      <c r="G25" t="s">
        <v>328</v>
      </c>
      <c r="H25">
        <v>20</v>
      </c>
      <c r="I25">
        <v>20</v>
      </c>
      <c r="J25">
        <v>0</v>
      </c>
      <c r="K25">
        <v>0</v>
      </c>
      <c r="L25">
        <v>20</v>
      </c>
      <c r="M25">
        <v>60</v>
      </c>
      <c r="N25">
        <v>40</v>
      </c>
      <c r="O25">
        <v>40</v>
      </c>
      <c r="P25">
        <v>44</v>
      </c>
      <c r="Q25" t="s">
        <v>328</v>
      </c>
      <c r="R25">
        <v>25</v>
      </c>
      <c r="S25" t="s">
        <v>493</v>
      </c>
      <c r="T25">
        <v>21</v>
      </c>
      <c r="U25">
        <v>17</v>
      </c>
      <c r="V25">
        <v>13</v>
      </c>
      <c r="W25">
        <v>100</v>
      </c>
      <c r="X25">
        <v>100</v>
      </c>
      <c r="Y25">
        <v>85</v>
      </c>
      <c r="Z25">
        <v>85</v>
      </c>
      <c r="AA25">
        <v>85</v>
      </c>
      <c r="AB25">
        <v>62</v>
      </c>
      <c r="AC25">
        <v>67</v>
      </c>
      <c r="AD25">
        <v>74</v>
      </c>
      <c r="AE25">
        <v>73</v>
      </c>
      <c r="AF25">
        <v>78</v>
      </c>
      <c r="AG25">
        <v>24</v>
      </c>
      <c r="AH25">
        <v>24</v>
      </c>
      <c r="AI25">
        <v>26</v>
      </c>
      <c r="AJ25">
        <v>24</v>
      </c>
      <c r="AK25">
        <v>14</v>
      </c>
      <c r="AL25">
        <v>9.07</v>
      </c>
      <c r="AM25">
        <v>9.31</v>
      </c>
      <c r="AN25">
        <v>9.4</v>
      </c>
      <c r="AO25" t="s">
        <v>328</v>
      </c>
      <c r="AP25" t="s">
        <v>328</v>
      </c>
      <c r="AQ25">
        <v>60</v>
      </c>
      <c r="AR25">
        <v>60</v>
      </c>
      <c r="AS25">
        <v>60</v>
      </c>
      <c r="AT25">
        <v>60</v>
      </c>
      <c r="AU25">
        <v>20</v>
      </c>
      <c r="AV25">
        <v>39</v>
      </c>
      <c r="AW25">
        <v>42</v>
      </c>
      <c r="AX25">
        <v>48</v>
      </c>
      <c r="AY25">
        <v>48</v>
      </c>
      <c r="AZ25">
        <v>45</v>
      </c>
      <c r="BA25">
        <v>32</v>
      </c>
      <c r="BB25">
        <v>29</v>
      </c>
      <c r="BC25">
        <v>34</v>
      </c>
      <c r="BD25">
        <v>31</v>
      </c>
      <c r="BE25">
        <v>35</v>
      </c>
      <c r="BF25">
        <v>46</v>
      </c>
      <c r="BG25">
        <v>29</v>
      </c>
      <c r="BH25">
        <v>59</v>
      </c>
      <c r="BI25">
        <v>69</v>
      </c>
      <c r="BK25">
        <v>39.590000000000003</v>
      </c>
      <c r="BL25">
        <v>42.591000000000001</v>
      </c>
      <c r="BM25">
        <v>0</v>
      </c>
      <c r="BN25">
        <v>44</v>
      </c>
      <c r="BO25">
        <v>49</v>
      </c>
      <c r="BP25">
        <v>106876</v>
      </c>
      <c r="BQ25">
        <v>100878</v>
      </c>
      <c r="BR25">
        <v>99678</v>
      </c>
      <c r="BS25">
        <v>99016</v>
      </c>
      <c r="BT25" t="s">
        <v>328</v>
      </c>
      <c r="BU25">
        <v>14</v>
      </c>
      <c r="BV25">
        <v>12</v>
      </c>
      <c r="BW25">
        <v>8</v>
      </c>
      <c r="BX25">
        <v>13</v>
      </c>
      <c r="BY25" t="s">
        <v>328</v>
      </c>
      <c r="BZ25" t="s">
        <v>528</v>
      </c>
      <c r="CA25" t="s">
        <v>529</v>
      </c>
      <c r="CB25" t="s">
        <v>530</v>
      </c>
      <c r="CC25" t="s">
        <v>531</v>
      </c>
      <c r="CD25" t="s">
        <v>328</v>
      </c>
      <c r="CE25">
        <v>30</v>
      </c>
      <c r="CF25">
        <v>25</v>
      </c>
      <c r="CG25">
        <v>31</v>
      </c>
      <c r="CH25">
        <v>31</v>
      </c>
      <c r="CI25">
        <v>28</v>
      </c>
      <c r="CJ25">
        <v>35</v>
      </c>
      <c r="CK25">
        <v>29</v>
      </c>
      <c r="CL25">
        <v>35</v>
      </c>
      <c r="CM25">
        <v>34</v>
      </c>
      <c r="CN25">
        <v>31</v>
      </c>
      <c r="CO25">
        <v>88.040999999999997</v>
      </c>
      <c r="CP25">
        <v>87.094999999999999</v>
      </c>
      <c r="CQ25">
        <v>89</v>
      </c>
      <c r="CR25" t="s">
        <v>328</v>
      </c>
      <c r="CS25" t="s">
        <v>328</v>
      </c>
      <c r="CT25" t="s">
        <v>532</v>
      </c>
      <c r="CU25" t="s">
        <v>533</v>
      </c>
      <c r="CV25">
        <v>32</v>
      </c>
      <c r="CW25" t="s">
        <v>336</v>
      </c>
      <c r="CX25">
        <v>0</v>
      </c>
      <c r="CY25">
        <v>0</v>
      </c>
      <c r="CZ25" t="s">
        <v>337</v>
      </c>
      <c r="DA25" t="s">
        <v>338</v>
      </c>
      <c r="DB25" t="s">
        <v>355</v>
      </c>
      <c r="DC25" t="s">
        <v>534</v>
      </c>
      <c r="DD25">
        <v>1</v>
      </c>
      <c r="DE25">
        <v>6</v>
      </c>
      <c r="DF25" t="s">
        <v>341</v>
      </c>
      <c r="DG25" t="s">
        <v>535</v>
      </c>
      <c r="DH25">
        <v>0</v>
      </c>
      <c r="DI25" t="s">
        <v>536</v>
      </c>
      <c r="DJ25" t="s">
        <v>360</v>
      </c>
      <c r="DK25">
        <v>4</v>
      </c>
      <c r="DL25">
        <v>4</v>
      </c>
      <c r="DM25">
        <v>4</v>
      </c>
      <c r="DN25">
        <v>32</v>
      </c>
      <c r="DO25" t="s">
        <v>345</v>
      </c>
      <c r="DP25" t="s">
        <v>345</v>
      </c>
      <c r="DQ25" t="s">
        <v>338</v>
      </c>
      <c r="DR25" t="s">
        <v>338</v>
      </c>
      <c r="DS25" t="s">
        <v>345</v>
      </c>
      <c r="DT25" t="s">
        <v>345</v>
      </c>
      <c r="DU25" t="s">
        <v>338</v>
      </c>
      <c r="DV25" t="s">
        <v>345</v>
      </c>
      <c r="DW25">
        <v>0</v>
      </c>
      <c r="DX25">
        <v>-2</v>
      </c>
      <c r="DY25">
        <v>2</v>
      </c>
      <c r="DZ25">
        <v>10</v>
      </c>
      <c r="EA25">
        <v>27</v>
      </c>
      <c r="EB25">
        <v>-3</v>
      </c>
      <c r="EC25">
        <v>14</v>
      </c>
      <c r="ED25" t="s">
        <v>328</v>
      </c>
      <c r="EE25">
        <v>20</v>
      </c>
      <c r="EF25">
        <v>0</v>
      </c>
      <c r="EG25">
        <v>-4</v>
      </c>
      <c r="EH25" t="s">
        <v>328</v>
      </c>
      <c r="EI25">
        <v>-5</v>
      </c>
      <c r="EJ25">
        <v>-7</v>
      </c>
      <c r="EK25">
        <v>1</v>
      </c>
      <c r="EL25">
        <v>-5</v>
      </c>
      <c r="EM25">
        <v>17</v>
      </c>
      <c r="EN25">
        <v>-30</v>
      </c>
      <c r="EO25">
        <v>-10</v>
      </c>
      <c r="EQ25">
        <v>2</v>
      </c>
      <c r="ER25">
        <v>4</v>
      </c>
      <c r="ES25">
        <v>-5</v>
      </c>
      <c r="ET25" t="s">
        <v>328</v>
      </c>
      <c r="EU25">
        <v>0.22382601199999999</v>
      </c>
      <c r="EV25">
        <v>0.46065642000000001</v>
      </c>
      <c r="EW25">
        <v>0.206997925</v>
      </c>
      <c r="EX25">
        <v>8.1124905999999997E-2</v>
      </c>
      <c r="EY25">
        <v>0.34067402299999999</v>
      </c>
      <c r="EZ25">
        <v>0.22382601199999999</v>
      </c>
      <c r="FA25">
        <v>-5</v>
      </c>
      <c r="FB25">
        <v>-6.6666666670000003</v>
      </c>
      <c r="FC25">
        <v>0</v>
      </c>
      <c r="FD25">
        <v>3</v>
      </c>
      <c r="FE25">
        <v>-0.33333333300000001</v>
      </c>
      <c r="FF25">
        <v>0.33333333300000001</v>
      </c>
      <c r="FG25">
        <v>-0.33333333300000001</v>
      </c>
      <c r="FH25">
        <v>1.9090909089999999</v>
      </c>
      <c r="FI25">
        <v>1.9090909089999999</v>
      </c>
      <c r="FJ25">
        <v>1.9090909089999999</v>
      </c>
      <c r="FK25">
        <v>1.9090909089999999</v>
      </c>
      <c r="FL25">
        <v>1.9090909089999999</v>
      </c>
      <c r="FM25">
        <v>1.9090909089999999</v>
      </c>
      <c r="FN25">
        <v>1.9090909089999999</v>
      </c>
      <c r="FO25">
        <v>1.9090909089999999</v>
      </c>
      <c r="FP25">
        <v>1.9090909089999999</v>
      </c>
      <c r="FQ25">
        <v>1.9090909089999999</v>
      </c>
      <c r="FR25">
        <v>1.9090909089999999</v>
      </c>
      <c r="FS25">
        <v>1.9090909089999999</v>
      </c>
      <c r="FT25">
        <v>0.16500000000000001</v>
      </c>
      <c r="FU25">
        <v>-3.1818181820000002</v>
      </c>
      <c r="FV25">
        <v>-3.1818181820000002</v>
      </c>
      <c r="FW25">
        <v>-3.1818181820000002</v>
      </c>
      <c r="FX25">
        <v>-3.1818181820000002</v>
      </c>
      <c r="FY25">
        <v>-3.1818181820000002</v>
      </c>
      <c r="FZ25">
        <v>-3.1818181820000002</v>
      </c>
      <c r="GA25">
        <v>-3.1818181820000002</v>
      </c>
      <c r="GB25">
        <v>-3.1818181820000002</v>
      </c>
      <c r="GC25">
        <v>-3.1818181820000002</v>
      </c>
      <c r="GD25">
        <v>-3.1818181820000002</v>
      </c>
      <c r="GE25">
        <v>-3.1818181820000002</v>
      </c>
      <c r="GF25">
        <v>-3.1818181820000002</v>
      </c>
      <c r="GG25">
        <v>-0.566495305</v>
      </c>
      <c r="GH25">
        <v>1.3099300000000001E-4</v>
      </c>
      <c r="GI25">
        <v>0</v>
      </c>
      <c r="GJ25">
        <v>0</v>
      </c>
      <c r="GK25">
        <v>0</v>
      </c>
      <c r="GL25">
        <v>1</v>
      </c>
    </row>
    <row r="26" spans="1:194" x14ac:dyDescent="0.3">
      <c r="A26" t="s">
        <v>30</v>
      </c>
      <c r="B26" t="s">
        <v>537</v>
      </c>
      <c r="C26">
        <v>31</v>
      </c>
      <c r="D26">
        <v>21</v>
      </c>
      <c r="E26">
        <v>57</v>
      </c>
      <c r="F26">
        <v>86</v>
      </c>
      <c r="G26" t="s">
        <v>328</v>
      </c>
      <c r="H26">
        <v>21</v>
      </c>
      <c r="I26">
        <v>24</v>
      </c>
      <c r="J26">
        <v>22</v>
      </c>
      <c r="K26">
        <v>22</v>
      </c>
      <c r="L26">
        <v>35</v>
      </c>
      <c r="M26">
        <v>26</v>
      </c>
      <c r="O26">
        <v>6</v>
      </c>
      <c r="P26">
        <v>8</v>
      </c>
      <c r="Q26" t="s">
        <v>328</v>
      </c>
      <c r="R26">
        <v>20</v>
      </c>
      <c r="S26" t="s">
        <v>480</v>
      </c>
      <c r="T26">
        <v>21</v>
      </c>
      <c r="W26">
        <v>86</v>
      </c>
      <c r="X26">
        <v>88</v>
      </c>
      <c r="Y26">
        <v>88</v>
      </c>
      <c r="Z26">
        <v>86</v>
      </c>
      <c r="AA26">
        <v>88</v>
      </c>
      <c r="AB26">
        <v>13</v>
      </c>
      <c r="AC26">
        <v>4</v>
      </c>
      <c r="AD26">
        <v>3</v>
      </c>
      <c r="AE26">
        <v>2</v>
      </c>
      <c r="AF26">
        <v>19</v>
      </c>
      <c r="AG26">
        <v>25</v>
      </c>
      <c r="AH26">
        <v>14</v>
      </c>
      <c r="AI26">
        <v>22</v>
      </c>
      <c r="AJ26">
        <v>18</v>
      </c>
      <c r="AK26">
        <v>22</v>
      </c>
      <c r="AL26">
        <v>9.24</v>
      </c>
      <c r="AM26">
        <v>9.08</v>
      </c>
      <c r="AN26">
        <v>8.39</v>
      </c>
      <c r="AO26" t="s">
        <v>328</v>
      </c>
      <c r="AP26" t="s">
        <v>328</v>
      </c>
      <c r="AQ26">
        <v>42</v>
      </c>
      <c r="AR26">
        <v>35</v>
      </c>
      <c r="AS26">
        <v>33</v>
      </c>
      <c r="AT26">
        <v>33</v>
      </c>
      <c r="AU26">
        <v>20</v>
      </c>
      <c r="AV26">
        <v>46</v>
      </c>
      <c r="AW26">
        <v>43</v>
      </c>
      <c r="AX26">
        <v>54</v>
      </c>
      <c r="AZ26">
        <v>52</v>
      </c>
      <c r="BA26">
        <v>41</v>
      </c>
      <c r="BB26">
        <v>45</v>
      </c>
      <c r="BC26">
        <v>51</v>
      </c>
      <c r="BD26">
        <v>38</v>
      </c>
      <c r="BE26">
        <v>42</v>
      </c>
      <c r="BF26">
        <v>17</v>
      </c>
      <c r="BG26">
        <v>88</v>
      </c>
      <c r="BH26">
        <v>48</v>
      </c>
      <c r="BI26">
        <v>22</v>
      </c>
      <c r="BK26">
        <v>38.06</v>
      </c>
      <c r="BL26">
        <v>60.899000000000001</v>
      </c>
      <c r="BM26">
        <v>22</v>
      </c>
      <c r="BN26">
        <v>63</v>
      </c>
      <c r="BO26">
        <v>52</v>
      </c>
      <c r="BP26">
        <v>75001</v>
      </c>
      <c r="BQ26">
        <v>75038</v>
      </c>
      <c r="BR26">
        <v>67275</v>
      </c>
      <c r="BS26">
        <v>68277</v>
      </c>
      <c r="BT26" t="s">
        <v>328</v>
      </c>
      <c r="BU26">
        <v>25</v>
      </c>
      <c r="BV26">
        <v>26</v>
      </c>
      <c r="BW26">
        <v>20</v>
      </c>
      <c r="BX26">
        <v>24</v>
      </c>
      <c r="BY26" t="s">
        <v>328</v>
      </c>
      <c r="BZ26" t="s">
        <v>487</v>
      </c>
      <c r="CA26" t="s">
        <v>487</v>
      </c>
      <c r="CB26" t="s">
        <v>330</v>
      </c>
      <c r="CC26" t="s">
        <v>538</v>
      </c>
      <c r="CD26" t="s">
        <v>328</v>
      </c>
      <c r="CE26">
        <v>25</v>
      </c>
      <c r="CF26">
        <v>26</v>
      </c>
      <c r="CG26">
        <v>21</v>
      </c>
      <c r="CH26">
        <v>18</v>
      </c>
      <c r="CI26">
        <v>13</v>
      </c>
      <c r="CJ26">
        <v>66</v>
      </c>
      <c r="CK26">
        <v>75</v>
      </c>
      <c r="CL26">
        <v>54</v>
      </c>
      <c r="CM26">
        <v>65</v>
      </c>
      <c r="CN26">
        <v>62</v>
      </c>
      <c r="CO26">
        <v>86.498000000000005</v>
      </c>
      <c r="CP26">
        <v>87.183999999999997</v>
      </c>
      <c r="CQ26">
        <v>86</v>
      </c>
      <c r="CR26" t="s">
        <v>328</v>
      </c>
      <c r="CS26" t="s">
        <v>328</v>
      </c>
      <c r="CT26" t="s">
        <v>448</v>
      </c>
      <c r="CU26" t="s">
        <v>539</v>
      </c>
      <c r="CV26">
        <v>30</v>
      </c>
      <c r="CW26" t="s">
        <v>394</v>
      </c>
      <c r="CX26">
        <v>0</v>
      </c>
      <c r="CY26">
        <v>0</v>
      </c>
      <c r="CZ26" t="s">
        <v>355</v>
      </c>
      <c r="DA26" t="s">
        <v>345</v>
      </c>
      <c r="DB26" t="s">
        <v>355</v>
      </c>
      <c r="DC26" t="s">
        <v>540</v>
      </c>
      <c r="DD26">
        <v>1</v>
      </c>
      <c r="DE26">
        <v>0</v>
      </c>
      <c r="DF26" t="s">
        <v>341</v>
      </c>
      <c r="DG26" t="s">
        <v>412</v>
      </c>
      <c r="DH26">
        <v>10000</v>
      </c>
      <c r="DI26" t="s">
        <v>541</v>
      </c>
      <c r="DJ26" t="s">
        <v>360</v>
      </c>
      <c r="DK26">
        <v>4</v>
      </c>
      <c r="DL26">
        <v>4</v>
      </c>
      <c r="DM26">
        <v>5</v>
      </c>
      <c r="DN26">
        <v>42</v>
      </c>
      <c r="DO26" t="s">
        <v>345</v>
      </c>
      <c r="DP26" t="s">
        <v>338</v>
      </c>
      <c r="DQ26" t="s">
        <v>345</v>
      </c>
      <c r="DR26" t="s">
        <v>338</v>
      </c>
      <c r="DS26" t="s">
        <v>345</v>
      </c>
      <c r="DT26" t="s">
        <v>345</v>
      </c>
      <c r="DU26" t="s">
        <v>355</v>
      </c>
      <c r="DV26" t="s">
        <v>345</v>
      </c>
      <c r="DW26">
        <v>11</v>
      </c>
      <c r="DX26">
        <v>-8</v>
      </c>
      <c r="DY26">
        <v>4</v>
      </c>
      <c r="DZ26">
        <v>-4</v>
      </c>
      <c r="EA26">
        <v>10</v>
      </c>
      <c r="EB26">
        <v>-36</v>
      </c>
      <c r="EC26">
        <v>-29</v>
      </c>
      <c r="ED26" t="s">
        <v>328</v>
      </c>
      <c r="EG26">
        <v>-2</v>
      </c>
      <c r="EH26" t="s">
        <v>328</v>
      </c>
      <c r="EI26">
        <v>9</v>
      </c>
      <c r="EJ26">
        <v>1</v>
      </c>
      <c r="EK26">
        <v>1</v>
      </c>
      <c r="EL26">
        <v>-17</v>
      </c>
      <c r="EM26">
        <v>-71</v>
      </c>
      <c r="EN26">
        <v>40</v>
      </c>
      <c r="EO26">
        <v>26</v>
      </c>
      <c r="EQ26">
        <v>-1</v>
      </c>
      <c r="ER26">
        <v>6</v>
      </c>
      <c r="ES26">
        <v>-4</v>
      </c>
      <c r="ET26" t="s">
        <v>328</v>
      </c>
      <c r="EU26">
        <v>0.110734974</v>
      </c>
      <c r="EV26">
        <v>0.59696067100000005</v>
      </c>
      <c r="EW26">
        <v>0.82613558200000003</v>
      </c>
      <c r="EX26">
        <v>0.92113237299999995</v>
      </c>
      <c r="EY26">
        <v>0.74238813000000003</v>
      </c>
      <c r="EZ26">
        <v>0.110734974</v>
      </c>
      <c r="FA26">
        <v>0</v>
      </c>
      <c r="FB26">
        <v>0.33333333300000001</v>
      </c>
      <c r="FC26">
        <v>-3</v>
      </c>
      <c r="FD26">
        <v>4</v>
      </c>
      <c r="FE26">
        <v>-1</v>
      </c>
      <c r="FF26">
        <v>-2.3333333330000001</v>
      </c>
      <c r="FG26">
        <v>-0.33333333300000001</v>
      </c>
      <c r="FH26">
        <v>0</v>
      </c>
      <c r="FI26">
        <v>0</v>
      </c>
      <c r="FJ26">
        <v>0</v>
      </c>
      <c r="FK26">
        <v>0</v>
      </c>
      <c r="FL26">
        <v>0</v>
      </c>
      <c r="FM26">
        <v>0</v>
      </c>
      <c r="FN26">
        <v>0</v>
      </c>
      <c r="FO26">
        <v>0</v>
      </c>
      <c r="FP26">
        <v>0</v>
      </c>
      <c r="FQ26">
        <v>0</v>
      </c>
      <c r="FR26">
        <v>0</v>
      </c>
      <c r="FS26">
        <v>0</v>
      </c>
      <c r="FT26">
        <v>-0.42499999999999999</v>
      </c>
      <c r="FU26">
        <v>-4</v>
      </c>
      <c r="FV26">
        <v>-4</v>
      </c>
      <c r="FW26">
        <v>-4</v>
      </c>
      <c r="FX26">
        <v>-4</v>
      </c>
      <c r="FY26">
        <v>-4</v>
      </c>
      <c r="FZ26">
        <v>-4</v>
      </c>
      <c r="GA26">
        <v>-4</v>
      </c>
      <c r="GB26">
        <v>-4</v>
      </c>
      <c r="GC26">
        <v>-4</v>
      </c>
      <c r="GD26">
        <v>-4</v>
      </c>
      <c r="GE26">
        <v>-4</v>
      </c>
      <c r="GF26">
        <v>-4</v>
      </c>
      <c r="GG26">
        <v>-0.566495305</v>
      </c>
      <c r="GH26">
        <v>3.3332899999999999E-4</v>
      </c>
      <c r="GI26">
        <v>0</v>
      </c>
      <c r="GJ26">
        <v>0</v>
      </c>
      <c r="GK26">
        <v>0</v>
      </c>
      <c r="GL26">
        <v>0</v>
      </c>
    </row>
    <row r="27" spans="1:194" x14ac:dyDescent="0.3">
      <c r="A27" t="s">
        <v>40</v>
      </c>
      <c r="B27" t="s">
        <v>346</v>
      </c>
      <c r="C27">
        <v>51</v>
      </c>
      <c r="D27">
        <v>62</v>
      </c>
      <c r="E27">
        <v>41</v>
      </c>
      <c r="F27">
        <v>41</v>
      </c>
      <c r="G27" t="s">
        <v>328</v>
      </c>
      <c r="H27">
        <v>80</v>
      </c>
      <c r="I27">
        <v>80</v>
      </c>
      <c r="J27">
        <v>70</v>
      </c>
      <c r="K27">
        <v>70</v>
      </c>
      <c r="L27">
        <v>70</v>
      </c>
      <c r="M27">
        <v>2</v>
      </c>
      <c r="N27">
        <v>7</v>
      </c>
      <c r="O27">
        <v>12</v>
      </c>
      <c r="P27">
        <v>14</v>
      </c>
      <c r="Q27" t="s">
        <v>328</v>
      </c>
      <c r="R27">
        <v>31</v>
      </c>
      <c r="S27" t="s">
        <v>542</v>
      </c>
      <c r="T27">
        <v>32</v>
      </c>
      <c r="U27">
        <v>32</v>
      </c>
      <c r="V27">
        <v>27</v>
      </c>
      <c r="W27">
        <v>100</v>
      </c>
      <c r="X27">
        <v>100</v>
      </c>
      <c r="Y27">
        <v>100</v>
      </c>
      <c r="Z27">
        <v>100</v>
      </c>
      <c r="AA27">
        <v>100</v>
      </c>
      <c r="AB27">
        <v>55</v>
      </c>
      <c r="AC27">
        <v>42</v>
      </c>
      <c r="AD27">
        <v>41</v>
      </c>
      <c r="AE27">
        <v>32</v>
      </c>
      <c r="AF27">
        <v>39</v>
      </c>
      <c r="AG27">
        <v>26</v>
      </c>
      <c r="AH27">
        <v>34</v>
      </c>
      <c r="AI27">
        <v>32</v>
      </c>
      <c r="AJ27">
        <v>33</v>
      </c>
      <c r="AK27">
        <v>32</v>
      </c>
      <c r="AL27">
        <v>8.8000000000000007</v>
      </c>
      <c r="AM27">
        <v>8.4600000000000009</v>
      </c>
      <c r="AN27">
        <v>9.0500000000000007</v>
      </c>
      <c r="AO27" t="s">
        <v>328</v>
      </c>
      <c r="AP27" t="s">
        <v>328</v>
      </c>
      <c r="AQ27">
        <v>40</v>
      </c>
      <c r="AR27">
        <v>40</v>
      </c>
      <c r="AS27">
        <v>10</v>
      </c>
      <c r="AT27">
        <v>10</v>
      </c>
      <c r="AU27">
        <v>10</v>
      </c>
      <c r="AV27">
        <v>50</v>
      </c>
      <c r="AW27">
        <v>50</v>
      </c>
      <c r="AX27">
        <v>50</v>
      </c>
      <c r="AY27">
        <v>50</v>
      </c>
      <c r="AZ27">
        <v>50</v>
      </c>
      <c r="BA27">
        <v>47</v>
      </c>
      <c r="BB27">
        <v>46</v>
      </c>
      <c r="BC27">
        <v>46</v>
      </c>
      <c r="BD27">
        <v>42</v>
      </c>
      <c r="BE27">
        <v>44</v>
      </c>
      <c r="BF27">
        <v>82</v>
      </c>
      <c r="BG27">
        <v>1</v>
      </c>
      <c r="BH27">
        <v>70</v>
      </c>
      <c r="BI27">
        <v>81</v>
      </c>
      <c r="BJ27">
        <v>57</v>
      </c>
      <c r="BK27">
        <v>45.13</v>
      </c>
      <c r="BL27">
        <v>50.683999999999997</v>
      </c>
      <c r="BM27">
        <v>70</v>
      </c>
      <c r="BN27">
        <v>50</v>
      </c>
      <c r="BO27">
        <v>42</v>
      </c>
      <c r="BP27">
        <v>70996</v>
      </c>
      <c r="BQ27">
        <v>68093</v>
      </c>
      <c r="BR27">
        <v>67564</v>
      </c>
      <c r="BS27">
        <v>65329</v>
      </c>
      <c r="BT27" t="s">
        <v>328</v>
      </c>
      <c r="BU27">
        <v>51</v>
      </c>
      <c r="BV27">
        <v>47</v>
      </c>
      <c r="BW27">
        <v>48</v>
      </c>
      <c r="BX27">
        <v>55</v>
      </c>
      <c r="BY27" t="s">
        <v>328</v>
      </c>
      <c r="BZ27" t="s">
        <v>543</v>
      </c>
      <c r="CA27" t="s">
        <v>544</v>
      </c>
      <c r="CB27" t="s">
        <v>545</v>
      </c>
      <c r="CC27" t="s">
        <v>546</v>
      </c>
      <c r="CD27" t="s">
        <v>328</v>
      </c>
      <c r="CE27">
        <v>89</v>
      </c>
      <c r="CF27">
        <v>88</v>
      </c>
      <c r="CG27">
        <v>87</v>
      </c>
      <c r="CH27">
        <v>86</v>
      </c>
      <c r="CI27">
        <v>86</v>
      </c>
      <c r="CJ27">
        <v>36</v>
      </c>
      <c r="CK27">
        <v>25</v>
      </c>
      <c r="CL27">
        <v>26</v>
      </c>
      <c r="CM27">
        <v>25</v>
      </c>
      <c r="CN27">
        <v>29</v>
      </c>
      <c r="CO27">
        <v>86.986999999999995</v>
      </c>
      <c r="CP27">
        <v>85.131</v>
      </c>
      <c r="CQ27">
        <v>86</v>
      </c>
      <c r="CR27" t="s">
        <v>328</v>
      </c>
      <c r="CS27" t="s">
        <v>328</v>
      </c>
      <c r="CT27" t="s">
        <v>352</v>
      </c>
      <c r="CU27" t="s">
        <v>335</v>
      </c>
      <c r="CV27">
        <v>24</v>
      </c>
      <c r="CW27" t="s">
        <v>394</v>
      </c>
      <c r="CX27">
        <v>850</v>
      </c>
      <c r="CY27">
        <v>850</v>
      </c>
      <c r="CZ27" t="s">
        <v>385</v>
      </c>
      <c r="DA27" t="s">
        <v>345</v>
      </c>
      <c r="DB27" t="s">
        <v>355</v>
      </c>
      <c r="DC27" t="s">
        <v>547</v>
      </c>
      <c r="DD27">
        <v>1</v>
      </c>
      <c r="DE27">
        <v>13</v>
      </c>
      <c r="DF27" t="s">
        <v>341</v>
      </c>
      <c r="DG27" t="s">
        <v>548</v>
      </c>
      <c r="DH27">
        <v>23900</v>
      </c>
      <c r="DI27" t="s">
        <v>549</v>
      </c>
      <c r="DJ27" t="s">
        <v>360</v>
      </c>
      <c r="DK27">
        <v>4</v>
      </c>
      <c r="DL27">
        <v>4</v>
      </c>
      <c r="DM27">
        <v>9</v>
      </c>
      <c r="DN27">
        <v>0</v>
      </c>
      <c r="DO27" t="s">
        <v>338</v>
      </c>
      <c r="DP27" t="s">
        <v>345</v>
      </c>
      <c r="DQ27" t="s">
        <v>345</v>
      </c>
      <c r="DR27" t="s">
        <v>338</v>
      </c>
      <c r="DS27" t="s">
        <v>345</v>
      </c>
      <c r="DT27" t="s">
        <v>345</v>
      </c>
      <c r="DU27" t="s">
        <v>338</v>
      </c>
      <c r="DV27" t="s">
        <v>345</v>
      </c>
      <c r="DW27">
        <v>-8</v>
      </c>
      <c r="DX27">
        <v>2</v>
      </c>
      <c r="DY27">
        <v>-1</v>
      </c>
      <c r="DZ27">
        <v>1</v>
      </c>
      <c r="EA27">
        <v>-11</v>
      </c>
      <c r="EB27">
        <v>21</v>
      </c>
      <c r="EC27">
        <v>0</v>
      </c>
      <c r="ED27" t="s">
        <v>328</v>
      </c>
      <c r="EE27">
        <v>-5</v>
      </c>
      <c r="EF27">
        <v>-5</v>
      </c>
      <c r="EG27">
        <v>-2</v>
      </c>
      <c r="EH27" t="s">
        <v>328</v>
      </c>
      <c r="EI27">
        <v>13</v>
      </c>
      <c r="EJ27">
        <v>1</v>
      </c>
      <c r="EK27">
        <v>9</v>
      </c>
      <c r="EL27">
        <v>-7</v>
      </c>
      <c r="EM27">
        <v>81</v>
      </c>
      <c r="EN27">
        <v>-69</v>
      </c>
      <c r="EO27">
        <v>-11</v>
      </c>
      <c r="EP27">
        <v>24</v>
      </c>
      <c r="EQ27">
        <v>4</v>
      </c>
      <c r="ER27">
        <v>-1</v>
      </c>
      <c r="ES27">
        <v>-7</v>
      </c>
      <c r="ET27" t="s">
        <v>328</v>
      </c>
      <c r="EU27">
        <v>7.1521919000000003E-2</v>
      </c>
      <c r="EV27">
        <v>0.20538445499999999</v>
      </c>
      <c r="EW27">
        <v>0.61456250700000004</v>
      </c>
      <c r="EX27">
        <v>0.222805846</v>
      </c>
      <c r="EY27">
        <v>0.66182771600000001</v>
      </c>
      <c r="EZ27">
        <v>7.1521919000000003E-2</v>
      </c>
      <c r="FA27">
        <v>0</v>
      </c>
      <c r="FB27">
        <v>-3.3333333330000001</v>
      </c>
      <c r="FC27">
        <v>-10</v>
      </c>
      <c r="FD27">
        <v>0</v>
      </c>
      <c r="FE27">
        <v>-1.6666666670000001</v>
      </c>
      <c r="FF27">
        <v>-1</v>
      </c>
      <c r="FG27">
        <v>-3.6666666669999999</v>
      </c>
      <c r="FH27">
        <v>-3.636363636</v>
      </c>
      <c r="FI27">
        <v>-3.636363636</v>
      </c>
      <c r="FJ27">
        <v>-3.636363636</v>
      </c>
      <c r="FK27">
        <v>-3.636363636</v>
      </c>
      <c r="FL27">
        <v>-3.636363636</v>
      </c>
      <c r="FM27">
        <v>-3.636363636</v>
      </c>
      <c r="FN27">
        <v>-3.636363636</v>
      </c>
      <c r="FO27">
        <v>-3.636363636</v>
      </c>
      <c r="FP27">
        <v>-3.636363636</v>
      </c>
      <c r="FQ27">
        <v>-3.636363636</v>
      </c>
      <c r="FR27">
        <v>-3.636363636</v>
      </c>
      <c r="FS27">
        <v>-3.636363636</v>
      </c>
      <c r="FT27">
        <v>0.125</v>
      </c>
      <c r="FU27">
        <v>3.0909090909999999</v>
      </c>
      <c r="FV27">
        <v>3.0909090909999999</v>
      </c>
      <c r="FW27">
        <v>3.0909090909999999</v>
      </c>
      <c r="FX27">
        <v>3.0909090909999999</v>
      </c>
      <c r="FY27">
        <v>3.0909090909999999</v>
      </c>
      <c r="FZ27">
        <v>3.0909090909999999</v>
      </c>
      <c r="GA27">
        <v>3.0909090909999999</v>
      </c>
      <c r="GB27">
        <v>3.0909090909999999</v>
      </c>
      <c r="GC27">
        <v>3.0909090909999999</v>
      </c>
      <c r="GD27">
        <v>3.0909090909999999</v>
      </c>
      <c r="GE27">
        <v>3.0909090909999999</v>
      </c>
      <c r="GF27">
        <v>3.0909090909999999</v>
      </c>
      <c r="GG27">
        <v>-0.566495305</v>
      </c>
      <c r="GH27">
        <v>7.1834999999999998E-4</v>
      </c>
      <c r="GI27">
        <v>0</v>
      </c>
      <c r="GJ27">
        <v>0</v>
      </c>
      <c r="GK27">
        <v>0</v>
      </c>
      <c r="GL27">
        <v>1</v>
      </c>
    </row>
    <row r="28" spans="1:194" x14ac:dyDescent="0.3">
      <c r="A28" t="s">
        <v>29</v>
      </c>
      <c r="B28" t="s">
        <v>397</v>
      </c>
      <c r="C28">
        <v>45</v>
      </c>
      <c r="D28">
        <v>31</v>
      </c>
      <c r="E28">
        <v>34</v>
      </c>
      <c r="F28">
        <v>30</v>
      </c>
      <c r="G28" t="s">
        <v>328</v>
      </c>
      <c r="H28">
        <v>38</v>
      </c>
      <c r="I28">
        <v>13</v>
      </c>
      <c r="J28">
        <v>22</v>
      </c>
      <c r="K28">
        <v>22</v>
      </c>
      <c r="L28">
        <v>20</v>
      </c>
      <c r="M28">
        <v>89</v>
      </c>
      <c r="O28">
        <v>83</v>
      </c>
      <c r="P28">
        <v>94</v>
      </c>
      <c r="Q28" t="s">
        <v>328</v>
      </c>
      <c r="R28">
        <v>19</v>
      </c>
      <c r="S28" t="s">
        <v>480</v>
      </c>
      <c r="T28">
        <v>20</v>
      </c>
      <c r="U28">
        <v>21</v>
      </c>
      <c r="V28">
        <v>26</v>
      </c>
      <c r="W28">
        <v>100</v>
      </c>
      <c r="X28">
        <v>100</v>
      </c>
      <c r="Y28">
        <v>100</v>
      </c>
      <c r="Z28">
        <v>100</v>
      </c>
      <c r="AA28">
        <v>100</v>
      </c>
      <c r="AB28">
        <v>66</v>
      </c>
      <c r="AC28">
        <v>56</v>
      </c>
      <c r="AD28">
        <v>68</v>
      </c>
      <c r="AE28">
        <v>57</v>
      </c>
      <c r="AF28">
        <v>65</v>
      </c>
      <c r="AG28">
        <v>27</v>
      </c>
      <c r="AH28">
        <v>15</v>
      </c>
      <c r="AI28">
        <v>16</v>
      </c>
      <c r="AJ28">
        <v>22</v>
      </c>
      <c r="AK28">
        <v>21</v>
      </c>
      <c r="AL28">
        <v>8.64</v>
      </c>
      <c r="AM28">
        <v>9.0399999999999991</v>
      </c>
      <c r="AN28">
        <v>8.7899999999999991</v>
      </c>
      <c r="AO28" t="s">
        <v>328</v>
      </c>
      <c r="AP28" t="s">
        <v>328</v>
      </c>
      <c r="AQ28">
        <v>31</v>
      </c>
      <c r="AR28">
        <v>38</v>
      </c>
      <c r="AS28">
        <v>33</v>
      </c>
      <c r="AT28">
        <v>33</v>
      </c>
      <c r="AU28">
        <v>40</v>
      </c>
      <c r="AV28">
        <v>60</v>
      </c>
      <c r="AW28">
        <v>62</v>
      </c>
      <c r="AX28">
        <v>59</v>
      </c>
      <c r="AZ28">
        <v>61</v>
      </c>
      <c r="BA28">
        <v>43</v>
      </c>
      <c r="BB28">
        <v>42</v>
      </c>
      <c r="BC28">
        <v>43</v>
      </c>
      <c r="BD28">
        <v>40</v>
      </c>
      <c r="BE28">
        <v>34</v>
      </c>
      <c r="BF28">
        <v>2</v>
      </c>
      <c r="BG28">
        <v>86</v>
      </c>
      <c r="BH28">
        <v>1</v>
      </c>
      <c r="BI28">
        <v>1</v>
      </c>
      <c r="BK28">
        <v>94.75</v>
      </c>
      <c r="BL28">
        <v>99.600999999999999</v>
      </c>
      <c r="BM28">
        <v>22</v>
      </c>
      <c r="BN28">
        <v>78</v>
      </c>
      <c r="BO28">
        <v>85</v>
      </c>
      <c r="BP28">
        <v>69310</v>
      </c>
      <c r="BQ28">
        <v>69723</v>
      </c>
      <c r="BR28">
        <v>70890</v>
      </c>
      <c r="BS28">
        <v>66149</v>
      </c>
      <c r="BT28" t="s">
        <v>328</v>
      </c>
      <c r="BU28">
        <v>92</v>
      </c>
      <c r="BV28">
        <v>86</v>
      </c>
      <c r="BW28">
        <v>80</v>
      </c>
      <c r="BX28">
        <v>86</v>
      </c>
      <c r="BY28" t="s">
        <v>328</v>
      </c>
      <c r="BZ28" t="s">
        <v>550</v>
      </c>
      <c r="CA28" t="s">
        <v>551</v>
      </c>
      <c r="CB28" t="s">
        <v>552</v>
      </c>
      <c r="CC28" t="s">
        <v>553</v>
      </c>
      <c r="CD28" t="s">
        <v>328</v>
      </c>
      <c r="CE28">
        <v>81</v>
      </c>
      <c r="CF28">
        <v>79</v>
      </c>
      <c r="CG28">
        <v>78</v>
      </c>
      <c r="CH28">
        <v>79</v>
      </c>
      <c r="CI28">
        <v>78</v>
      </c>
      <c r="CJ28">
        <v>95</v>
      </c>
      <c r="CK28">
        <v>93</v>
      </c>
      <c r="CL28">
        <v>94</v>
      </c>
      <c r="CM28">
        <v>90</v>
      </c>
      <c r="CN28">
        <v>97</v>
      </c>
      <c r="CO28">
        <v>84.409000000000006</v>
      </c>
      <c r="CP28">
        <v>83.775999999999996</v>
      </c>
      <c r="CQ28">
        <v>83</v>
      </c>
      <c r="CR28" t="s">
        <v>328</v>
      </c>
      <c r="CS28" t="s">
        <v>328</v>
      </c>
      <c r="CT28" t="s">
        <v>554</v>
      </c>
      <c r="CU28" t="s">
        <v>555</v>
      </c>
      <c r="CV28">
        <v>14</v>
      </c>
      <c r="CW28" t="s">
        <v>336</v>
      </c>
      <c r="CX28">
        <v>0</v>
      </c>
      <c r="CY28">
        <v>0</v>
      </c>
      <c r="CZ28" t="s">
        <v>355</v>
      </c>
      <c r="DA28" t="s">
        <v>345</v>
      </c>
      <c r="DB28" t="s">
        <v>355</v>
      </c>
      <c r="DC28" t="s">
        <v>556</v>
      </c>
      <c r="DD28">
        <v>1</v>
      </c>
      <c r="DE28">
        <v>0</v>
      </c>
      <c r="DF28" t="s">
        <v>341</v>
      </c>
      <c r="DG28" t="s">
        <v>557</v>
      </c>
      <c r="DH28">
        <v>27550</v>
      </c>
      <c r="DI28" t="s">
        <v>558</v>
      </c>
      <c r="DJ28" t="s">
        <v>405</v>
      </c>
      <c r="DK28">
        <v>3</v>
      </c>
      <c r="DL28">
        <v>3</v>
      </c>
      <c r="DM28">
        <v>0</v>
      </c>
      <c r="DN28">
        <v>0</v>
      </c>
      <c r="DO28" t="s">
        <v>345</v>
      </c>
      <c r="DP28" t="s">
        <v>345</v>
      </c>
      <c r="DQ28" t="s">
        <v>338</v>
      </c>
      <c r="DR28" t="s">
        <v>345</v>
      </c>
      <c r="DS28" t="s">
        <v>338</v>
      </c>
      <c r="DT28" t="s">
        <v>345</v>
      </c>
      <c r="DU28" t="s">
        <v>338</v>
      </c>
      <c r="DV28" t="s">
        <v>345</v>
      </c>
      <c r="DW28">
        <v>12</v>
      </c>
      <c r="DX28">
        <v>-1</v>
      </c>
      <c r="DY28">
        <v>-6</v>
      </c>
      <c r="DZ28">
        <v>1</v>
      </c>
      <c r="EA28">
        <v>14</v>
      </c>
      <c r="EB28">
        <v>-3</v>
      </c>
      <c r="EC28">
        <v>4</v>
      </c>
      <c r="ED28" t="s">
        <v>328</v>
      </c>
      <c r="EG28">
        <v>-11</v>
      </c>
      <c r="EH28" t="s">
        <v>328</v>
      </c>
      <c r="EI28">
        <v>10</v>
      </c>
      <c r="EJ28">
        <v>-12</v>
      </c>
      <c r="EK28">
        <v>11</v>
      </c>
      <c r="EL28">
        <v>-8</v>
      </c>
      <c r="EM28">
        <v>-84</v>
      </c>
      <c r="EN28">
        <v>85</v>
      </c>
      <c r="EO28">
        <v>0</v>
      </c>
      <c r="EQ28">
        <v>6</v>
      </c>
      <c r="ER28">
        <v>6</v>
      </c>
      <c r="ES28">
        <v>-6</v>
      </c>
      <c r="ET28" t="s">
        <v>328</v>
      </c>
      <c r="EU28">
        <v>5.6964877999999997E-2</v>
      </c>
      <c r="EV28">
        <v>0.19656921399999999</v>
      </c>
      <c r="EW28">
        <v>6.2115456999999999E-2</v>
      </c>
      <c r="EX28">
        <v>9.9279752999999998E-2</v>
      </c>
      <c r="EY28">
        <v>1.88159813</v>
      </c>
      <c r="EZ28">
        <v>5.6964877999999997E-2</v>
      </c>
      <c r="FA28">
        <v>0</v>
      </c>
      <c r="FB28">
        <v>-5.3333333329999997</v>
      </c>
      <c r="FC28">
        <v>0.66666666699999999</v>
      </c>
      <c r="FD28">
        <v>-0.5</v>
      </c>
      <c r="FE28">
        <v>-1</v>
      </c>
      <c r="FF28">
        <v>-0.66666666699999999</v>
      </c>
      <c r="FG28">
        <v>-1.6666666670000001</v>
      </c>
      <c r="FH28">
        <v>-1.2222222220000001</v>
      </c>
      <c r="FI28">
        <v>-1.2222222220000001</v>
      </c>
      <c r="FJ28">
        <v>-1.2222222220000001</v>
      </c>
      <c r="FK28">
        <v>-1.2222222220000001</v>
      </c>
      <c r="FL28">
        <v>-1.2222222220000001</v>
      </c>
      <c r="FM28">
        <v>-1.2222222220000001</v>
      </c>
      <c r="FN28">
        <v>-1.2222222220000001</v>
      </c>
      <c r="FO28">
        <v>-1.2222222220000001</v>
      </c>
      <c r="FP28">
        <v>-1.2222222220000001</v>
      </c>
      <c r="FQ28">
        <v>-1.2222222220000001</v>
      </c>
      <c r="FR28">
        <v>-1.2222222220000001</v>
      </c>
      <c r="FS28">
        <v>-1.2222222220000001</v>
      </c>
      <c r="FT28">
        <v>7.4999999999999997E-2</v>
      </c>
      <c r="FU28">
        <v>-6.6363636359999996</v>
      </c>
      <c r="FV28">
        <v>-6.6363636359999996</v>
      </c>
      <c r="FW28">
        <v>-6.6363636359999996</v>
      </c>
      <c r="FX28">
        <v>-6.6363636359999996</v>
      </c>
      <c r="FY28">
        <v>-6.6363636359999996</v>
      </c>
      <c r="FZ28">
        <v>-6.6363636359999996</v>
      </c>
      <c r="GA28">
        <v>-6.6363636359999996</v>
      </c>
      <c r="GB28">
        <v>-6.6363636359999996</v>
      </c>
      <c r="GC28">
        <v>-6.6363636359999996</v>
      </c>
      <c r="GD28">
        <v>-6.6363636359999996</v>
      </c>
      <c r="GE28">
        <v>-6.6363636359999996</v>
      </c>
      <c r="GF28">
        <v>-6.6363636359999996</v>
      </c>
      <c r="GG28">
        <v>-0.566495305</v>
      </c>
      <c r="GH28">
        <v>1.32737E-3</v>
      </c>
      <c r="GI28">
        <v>0</v>
      </c>
      <c r="GJ28">
        <v>0</v>
      </c>
      <c r="GK28">
        <v>0</v>
      </c>
      <c r="GL28">
        <v>1</v>
      </c>
    </row>
    <row r="29" spans="1:194" x14ac:dyDescent="0.3">
      <c r="A29" t="s">
        <v>21</v>
      </c>
      <c r="B29" t="s">
        <v>559</v>
      </c>
      <c r="C29">
        <v>83</v>
      </c>
      <c r="D29">
        <v>89</v>
      </c>
      <c r="E29">
        <v>70</v>
      </c>
      <c r="F29">
        <v>36</v>
      </c>
      <c r="G29" t="s">
        <v>328</v>
      </c>
      <c r="H29">
        <v>63</v>
      </c>
      <c r="I29">
        <v>63</v>
      </c>
      <c r="J29">
        <v>67</v>
      </c>
      <c r="K29">
        <v>62</v>
      </c>
      <c r="L29">
        <v>58</v>
      </c>
      <c r="M29">
        <v>23</v>
      </c>
      <c r="O29">
        <v>11</v>
      </c>
      <c r="P29">
        <v>12</v>
      </c>
      <c r="Q29" t="s">
        <v>328</v>
      </c>
      <c r="R29">
        <v>19</v>
      </c>
      <c r="S29" t="s">
        <v>560</v>
      </c>
      <c r="T29">
        <v>11</v>
      </c>
      <c r="U29">
        <v>12</v>
      </c>
      <c r="V29">
        <v>11</v>
      </c>
      <c r="W29">
        <v>97</v>
      </c>
      <c r="X29">
        <v>98</v>
      </c>
      <c r="Y29">
        <v>97</v>
      </c>
      <c r="Z29">
        <v>97</v>
      </c>
      <c r="AA29">
        <v>96</v>
      </c>
      <c r="AB29">
        <v>5</v>
      </c>
      <c r="AC29">
        <v>8</v>
      </c>
      <c r="AD29">
        <v>4</v>
      </c>
      <c r="AE29">
        <v>6</v>
      </c>
      <c r="AF29">
        <v>6</v>
      </c>
      <c r="AG29">
        <v>28</v>
      </c>
      <c r="AH29">
        <v>18</v>
      </c>
      <c r="AI29">
        <v>11</v>
      </c>
      <c r="AJ29">
        <v>9</v>
      </c>
      <c r="AK29">
        <v>13</v>
      </c>
      <c r="AL29">
        <v>8.59</v>
      </c>
      <c r="AM29">
        <v>9.1</v>
      </c>
      <c r="AN29">
        <v>9.2799999999999994</v>
      </c>
      <c r="AO29" t="s">
        <v>328</v>
      </c>
      <c r="AP29" t="s">
        <v>328</v>
      </c>
      <c r="AQ29">
        <v>42</v>
      </c>
      <c r="AR29">
        <v>42</v>
      </c>
      <c r="AS29">
        <v>47</v>
      </c>
      <c r="AT29">
        <v>54</v>
      </c>
      <c r="AU29">
        <v>50</v>
      </c>
      <c r="AV29">
        <v>40</v>
      </c>
      <c r="AW29">
        <v>49</v>
      </c>
      <c r="AX29">
        <v>62</v>
      </c>
      <c r="AZ29">
        <v>53</v>
      </c>
      <c r="BA29">
        <v>42</v>
      </c>
      <c r="BB29">
        <v>41</v>
      </c>
      <c r="BC29">
        <v>41</v>
      </c>
      <c r="BD29">
        <v>39</v>
      </c>
      <c r="BE29">
        <v>39</v>
      </c>
      <c r="BF29">
        <v>81</v>
      </c>
      <c r="BG29">
        <v>25</v>
      </c>
      <c r="BH29">
        <v>78</v>
      </c>
      <c r="BI29">
        <v>57</v>
      </c>
      <c r="BK29">
        <v>30.11</v>
      </c>
      <c r="BL29">
        <v>43.96</v>
      </c>
      <c r="BM29">
        <v>67</v>
      </c>
      <c r="BN29">
        <v>46</v>
      </c>
      <c r="BO29">
        <v>40</v>
      </c>
      <c r="BP29">
        <v>88610</v>
      </c>
      <c r="BQ29">
        <v>92190</v>
      </c>
      <c r="BR29">
        <v>92685</v>
      </c>
      <c r="BS29">
        <v>83117</v>
      </c>
      <c r="BT29" t="s">
        <v>328</v>
      </c>
      <c r="BU29">
        <v>21</v>
      </c>
      <c r="BV29">
        <v>18</v>
      </c>
      <c r="BW29">
        <v>18</v>
      </c>
      <c r="BX29">
        <v>19</v>
      </c>
      <c r="BY29" t="s">
        <v>328</v>
      </c>
      <c r="BZ29" t="s">
        <v>561</v>
      </c>
      <c r="CA29" t="s">
        <v>562</v>
      </c>
      <c r="CB29" t="s">
        <v>562</v>
      </c>
      <c r="CC29" t="s">
        <v>330</v>
      </c>
      <c r="CD29" t="s">
        <v>328</v>
      </c>
      <c r="CE29">
        <v>38</v>
      </c>
      <c r="CF29">
        <v>38</v>
      </c>
      <c r="CG29">
        <v>33</v>
      </c>
      <c r="CH29">
        <v>32</v>
      </c>
      <c r="CI29">
        <v>30</v>
      </c>
      <c r="CJ29">
        <v>43</v>
      </c>
      <c r="CK29">
        <v>43</v>
      </c>
      <c r="CL29">
        <v>42</v>
      </c>
      <c r="CM29">
        <v>53</v>
      </c>
      <c r="CN29">
        <v>53</v>
      </c>
      <c r="CO29">
        <v>84.912999999999997</v>
      </c>
      <c r="CP29">
        <v>84.251999999999995</v>
      </c>
      <c r="CQ29">
        <v>85</v>
      </c>
      <c r="CR29" t="s">
        <v>328</v>
      </c>
      <c r="CS29" t="s">
        <v>328</v>
      </c>
      <c r="CT29" t="s">
        <v>448</v>
      </c>
      <c r="CU29" t="s">
        <v>335</v>
      </c>
      <c r="CV29">
        <v>24</v>
      </c>
      <c r="CW29" t="s">
        <v>336</v>
      </c>
      <c r="CX29">
        <v>0</v>
      </c>
      <c r="CY29">
        <v>0</v>
      </c>
      <c r="CZ29" t="s">
        <v>355</v>
      </c>
      <c r="DA29" t="s">
        <v>338</v>
      </c>
      <c r="DB29" t="s">
        <v>355</v>
      </c>
      <c r="DC29" t="s">
        <v>563</v>
      </c>
      <c r="DD29">
        <v>1</v>
      </c>
      <c r="DE29">
        <v>0</v>
      </c>
      <c r="DF29" t="s">
        <v>341</v>
      </c>
      <c r="DG29" t="s">
        <v>355</v>
      </c>
      <c r="DH29">
        <v>2908</v>
      </c>
      <c r="DI29" t="s">
        <v>564</v>
      </c>
      <c r="DJ29" t="s">
        <v>360</v>
      </c>
      <c r="DK29">
        <v>4</v>
      </c>
      <c r="DL29">
        <v>4</v>
      </c>
      <c r="DM29">
        <v>8</v>
      </c>
      <c r="DN29">
        <v>0</v>
      </c>
      <c r="DO29" t="s">
        <v>338</v>
      </c>
      <c r="DP29" t="s">
        <v>345</v>
      </c>
      <c r="DQ29" t="s">
        <v>345</v>
      </c>
      <c r="DR29" t="s">
        <v>338</v>
      </c>
      <c r="DS29" t="s">
        <v>345</v>
      </c>
      <c r="DT29" t="s">
        <v>345</v>
      </c>
      <c r="DU29" t="s">
        <v>338</v>
      </c>
      <c r="DV29" t="s">
        <v>345</v>
      </c>
      <c r="DW29">
        <v>10</v>
      </c>
      <c r="DX29">
        <v>7</v>
      </c>
      <c r="DY29">
        <v>2</v>
      </c>
      <c r="DZ29">
        <v>-4</v>
      </c>
      <c r="EA29">
        <v>-6</v>
      </c>
      <c r="EB29">
        <v>19</v>
      </c>
      <c r="EC29">
        <v>34</v>
      </c>
      <c r="ED29" t="s">
        <v>328</v>
      </c>
      <c r="EG29">
        <v>-1</v>
      </c>
      <c r="EH29" t="s">
        <v>328</v>
      </c>
      <c r="EI29">
        <v>-3</v>
      </c>
      <c r="EJ29">
        <v>4</v>
      </c>
      <c r="EK29">
        <v>-2</v>
      </c>
      <c r="EL29">
        <v>0</v>
      </c>
      <c r="EM29">
        <v>56</v>
      </c>
      <c r="EN29">
        <v>-53</v>
      </c>
      <c r="EO29">
        <v>21</v>
      </c>
      <c r="EQ29">
        <v>3</v>
      </c>
      <c r="ER29">
        <v>0</v>
      </c>
      <c r="ES29">
        <v>-1</v>
      </c>
      <c r="ET29" t="s">
        <v>328</v>
      </c>
      <c r="EU29">
        <v>7.4432292999999997E-2</v>
      </c>
      <c r="EV29">
        <v>0.34100011099999999</v>
      </c>
      <c r="EW29">
        <v>0.43423878999999999</v>
      </c>
      <c r="EX29">
        <v>0.29701306599999999</v>
      </c>
      <c r="EY29">
        <v>0.42841193399999999</v>
      </c>
      <c r="EZ29">
        <v>7.4432292999999997E-2</v>
      </c>
      <c r="FA29">
        <v>0</v>
      </c>
      <c r="FB29">
        <v>-0.33333333300000001</v>
      </c>
      <c r="FC29">
        <v>4</v>
      </c>
      <c r="FD29">
        <v>11</v>
      </c>
      <c r="FE29">
        <v>-1</v>
      </c>
      <c r="FF29">
        <v>-2</v>
      </c>
      <c r="FG29">
        <v>3.3333333330000001</v>
      </c>
      <c r="FH29">
        <v>3.7777777779999999</v>
      </c>
      <c r="FI29">
        <v>3.7777777779999999</v>
      </c>
      <c r="FJ29">
        <v>3.7777777779999999</v>
      </c>
      <c r="FK29">
        <v>3.7777777779999999</v>
      </c>
      <c r="FL29">
        <v>3.7777777779999999</v>
      </c>
      <c r="FM29">
        <v>3.7777777779999999</v>
      </c>
      <c r="FN29">
        <v>3.7777777779999999</v>
      </c>
      <c r="FO29">
        <v>3.7777777779999999</v>
      </c>
      <c r="FP29">
        <v>3.7777777779999999</v>
      </c>
      <c r="FQ29">
        <v>3.7777777779999999</v>
      </c>
      <c r="FR29">
        <v>3.7777777779999999</v>
      </c>
      <c r="FS29">
        <v>3.7777777779999999</v>
      </c>
      <c r="FT29">
        <v>0.34499999999999997</v>
      </c>
      <c r="FU29">
        <v>1.7272727269999999</v>
      </c>
      <c r="FV29">
        <v>1.7272727269999999</v>
      </c>
      <c r="FW29">
        <v>1.7272727269999999</v>
      </c>
      <c r="FX29">
        <v>1.7272727269999999</v>
      </c>
      <c r="FY29">
        <v>1.7272727269999999</v>
      </c>
      <c r="FZ29">
        <v>1.7272727269999999</v>
      </c>
      <c r="GA29">
        <v>1.7272727269999999</v>
      </c>
      <c r="GB29">
        <v>1.7272727269999999</v>
      </c>
      <c r="GC29">
        <v>1.7272727269999999</v>
      </c>
      <c r="GD29">
        <v>1.7272727269999999</v>
      </c>
      <c r="GE29">
        <v>1.7272727269999999</v>
      </c>
      <c r="GF29">
        <v>1.7272727269999999</v>
      </c>
      <c r="GG29">
        <v>-0.566495305</v>
      </c>
      <c r="GH29">
        <v>2.36994E-4</v>
      </c>
      <c r="GI29">
        <v>0</v>
      </c>
      <c r="GJ29">
        <v>0</v>
      </c>
      <c r="GK29">
        <v>0</v>
      </c>
      <c r="GL29">
        <v>1</v>
      </c>
    </row>
    <row r="30" spans="1:194" x14ac:dyDescent="0.3">
      <c r="A30" t="s">
        <v>39</v>
      </c>
      <c r="B30" t="s">
        <v>460</v>
      </c>
      <c r="C30">
        <v>85</v>
      </c>
      <c r="D30">
        <v>86</v>
      </c>
      <c r="E30">
        <v>77</v>
      </c>
      <c r="F30">
        <v>63</v>
      </c>
      <c r="G30" t="s">
        <v>328</v>
      </c>
      <c r="H30">
        <v>90</v>
      </c>
      <c r="I30">
        <v>90</v>
      </c>
      <c r="J30">
        <v>30</v>
      </c>
      <c r="K30">
        <v>30</v>
      </c>
      <c r="L30">
        <v>46</v>
      </c>
      <c r="M30">
        <v>31</v>
      </c>
      <c r="N30">
        <v>31</v>
      </c>
      <c r="O30">
        <v>34</v>
      </c>
      <c r="P30">
        <v>35</v>
      </c>
      <c r="Q30" t="s">
        <v>328</v>
      </c>
      <c r="R30">
        <v>39</v>
      </c>
      <c r="S30" t="s">
        <v>565</v>
      </c>
      <c r="T30">
        <v>37</v>
      </c>
      <c r="U30">
        <v>35</v>
      </c>
      <c r="V30">
        <v>40</v>
      </c>
      <c r="W30">
        <v>100</v>
      </c>
      <c r="X30">
        <v>100</v>
      </c>
      <c r="Y30">
        <v>100</v>
      </c>
      <c r="Z30">
        <v>100</v>
      </c>
      <c r="AA30">
        <v>95</v>
      </c>
      <c r="AB30">
        <v>34</v>
      </c>
      <c r="AC30">
        <v>41</v>
      </c>
      <c r="AD30">
        <v>38</v>
      </c>
      <c r="AE30">
        <v>44</v>
      </c>
      <c r="AF30">
        <v>35</v>
      </c>
      <c r="AG30">
        <v>28</v>
      </c>
      <c r="AH30">
        <v>45</v>
      </c>
      <c r="AI30">
        <v>44</v>
      </c>
      <c r="AJ30">
        <v>37</v>
      </c>
      <c r="AK30">
        <v>30</v>
      </c>
      <c r="AL30">
        <v>8.74</v>
      </c>
      <c r="AM30">
        <v>8.3000000000000007</v>
      </c>
      <c r="AN30">
        <v>8.8800000000000008</v>
      </c>
      <c r="AO30" t="s">
        <v>328</v>
      </c>
      <c r="AP30" t="s">
        <v>328</v>
      </c>
      <c r="AQ30">
        <v>50</v>
      </c>
      <c r="AR30">
        <v>50</v>
      </c>
      <c r="AS30">
        <v>25</v>
      </c>
      <c r="AT30">
        <v>25</v>
      </c>
      <c r="AU30">
        <v>31</v>
      </c>
      <c r="AV30">
        <v>50</v>
      </c>
      <c r="AW30">
        <v>42</v>
      </c>
      <c r="AX30">
        <v>52</v>
      </c>
      <c r="AY30">
        <v>49</v>
      </c>
      <c r="AZ30">
        <v>49</v>
      </c>
      <c r="BA30">
        <v>47</v>
      </c>
      <c r="BB30">
        <v>45</v>
      </c>
      <c r="BC30">
        <v>47</v>
      </c>
      <c r="BD30">
        <v>40</v>
      </c>
      <c r="BE30">
        <v>36</v>
      </c>
      <c r="BF30">
        <v>49</v>
      </c>
      <c r="BG30">
        <v>8</v>
      </c>
      <c r="BH30">
        <v>19</v>
      </c>
      <c r="BI30">
        <v>10</v>
      </c>
      <c r="BJ30">
        <v>9</v>
      </c>
      <c r="BK30">
        <v>64.39</v>
      </c>
      <c r="BL30">
        <v>55.999000000000002</v>
      </c>
      <c r="BM30">
        <v>30</v>
      </c>
      <c r="BN30">
        <v>66</v>
      </c>
      <c r="BO30">
        <v>55</v>
      </c>
      <c r="BP30">
        <v>70859</v>
      </c>
      <c r="BQ30">
        <v>64671</v>
      </c>
      <c r="BR30">
        <v>57672</v>
      </c>
      <c r="BS30">
        <v>57302</v>
      </c>
      <c r="BT30" t="s">
        <v>328</v>
      </c>
      <c r="BU30">
        <v>48</v>
      </c>
      <c r="BV30">
        <v>48</v>
      </c>
      <c r="BW30">
        <v>47</v>
      </c>
      <c r="BX30">
        <v>41</v>
      </c>
      <c r="BY30" t="s">
        <v>328</v>
      </c>
      <c r="BZ30" t="s">
        <v>538</v>
      </c>
      <c r="CA30" t="s">
        <v>566</v>
      </c>
      <c r="CB30" t="s">
        <v>567</v>
      </c>
      <c r="CC30" t="s">
        <v>375</v>
      </c>
      <c r="CD30" t="s">
        <v>328</v>
      </c>
      <c r="CE30">
        <v>38</v>
      </c>
      <c r="CF30">
        <v>38</v>
      </c>
      <c r="CG30">
        <v>38</v>
      </c>
      <c r="CH30">
        <v>40</v>
      </c>
      <c r="CI30">
        <v>43</v>
      </c>
      <c r="CJ30">
        <v>92</v>
      </c>
      <c r="CK30">
        <v>89</v>
      </c>
      <c r="CL30">
        <v>80</v>
      </c>
      <c r="CM30">
        <v>75</v>
      </c>
      <c r="CN30">
        <v>76</v>
      </c>
      <c r="CO30">
        <v>81.117000000000004</v>
      </c>
      <c r="CP30">
        <v>78.754999999999995</v>
      </c>
      <c r="CQ30">
        <v>83</v>
      </c>
      <c r="CR30" t="s">
        <v>328</v>
      </c>
      <c r="CS30" t="s">
        <v>328</v>
      </c>
      <c r="CT30" t="s">
        <v>568</v>
      </c>
      <c r="CU30" t="s">
        <v>353</v>
      </c>
      <c r="CV30">
        <v>19</v>
      </c>
      <c r="CW30" t="s">
        <v>336</v>
      </c>
      <c r="CX30">
        <v>600</v>
      </c>
      <c r="CY30">
        <v>600</v>
      </c>
      <c r="CZ30" t="s">
        <v>355</v>
      </c>
      <c r="DA30" t="s">
        <v>345</v>
      </c>
      <c r="DB30" t="s">
        <v>355</v>
      </c>
      <c r="DC30" t="s">
        <v>569</v>
      </c>
      <c r="DD30">
        <v>1</v>
      </c>
      <c r="DE30">
        <v>4</v>
      </c>
      <c r="DF30" t="s">
        <v>341</v>
      </c>
      <c r="DG30" t="s">
        <v>335</v>
      </c>
      <c r="DH30">
        <v>12750</v>
      </c>
      <c r="DI30" t="s">
        <v>570</v>
      </c>
      <c r="DJ30" t="s">
        <v>360</v>
      </c>
      <c r="DK30">
        <v>4</v>
      </c>
      <c r="DL30">
        <v>4</v>
      </c>
      <c r="DM30">
        <v>0</v>
      </c>
      <c r="DN30">
        <v>0</v>
      </c>
      <c r="DO30" t="s">
        <v>355</v>
      </c>
      <c r="DP30" t="s">
        <v>355</v>
      </c>
      <c r="DQ30" t="s">
        <v>355</v>
      </c>
      <c r="DR30" t="s">
        <v>355</v>
      </c>
      <c r="DS30" t="s">
        <v>355</v>
      </c>
      <c r="DT30" t="s">
        <v>355</v>
      </c>
      <c r="DU30" t="s">
        <v>355</v>
      </c>
      <c r="DV30" t="s">
        <v>355</v>
      </c>
      <c r="DW30">
        <v>-17</v>
      </c>
      <c r="DX30">
        <v>1</v>
      </c>
      <c r="DY30">
        <v>7</v>
      </c>
      <c r="DZ30">
        <v>7</v>
      </c>
      <c r="EA30">
        <v>-1</v>
      </c>
      <c r="EB30">
        <v>9</v>
      </c>
      <c r="EC30">
        <v>14</v>
      </c>
      <c r="ED30" t="s">
        <v>328</v>
      </c>
      <c r="EE30">
        <v>0</v>
      </c>
      <c r="EF30">
        <v>-3</v>
      </c>
      <c r="EG30">
        <v>-1</v>
      </c>
      <c r="EH30" t="s">
        <v>328</v>
      </c>
      <c r="EI30">
        <v>-7</v>
      </c>
      <c r="EJ30">
        <v>3</v>
      </c>
      <c r="EK30">
        <v>-6</v>
      </c>
      <c r="EL30">
        <v>9</v>
      </c>
      <c r="EM30">
        <v>41</v>
      </c>
      <c r="EN30">
        <v>-11</v>
      </c>
      <c r="EO30">
        <v>9</v>
      </c>
      <c r="EP30">
        <v>1</v>
      </c>
      <c r="EQ30">
        <v>0</v>
      </c>
      <c r="ER30">
        <v>1</v>
      </c>
      <c r="ES30">
        <v>6</v>
      </c>
      <c r="ET30" t="s">
        <v>328</v>
      </c>
      <c r="EU30">
        <v>7.3184817999999999E-2</v>
      </c>
      <c r="EV30">
        <v>0.13667171</v>
      </c>
      <c r="EW30">
        <v>6.2948176999999994E-2</v>
      </c>
      <c r="EX30">
        <v>0.108840812</v>
      </c>
      <c r="EY30">
        <v>0.88126954999999996</v>
      </c>
      <c r="EZ30">
        <v>7.3184817999999999E-2</v>
      </c>
      <c r="FA30">
        <v>0</v>
      </c>
      <c r="FB30">
        <v>-20</v>
      </c>
      <c r="FC30">
        <v>-8.3333333330000006</v>
      </c>
      <c r="FD30">
        <v>-0.33333333300000001</v>
      </c>
      <c r="FE30">
        <v>-2.3333333330000001</v>
      </c>
      <c r="FF30">
        <v>0.66666666699999999</v>
      </c>
      <c r="FG30">
        <v>-5.6666666670000003</v>
      </c>
      <c r="FH30">
        <v>-2.2727272730000001</v>
      </c>
      <c r="FI30">
        <v>-2.2727272730000001</v>
      </c>
      <c r="FJ30">
        <v>-2.2727272730000001</v>
      </c>
      <c r="FK30">
        <v>-2.2727272730000001</v>
      </c>
      <c r="FL30">
        <v>-2.2727272730000001</v>
      </c>
      <c r="FM30">
        <v>-2.2727272730000001</v>
      </c>
      <c r="FN30">
        <v>-2.2727272730000001</v>
      </c>
      <c r="FO30">
        <v>-2.2727272730000001</v>
      </c>
      <c r="FP30">
        <v>-2.2727272730000001</v>
      </c>
      <c r="FQ30">
        <v>-2.2727272730000001</v>
      </c>
      <c r="FR30">
        <v>-2.2727272730000001</v>
      </c>
      <c r="FS30">
        <v>-2.2727272730000001</v>
      </c>
      <c r="FT30">
        <v>7.0000000000000007E-2</v>
      </c>
      <c r="FU30">
        <v>-5.6363636359999996</v>
      </c>
      <c r="FV30">
        <v>-5.6363636359999996</v>
      </c>
      <c r="FW30">
        <v>-5.6363636359999996</v>
      </c>
      <c r="FX30">
        <v>-5.6363636359999996</v>
      </c>
      <c r="FY30">
        <v>-5.6363636359999996</v>
      </c>
      <c r="FZ30">
        <v>-5.6363636359999996</v>
      </c>
      <c r="GA30">
        <v>-5.6363636359999996</v>
      </c>
      <c r="GB30">
        <v>-5.6363636359999996</v>
      </c>
      <c r="GC30">
        <v>-5.6363636359999996</v>
      </c>
      <c r="GD30">
        <v>-5.6363636359999996</v>
      </c>
      <c r="GE30">
        <v>-5.6363636359999996</v>
      </c>
      <c r="GF30">
        <v>-5.6363636359999996</v>
      </c>
      <c r="GG30">
        <v>-0.566495305</v>
      </c>
      <c r="GH30">
        <v>6.7740200000000002E-4</v>
      </c>
      <c r="GI30">
        <v>0</v>
      </c>
      <c r="GJ30">
        <v>0</v>
      </c>
      <c r="GK30">
        <v>0</v>
      </c>
      <c r="GL30">
        <v>0</v>
      </c>
    </row>
    <row r="31" spans="1:194" x14ac:dyDescent="0.3">
      <c r="A31" t="s">
        <v>36</v>
      </c>
      <c r="B31" t="s">
        <v>327</v>
      </c>
      <c r="C31">
        <v>82</v>
      </c>
      <c r="D31">
        <v>88</v>
      </c>
      <c r="E31">
        <v>87</v>
      </c>
      <c r="F31">
        <v>97</v>
      </c>
      <c r="G31" t="s">
        <v>328</v>
      </c>
      <c r="H31">
        <v>33</v>
      </c>
      <c r="I31">
        <v>33</v>
      </c>
      <c r="J31">
        <v>17</v>
      </c>
      <c r="K31">
        <v>43</v>
      </c>
      <c r="L31">
        <v>43</v>
      </c>
      <c r="M31">
        <v>66</v>
      </c>
      <c r="N31">
        <v>64</v>
      </c>
      <c r="O31">
        <v>67</v>
      </c>
      <c r="P31">
        <v>67</v>
      </c>
      <c r="Q31" t="s">
        <v>328</v>
      </c>
      <c r="R31">
        <v>31</v>
      </c>
      <c r="S31" t="s">
        <v>542</v>
      </c>
      <c r="T31">
        <v>31</v>
      </c>
      <c r="U31">
        <v>28</v>
      </c>
      <c r="V31">
        <v>26</v>
      </c>
      <c r="W31">
        <v>100</v>
      </c>
      <c r="X31">
        <v>100</v>
      </c>
      <c r="Y31">
        <v>100</v>
      </c>
      <c r="Z31">
        <v>100</v>
      </c>
      <c r="AA31">
        <v>100</v>
      </c>
      <c r="AB31">
        <v>18</v>
      </c>
      <c r="AC31">
        <v>32</v>
      </c>
      <c r="AD31">
        <v>19</v>
      </c>
      <c r="AE31">
        <v>18</v>
      </c>
      <c r="AF31">
        <v>25</v>
      </c>
      <c r="AG31">
        <v>30</v>
      </c>
      <c r="AH31">
        <v>33</v>
      </c>
      <c r="AI31">
        <v>29</v>
      </c>
      <c r="AJ31">
        <v>37</v>
      </c>
      <c r="AK31">
        <v>28</v>
      </c>
      <c r="AL31">
        <v>8.7799999999999994</v>
      </c>
      <c r="AM31">
        <v>8.57</v>
      </c>
      <c r="AN31">
        <v>8.4499999999999993</v>
      </c>
      <c r="AO31" t="s">
        <v>328</v>
      </c>
      <c r="AP31" t="s">
        <v>328</v>
      </c>
      <c r="AQ31">
        <v>17</v>
      </c>
      <c r="AR31">
        <v>17</v>
      </c>
      <c r="AS31">
        <v>17</v>
      </c>
      <c r="AT31">
        <v>29</v>
      </c>
      <c r="AU31">
        <v>29</v>
      </c>
      <c r="AV31">
        <v>47</v>
      </c>
      <c r="AW31">
        <v>53</v>
      </c>
      <c r="AX31">
        <v>50</v>
      </c>
      <c r="AY31">
        <v>45</v>
      </c>
      <c r="AZ31">
        <v>54</v>
      </c>
      <c r="BA31">
        <v>27</v>
      </c>
      <c r="BB31">
        <v>26</v>
      </c>
      <c r="BC31">
        <v>25</v>
      </c>
      <c r="BD31">
        <v>26</v>
      </c>
      <c r="BE31">
        <v>25</v>
      </c>
      <c r="BF31">
        <v>3</v>
      </c>
      <c r="BG31">
        <v>76</v>
      </c>
      <c r="BH31">
        <v>6</v>
      </c>
      <c r="BI31">
        <v>31</v>
      </c>
      <c r="BK31">
        <v>58.03</v>
      </c>
      <c r="BL31">
        <v>69.14</v>
      </c>
      <c r="BM31">
        <v>17</v>
      </c>
      <c r="BN31">
        <v>69</v>
      </c>
      <c r="BO31">
        <v>58</v>
      </c>
      <c r="BP31">
        <v>81110</v>
      </c>
      <c r="BQ31">
        <v>80984</v>
      </c>
      <c r="BR31">
        <v>80474</v>
      </c>
      <c r="BS31">
        <v>78053</v>
      </c>
      <c r="BT31" t="s">
        <v>328</v>
      </c>
      <c r="BU31">
        <v>16</v>
      </c>
      <c r="BV31">
        <v>17</v>
      </c>
      <c r="BW31">
        <v>11</v>
      </c>
      <c r="BX31">
        <v>22</v>
      </c>
      <c r="BY31" t="s">
        <v>328</v>
      </c>
      <c r="BZ31" t="s">
        <v>571</v>
      </c>
      <c r="CA31" t="s">
        <v>572</v>
      </c>
      <c r="CB31" t="s">
        <v>573</v>
      </c>
      <c r="CC31" t="s">
        <v>574</v>
      </c>
      <c r="CD31" t="s">
        <v>328</v>
      </c>
      <c r="CE31">
        <v>84</v>
      </c>
      <c r="CF31">
        <v>83</v>
      </c>
      <c r="CG31">
        <v>83</v>
      </c>
      <c r="CH31">
        <v>83</v>
      </c>
      <c r="CI31">
        <v>82</v>
      </c>
      <c r="CJ31">
        <v>45</v>
      </c>
      <c r="CK31">
        <v>52</v>
      </c>
      <c r="CL31">
        <v>34</v>
      </c>
      <c r="CM31">
        <v>45</v>
      </c>
      <c r="CN31">
        <v>68</v>
      </c>
      <c r="CO31">
        <v>83.542000000000002</v>
      </c>
      <c r="CP31">
        <v>80.542000000000002</v>
      </c>
      <c r="CQ31">
        <v>83</v>
      </c>
      <c r="CR31" t="s">
        <v>328</v>
      </c>
      <c r="CS31" t="s">
        <v>328</v>
      </c>
      <c r="CT31" t="s">
        <v>456</v>
      </c>
      <c r="CU31" t="s">
        <v>575</v>
      </c>
      <c r="CV31">
        <v>29</v>
      </c>
      <c r="CW31" t="s">
        <v>336</v>
      </c>
      <c r="CX31">
        <v>850</v>
      </c>
      <c r="CY31">
        <v>850</v>
      </c>
      <c r="CZ31" t="s">
        <v>355</v>
      </c>
      <c r="DA31" t="s">
        <v>338</v>
      </c>
      <c r="DB31" t="s">
        <v>355</v>
      </c>
      <c r="DC31" t="s">
        <v>576</v>
      </c>
      <c r="DD31">
        <v>1</v>
      </c>
      <c r="DE31">
        <v>4</v>
      </c>
      <c r="DF31" t="s">
        <v>341</v>
      </c>
      <c r="DG31" t="s">
        <v>358</v>
      </c>
      <c r="DH31">
        <v>0</v>
      </c>
      <c r="DI31" t="s">
        <v>577</v>
      </c>
      <c r="DJ31" t="s">
        <v>344</v>
      </c>
      <c r="DK31">
        <v>4</v>
      </c>
      <c r="DL31">
        <v>4</v>
      </c>
      <c r="DM31">
        <v>8</v>
      </c>
      <c r="DN31">
        <v>0</v>
      </c>
      <c r="DO31" t="s">
        <v>338</v>
      </c>
      <c r="DP31" t="s">
        <v>345</v>
      </c>
      <c r="DQ31" t="s">
        <v>345</v>
      </c>
      <c r="DR31" t="s">
        <v>338</v>
      </c>
      <c r="DS31" t="s">
        <v>345</v>
      </c>
      <c r="DT31" t="s">
        <v>345</v>
      </c>
      <c r="DU31" t="s">
        <v>338</v>
      </c>
      <c r="DV31" t="s">
        <v>345</v>
      </c>
      <c r="DW31">
        <v>-3</v>
      </c>
      <c r="DX31">
        <v>4</v>
      </c>
      <c r="DY31">
        <v>-8</v>
      </c>
      <c r="DZ31">
        <v>9</v>
      </c>
      <c r="EA31">
        <v>-6</v>
      </c>
      <c r="EB31">
        <v>1</v>
      </c>
      <c r="EC31">
        <v>-10</v>
      </c>
      <c r="ED31" t="s">
        <v>328</v>
      </c>
      <c r="EE31">
        <v>2</v>
      </c>
      <c r="EF31">
        <v>-3</v>
      </c>
      <c r="EG31">
        <v>0</v>
      </c>
      <c r="EH31" t="s">
        <v>328</v>
      </c>
      <c r="EI31">
        <v>-14</v>
      </c>
      <c r="EJ31">
        <v>13</v>
      </c>
      <c r="EK31">
        <v>1</v>
      </c>
      <c r="EL31">
        <v>-7</v>
      </c>
      <c r="EM31">
        <v>-73</v>
      </c>
      <c r="EN31">
        <v>70</v>
      </c>
      <c r="EO31">
        <v>-25</v>
      </c>
      <c r="EQ31">
        <v>-1</v>
      </c>
      <c r="ER31">
        <v>6</v>
      </c>
      <c r="ES31">
        <v>-11</v>
      </c>
      <c r="ET31" t="s">
        <v>328</v>
      </c>
      <c r="EU31">
        <v>0.27328786399999999</v>
      </c>
      <c r="EV31">
        <v>7.0564949000000002E-2</v>
      </c>
      <c r="EW31">
        <v>2.1427478E-2</v>
      </c>
      <c r="EX31">
        <v>0.31492295199999998</v>
      </c>
      <c r="EY31">
        <v>1.1639314519999999</v>
      </c>
      <c r="EZ31">
        <v>0.27328786399999999</v>
      </c>
      <c r="FA31">
        <v>0</v>
      </c>
      <c r="FB31">
        <v>3.3333333330000001</v>
      </c>
      <c r="FC31">
        <v>4</v>
      </c>
      <c r="FD31">
        <v>-0.66666666699999999</v>
      </c>
      <c r="FE31">
        <v>-0.33333333300000001</v>
      </c>
      <c r="FF31">
        <v>-0.33333333300000001</v>
      </c>
      <c r="FG31">
        <v>0</v>
      </c>
      <c r="FH31">
        <v>-1.636363636</v>
      </c>
      <c r="FI31">
        <v>-1.636363636</v>
      </c>
      <c r="FJ31">
        <v>-1.636363636</v>
      </c>
      <c r="FK31">
        <v>-1.636363636</v>
      </c>
      <c r="FL31">
        <v>-1.636363636</v>
      </c>
      <c r="FM31">
        <v>-1.636363636</v>
      </c>
      <c r="FN31">
        <v>-1.636363636</v>
      </c>
      <c r="FO31">
        <v>-1.636363636</v>
      </c>
      <c r="FP31">
        <v>-1.636363636</v>
      </c>
      <c r="FQ31">
        <v>-1.636363636</v>
      </c>
      <c r="FR31">
        <v>-1.636363636</v>
      </c>
      <c r="FS31">
        <v>-1.636363636</v>
      </c>
      <c r="FT31">
        <v>-0.16500000000000001</v>
      </c>
      <c r="FU31">
        <v>-0.18181818199999999</v>
      </c>
      <c r="FV31">
        <v>-0.18181818199999999</v>
      </c>
      <c r="FW31">
        <v>-0.18181818199999999</v>
      </c>
      <c r="FX31">
        <v>-0.18181818199999999</v>
      </c>
      <c r="FY31">
        <v>-0.18181818199999999</v>
      </c>
      <c r="FZ31">
        <v>-0.18181818199999999</v>
      </c>
      <c r="GA31">
        <v>-0.18181818199999999</v>
      </c>
      <c r="GB31">
        <v>-0.18181818199999999</v>
      </c>
      <c r="GC31">
        <v>-0.18181818199999999</v>
      </c>
      <c r="GD31">
        <v>-0.18181818199999999</v>
      </c>
      <c r="GE31">
        <v>-0.18181818199999999</v>
      </c>
      <c r="GF31">
        <v>-0.18181818199999999</v>
      </c>
      <c r="GG31">
        <v>-0.566495305</v>
      </c>
      <c r="GH31">
        <v>1.9726300000000001E-4</v>
      </c>
      <c r="GI31">
        <v>0</v>
      </c>
      <c r="GJ31">
        <v>0</v>
      </c>
      <c r="GK31">
        <v>0</v>
      </c>
      <c r="GL31">
        <v>1</v>
      </c>
    </row>
    <row r="32" spans="1:194" x14ac:dyDescent="0.3">
      <c r="A32" t="s">
        <v>34</v>
      </c>
      <c r="B32" t="s">
        <v>578</v>
      </c>
      <c r="C32">
        <v>15</v>
      </c>
      <c r="D32">
        <v>23</v>
      </c>
      <c r="E32">
        <v>29</v>
      </c>
      <c r="F32">
        <v>34</v>
      </c>
      <c r="G32" t="s">
        <v>328</v>
      </c>
      <c r="H32">
        <v>9</v>
      </c>
      <c r="I32">
        <v>15</v>
      </c>
      <c r="J32">
        <v>18</v>
      </c>
      <c r="K32">
        <v>18</v>
      </c>
      <c r="L32">
        <v>8</v>
      </c>
      <c r="M32">
        <v>83</v>
      </c>
      <c r="N32">
        <v>56</v>
      </c>
      <c r="O32">
        <v>55</v>
      </c>
      <c r="P32">
        <v>62</v>
      </c>
      <c r="Q32" t="s">
        <v>328</v>
      </c>
      <c r="R32">
        <v>38</v>
      </c>
      <c r="S32" t="s">
        <v>565</v>
      </c>
      <c r="T32">
        <v>35</v>
      </c>
      <c r="U32">
        <v>32</v>
      </c>
      <c r="V32">
        <v>24</v>
      </c>
      <c r="W32">
        <v>100</v>
      </c>
      <c r="X32">
        <v>100</v>
      </c>
      <c r="Y32">
        <v>100</v>
      </c>
      <c r="Z32">
        <v>100</v>
      </c>
      <c r="AA32">
        <v>98</v>
      </c>
      <c r="AB32">
        <v>92</v>
      </c>
      <c r="AC32">
        <v>93</v>
      </c>
      <c r="AD32">
        <v>84</v>
      </c>
      <c r="AE32">
        <v>88</v>
      </c>
      <c r="AF32">
        <v>93</v>
      </c>
      <c r="AG32">
        <v>31</v>
      </c>
      <c r="AH32">
        <v>47</v>
      </c>
      <c r="AI32">
        <v>36</v>
      </c>
      <c r="AJ32">
        <v>44</v>
      </c>
      <c r="AK32">
        <v>26</v>
      </c>
      <c r="AL32">
        <v>9.51</v>
      </c>
      <c r="AM32">
        <v>9.1</v>
      </c>
      <c r="AN32">
        <v>8.85</v>
      </c>
      <c r="AO32" t="s">
        <v>328</v>
      </c>
      <c r="AP32" t="s">
        <v>328</v>
      </c>
      <c r="AQ32">
        <v>36</v>
      </c>
      <c r="AR32">
        <v>31</v>
      </c>
      <c r="AS32">
        <v>36</v>
      </c>
      <c r="AT32">
        <v>36</v>
      </c>
      <c r="AU32">
        <v>42</v>
      </c>
      <c r="AV32">
        <v>31</v>
      </c>
      <c r="AW32">
        <v>30</v>
      </c>
      <c r="AX32">
        <v>37</v>
      </c>
      <c r="AY32">
        <v>28</v>
      </c>
      <c r="AZ32">
        <v>28</v>
      </c>
      <c r="BA32">
        <v>22</v>
      </c>
      <c r="BB32">
        <v>19</v>
      </c>
      <c r="BC32">
        <v>18</v>
      </c>
      <c r="BD32">
        <v>19</v>
      </c>
      <c r="BE32">
        <v>22</v>
      </c>
      <c r="BF32">
        <v>62</v>
      </c>
      <c r="BG32">
        <v>73</v>
      </c>
      <c r="BH32">
        <v>54</v>
      </c>
      <c r="BI32">
        <v>62</v>
      </c>
      <c r="BK32">
        <v>36.159999999999997</v>
      </c>
      <c r="BL32">
        <v>35.725999999999999</v>
      </c>
      <c r="BM32">
        <v>18</v>
      </c>
      <c r="BN32">
        <v>41</v>
      </c>
      <c r="BO32">
        <v>40</v>
      </c>
      <c r="BP32">
        <v>144178</v>
      </c>
      <c r="BQ32">
        <v>132446</v>
      </c>
      <c r="BR32">
        <v>128873</v>
      </c>
      <c r="BS32">
        <v>123618</v>
      </c>
      <c r="BT32" t="s">
        <v>328</v>
      </c>
      <c r="BU32">
        <v>91</v>
      </c>
      <c r="BV32">
        <v>95</v>
      </c>
      <c r="BW32">
        <v>88</v>
      </c>
      <c r="BX32">
        <v>95</v>
      </c>
      <c r="BY32" t="s">
        <v>328</v>
      </c>
      <c r="BZ32" t="s">
        <v>432</v>
      </c>
      <c r="CA32" t="s">
        <v>432</v>
      </c>
      <c r="CB32" t="s">
        <v>487</v>
      </c>
      <c r="CC32" t="s">
        <v>487</v>
      </c>
      <c r="CD32" t="s">
        <v>328</v>
      </c>
      <c r="CE32">
        <v>6</v>
      </c>
      <c r="CF32">
        <v>7</v>
      </c>
      <c r="CG32">
        <v>7</v>
      </c>
      <c r="CH32">
        <v>5</v>
      </c>
      <c r="CI32">
        <v>6</v>
      </c>
      <c r="CJ32">
        <v>0</v>
      </c>
      <c r="CK32">
        <v>0</v>
      </c>
      <c r="CL32">
        <v>0</v>
      </c>
      <c r="CM32">
        <v>4</v>
      </c>
      <c r="CN32">
        <v>0</v>
      </c>
      <c r="CO32">
        <v>82.075000000000003</v>
      </c>
      <c r="CP32">
        <v>77.066999999999993</v>
      </c>
      <c r="CQ32">
        <v>77</v>
      </c>
      <c r="CR32" t="s">
        <v>328</v>
      </c>
      <c r="CS32" t="s">
        <v>328</v>
      </c>
      <c r="CT32" t="s">
        <v>579</v>
      </c>
      <c r="CU32" t="s">
        <v>335</v>
      </c>
      <c r="CV32">
        <v>21</v>
      </c>
      <c r="CW32" t="s">
        <v>355</v>
      </c>
      <c r="CX32">
        <v>0</v>
      </c>
      <c r="CY32">
        <v>0</v>
      </c>
      <c r="CZ32" t="s">
        <v>355</v>
      </c>
      <c r="DA32" t="s">
        <v>338</v>
      </c>
      <c r="DB32" t="s">
        <v>355</v>
      </c>
      <c r="DC32" t="s">
        <v>580</v>
      </c>
      <c r="DD32">
        <v>1</v>
      </c>
      <c r="DE32">
        <v>11</v>
      </c>
      <c r="DF32" t="s">
        <v>341</v>
      </c>
      <c r="DG32" t="s">
        <v>581</v>
      </c>
      <c r="DH32">
        <v>2450000</v>
      </c>
      <c r="DI32" t="s">
        <v>582</v>
      </c>
      <c r="DJ32" t="s">
        <v>583</v>
      </c>
      <c r="DK32">
        <v>6</v>
      </c>
      <c r="DL32">
        <v>3</v>
      </c>
      <c r="DM32">
        <v>16</v>
      </c>
      <c r="DN32">
        <v>0</v>
      </c>
      <c r="DO32" t="s">
        <v>345</v>
      </c>
      <c r="DP32" t="s">
        <v>345</v>
      </c>
      <c r="DQ32" t="s">
        <v>338</v>
      </c>
      <c r="DR32" t="s">
        <v>345</v>
      </c>
      <c r="DS32" t="s">
        <v>338</v>
      </c>
      <c r="DT32" t="s">
        <v>345</v>
      </c>
      <c r="DU32" t="s">
        <v>338</v>
      </c>
      <c r="DV32" t="s">
        <v>345</v>
      </c>
      <c r="DW32">
        <v>-16</v>
      </c>
      <c r="DX32">
        <v>11</v>
      </c>
      <c r="DY32">
        <v>-8</v>
      </c>
      <c r="DZ32">
        <v>18</v>
      </c>
      <c r="EA32">
        <v>-8</v>
      </c>
      <c r="EB32">
        <v>-6</v>
      </c>
      <c r="EC32">
        <v>-5</v>
      </c>
      <c r="ED32" t="s">
        <v>328</v>
      </c>
      <c r="EE32">
        <v>27</v>
      </c>
      <c r="EF32">
        <v>1</v>
      </c>
      <c r="EG32">
        <v>-7</v>
      </c>
      <c r="EH32" t="s">
        <v>328</v>
      </c>
      <c r="EI32">
        <v>-1</v>
      </c>
      <c r="EJ32">
        <v>9</v>
      </c>
      <c r="EK32">
        <v>-4</v>
      </c>
      <c r="EL32">
        <v>-5</v>
      </c>
      <c r="EM32">
        <v>-11</v>
      </c>
      <c r="EN32">
        <v>19</v>
      </c>
      <c r="EO32">
        <v>-8</v>
      </c>
      <c r="EQ32">
        <v>-4</v>
      </c>
      <c r="ER32">
        <v>7</v>
      </c>
      <c r="ES32">
        <v>-7</v>
      </c>
      <c r="ET32" t="s">
        <v>328</v>
      </c>
      <c r="EU32">
        <v>3.6893545999999999E-2</v>
      </c>
      <c r="EV32">
        <v>0.32397072500000001</v>
      </c>
      <c r="EW32">
        <v>0.20372507500000001</v>
      </c>
      <c r="EX32">
        <v>4.6083894E-2</v>
      </c>
      <c r="EY32">
        <v>0.124381083</v>
      </c>
      <c r="EZ32">
        <v>3.6893545999999999E-2</v>
      </c>
      <c r="FA32">
        <v>0</v>
      </c>
      <c r="FB32">
        <v>3</v>
      </c>
      <c r="FC32">
        <v>0</v>
      </c>
      <c r="FD32">
        <v>-1</v>
      </c>
      <c r="FE32">
        <v>-1</v>
      </c>
      <c r="FF32">
        <v>-0.33333333300000001</v>
      </c>
      <c r="FG32">
        <v>1.3333333329999999</v>
      </c>
      <c r="FH32">
        <v>0.45454545499999999</v>
      </c>
      <c r="FI32">
        <v>0.45454545499999999</v>
      </c>
      <c r="FJ32">
        <v>0.45454545499999999</v>
      </c>
      <c r="FK32">
        <v>0.45454545499999999</v>
      </c>
      <c r="FL32">
        <v>0.45454545499999999</v>
      </c>
      <c r="FM32">
        <v>0.45454545499999999</v>
      </c>
      <c r="FN32">
        <v>0.45454545499999999</v>
      </c>
      <c r="FO32">
        <v>0.45454545499999999</v>
      </c>
      <c r="FP32">
        <v>0.45454545499999999</v>
      </c>
      <c r="FQ32">
        <v>0.45454545499999999</v>
      </c>
      <c r="FR32">
        <v>0.45454545499999999</v>
      </c>
      <c r="FS32">
        <v>0.45454545499999999</v>
      </c>
      <c r="FT32">
        <v>-0.33</v>
      </c>
      <c r="FU32">
        <v>1.636363636</v>
      </c>
      <c r="FV32">
        <v>1.636363636</v>
      </c>
      <c r="FW32">
        <v>1.636363636</v>
      </c>
      <c r="FX32">
        <v>1.636363636</v>
      </c>
      <c r="FY32">
        <v>1.636363636</v>
      </c>
      <c r="FZ32">
        <v>1.636363636</v>
      </c>
      <c r="GA32">
        <v>1.636363636</v>
      </c>
      <c r="GB32">
        <v>1.636363636</v>
      </c>
      <c r="GC32">
        <v>1.636363636</v>
      </c>
      <c r="GD32">
        <v>1.636363636</v>
      </c>
      <c r="GE32">
        <v>1.636363636</v>
      </c>
      <c r="GF32">
        <v>1.636363636</v>
      </c>
      <c r="GG32">
        <v>-0.566495305</v>
      </c>
      <c r="GH32">
        <v>6.3116400000000003E-4</v>
      </c>
      <c r="GI32">
        <v>0</v>
      </c>
      <c r="GJ32">
        <v>0</v>
      </c>
      <c r="GK32">
        <v>0</v>
      </c>
      <c r="GL32">
        <v>1</v>
      </c>
    </row>
    <row r="33" spans="1:194" x14ac:dyDescent="0.3">
      <c r="A33" t="s">
        <v>50</v>
      </c>
      <c r="B33" t="s">
        <v>346</v>
      </c>
      <c r="C33">
        <v>47</v>
      </c>
      <c r="D33">
        <v>63</v>
      </c>
      <c r="E33">
        <v>50</v>
      </c>
      <c r="F33">
        <v>55</v>
      </c>
      <c r="G33" t="s">
        <v>328</v>
      </c>
      <c r="H33">
        <v>63</v>
      </c>
      <c r="I33">
        <v>75</v>
      </c>
      <c r="J33">
        <v>75</v>
      </c>
      <c r="K33">
        <v>75</v>
      </c>
      <c r="L33">
        <v>62</v>
      </c>
      <c r="M33">
        <v>22</v>
      </c>
      <c r="O33">
        <v>16</v>
      </c>
      <c r="P33">
        <v>17</v>
      </c>
      <c r="Q33" t="s">
        <v>328</v>
      </c>
      <c r="R33">
        <v>30</v>
      </c>
      <c r="S33" t="s">
        <v>584</v>
      </c>
      <c r="T33">
        <v>37</v>
      </c>
      <c r="U33">
        <v>41</v>
      </c>
      <c r="V33">
        <v>38</v>
      </c>
      <c r="W33">
        <v>100</v>
      </c>
      <c r="X33">
        <v>100</v>
      </c>
      <c r="Y33">
        <v>100</v>
      </c>
      <c r="Z33">
        <v>99</v>
      </c>
      <c r="AA33">
        <v>98</v>
      </c>
      <c r="AB33">
        <v>45</v>
      </c>
      <c r="AC33">
        <v>44</v>
      </c>
      <c r="AD33">
        <v>37</v>
      </c>
      <c r="AE33">
        <v>53</v>
      </c>
      <c r="AF33">
        <v>53</v>
      </c>
      <c r="AG33">
        <v>32</v>
      </c>
      <c r="AH33">
        <v>30</v>
      </c>
      <c r="AI33">
        <v>28</v>
      </c>
      <c r="AJ33">
        <v>43</v>
      </c>
      <c r="AK33">
        <v>41</v>
      </c>
      <c r="AL33">
        <v>8.5500000000000007</v>
      </c>
      <c r="AM33">
        <v>8.48</v>
      </c>
      <c r="AN33">
        <v>8.74</v>
      </c>
      <c r="AO33" t="s">
        <v>328</v>
      </c>
      <c r="AP33" t="s">
        <v>328</v>
      </c>
      <c r="AQ33">
        <v>50</v>
      </c>
      <c r="AR33">
        <v>50</v>
      </c>
      <c r="AS33">
        <v>50</v>
      </c>
      <c r="AT33">
        <v>50</v>
      </c>
      <c r="AU33">
        <v>50</v>
      </c>
      <c r="AV33">
        <v>52</v>
      </c>
      <c r="AW33">
        <v>51</v>
      </c>
      <c r="AX33">
        <v>50</v>
      </c>
      <c r="AY33">
        <v>52</v>
      </c>
      <c r="AZ33">
        <v>53</v>
      </c>
      <c r="BA33">
        <v>45</v>
      </c>
      <c r="BB33">
        <v>44</v>
      </c>
      <c r="BC33">
        <v>42</v>
      </c>
      <c r="BD33">
        <v>42</v>
      </c>
      <c r="BE33">
        <v>45</v>
      </c>
      <c r="BF33">
        <v>80</v>
      </c>
      <c r="BG33">
        <v>27</v>
      </c>
      <c r="BH33">
        <v>55</v>
      </c>
      <c r="BI33">
        <v>80</v>
      </c>
      <c r="BJ33">
        <v>70</v>
      </c>
      <c r="BK33">
        <v>41.69</v>
      </c>
      <c r="BL33">
        <v>48.125</v>
      </c>
      <c r="BM33">
        <v>75</v>
      </c>
      <c r="BN33">
        <v>46</v>
      </c>
      <c r="BO33">
        <v>42</v>
      </c>
      <c r="BP33">
        <v>73424</v>
      </c>
      <c r="BQ33">
        <v>71865</v>
      </c>
      <c r="BR33">
        <v>69207</v>
      </c>
      <c r="BS33">
        <v>64960</v>
      </c>
      <c r="BT33" t="s">
        <v>328</v>
      </c>
      <c r="BU33">
        <v>75</v>
      </c>
      <c r="BV33">
        <v>72</v>
      </c>
      <c r="BW33">
        <v>63</v>
      </c>
      <c r="BX33">
        <v>75</v>
      </c>
      <c r="BY33" t="s">
        <v>328</v>
      </c>
      <c r="BZ33" t="s">
        <v>481</v>
      </c>
      <c r="CA33" t="s">
        <v>585</v>
      </c>
      <c r="CB33" t="s">
        <v>586</v>
      </c>
      <c r="CC33" t="s">
        <v>407</v>
      </c>
      <c r="CD33" t="s">
        <v>328</v>
      </c>
      <c r="CE33">
        <v>78</v>
      </c>
      <c r="CF33">
        <v>76</v>
      </c>
      <c r="CG33">
        <v>72</v>
      </c>
      <c r="CH33">
        <v>69</v>
      </c>
      <c r="CI33">
        <v>64</v>
      </c>
      <c r="CJ33">
        <v>38</v>
      </c>
      <c r="CK33">
        <v>35</v>
      </c>
      <c r="CL33">
        <v>37</v>
      </c>
      <c r="CM33">
        <v>33</v>
      </c>
      <c r="CN33">
        <v>30</v>
      </c>
      <c r="CO33">
        <v>87.274000000000001</v>
      </c>
      <c r="CP33">
        <v>87.462000000000003</v>
      </c>
      <c r="CQ33">
        <v>87</v>
      </c>
      <c r="CR33" t="s">
        <v>328</v>
      </c>
      <c r="CS33" t="s">
        <v>328</v>
      </c>
      <c r="CT33" t="s">
        <v>352</v>
      </c>
      <c r="CU33" t="s">
        <v>335</v>
      </c>
      <c r="CV33">
        <v>21</v>
      </c>
      <c r="CW33" t="s">
        <v>354</v>
      </c>
      <c r="CX33">
        <v>0</v>
      </c>
      <c r="CY33">
        <v>0</v>
      </c>
      <c r="CZ33" t="s">
        <v>355</v>
      </c>
      <c r="DA33" t="s">
        <v>338</v>
      </c>
      <c r="DB33" t="s">
        <v>355</v>
      </c>
      <c r="DC33" t="s">
        <v>587</v>
      </c>
      <c r="DD33">
        <v>2</v>
      </c>
      <c r="DE33">
        <v>0</v>
      </c>
      <c r="DF33" t="s">
        <v>355</v>
      </c>
      <c r="DG33" t="s">
        <v>588</v>
      </c>
      <c r="DH33">
        <v>0</v>
      </c>
      <c r="DI33" t="s">
        <v>589</v>
      </c>
      <c r="DJ33" t="s">
        <v>360</v>
      </c>
      <c r="DK33">
        <v>6</v>
      </c>
      <c r="DL33">
        <v>0</v>
      </c>
      <c r="DM33">
        <v>0</v>
      </c>
      <c r="DN33">
        <v>0</v>
      </c>
      <c r="DO33" t="s">
        <v>338</v>
      </c>
      <c r="DP33" t="s">
        <v>345</v>
      </c>
      <c r="DQ33" t="s">
        <v>345</v>
      </c>
      <c r="DR33" t="s">
        <v>345</v>
      </c>
      <c r="DS33" t="s">
        <v>355</v>
      </c>
      <c r="DT33" t="s">
        <v>355</v>
      </c>
      <c r="DU33" t="s">
        <v>338</v>
      </c>
      <c r="DV33" t="s">
        <v>345</v>
      </c>
      <c r="DW33">
        <v>2</v>
      </c>
      <c r="DX33">
        <v>2</v>
      </c>
      <c r="DY33">
        <v>-15</v>
      </c>
      <c r="DZ33">
        <v>2</v>
      </c>
      <c r="EA33">
        <v>-16</v>
      </c>
      <c r="EB33">
        <v>13</v>
      </c>
      <c r="EC33">
        <v>-5</v>
      </c>
      <c r="ED33" t="s">
        <v>328</v>
      </c>
      <c r="EG33">
        <v>-1</v>
      </c>
      <c r="EH33" t="s">
        <v>328</v>
      </c>
      <c r="EI33">
        <v>1</v>
      </c>
      <c r="EJ33">
        <v>7</v>
      </c>
      <c r="EK33">
        <v>-16</v>
      </c>
      <c r="EL33">
        <v>0</v>
      </c>
      <c r="EM33">
        <v>53</v>
      </c>
      <c r="EN33">
        <v>-28</v>
      </c>
      <c r="EO33">
        <v>-25</v>
      </c>
      <c r="EP33">
        <v>10</v>
      </c>
      <c r="EQ33">
        <v>3</v>
      </c>
      <c r="ER33">
        <v>9</v>
      </c>
      <c r="ES33">
        <v>-12</v>
      </c>
      <c r="ET33" t="s">
        <v>328</v>
      </c>
      <c r="EU33">
        <v>7.9703976999999995E-2</v>
      </c>
      <c r="EV33">
        <v>0.130121769</v>
      </c>
      <c r="EW33">
        <v>0.175339105</v>
      </c>
      <c r="EX33">
        <v>0.146392879</v>
      </c>
      <c r="EY33">
        <v>0.41738946500000002</v>
      </c>
      <c r="EZ33">
        <v>7.9703976999999995E-2</v>
      </c>
      <c r="FA33">
        <v>-0.33333333300000001</v>
      </c>
      <c r="FB33">
        <v>4</v>
      </c>
      <c r="FC33">
        <v>0</v>
      </c>
      <c r="FD33">
        <v>0</v>
      </c>
      <c r="FE33">
        <v>-1</v>
      </c>
      <c r="FF33">
        <v>-3</v>
      </c>
      <c r="FG33">
        <v>-1.6666666670000001</v>
      </c>
      <c r="FH33">
        <v>-0.18181818199999999</v>
      </c>
      <c r="FI33">
        <v>-0.18181818199999999</v>
      </c>
      <c r="FJ33">
        <v>-0.18181818199999999</v>
      </c>
      <c r="FK33">
        <v>-0.18181818199999999</v>
      </c>
      <c r="FL33">
        <v>-0.18181818199999999</v>
      </c>
      <c r="FM33">
        <v>-0.18181818199999999</v>
      </c>
      <c r="FN33">
        <v>-0.18181818199999999</v>
      </c>
      <c r="FO33">
        <v>-0.18181818199999999</v>
      </c>
      <c r="FP33">
        <v>-0.18181818199999999</v>
      </c>
      <c r="FQ33">
        <v>-0.18181818199999999</v>
      </c>
      <c r="FR33">
        <v>-0.18181818199999999</v>
      </c>
      <c r="FS33">
        <v>-0.18181818199999999</v>
      </c>
      <c r="FT33">
        <v>9.5000000000000001E-2</v>
      </c>
      <c r="FU33">
        <v>3.363636364</v>
      </c>
      <c r="FV33">
        <v>3.363636364</v>
      </c>
      <c r="FW33">
        <v>3.363636364</v>
      </c>
      <c r="FX33">
        <v>3.363636364</v>
      </c>
      <c r="FY33">
        <v>3.363636364</v>
      </c>
      <c r="FZ33">
        <v>3.363636364</v>
      </c>
      <c r="GA33">
        <v>3.363636364</v>
      </c>
      <c r="GB33">
        <v>3.363636364</v>
      </c>
      <c r="GC33">
        <v>3.363636364</v>
      </c>
      <c r="GD33">
        <v>3.363636364</v>
      </c>
      <c r="GE33">
        <v>3.363636364</v>
      </c>
      <c r="GF33">
        <v>3.363636364</v>
      </c>
      <c r="GG33">
        <v>-0.566495305</v>
      </c>
      <c r="GH33">
        <v>1.0214639999999999E-3</v>
      </c>
      <c r="GI33">
        <v>0</v>
      </c>
      <c r="GJ33">
        <v>0</v>
      </c>
      <c r="GK33">
        <v>0</v>
      </c>
      <c r="GL33">
        <v>1</v>
      </c>
    </row>
    <row r="34" spans="1:194" x14ac:dyDescent="0.3">
      <c r="A34" t="s">
        <v>43</v>
      </c>
      <c r="B34" t="s">
        <v>469</v>
      </c>
      <c r="C34">
        <v>29</v>
      </c>
      <c r="D34">
        <v>48</v>
      </c>
      <c r="E34">
        <v>18</v>
      </c>
      <c r="F34">
        <v>28</v>
      </c>
      <c r="G34" t="s">
        <v>328</v>
      </c>
      <c r="H34">
        <v>42</v>
      </c>
      <c r="I34">
        <v>40</v>
      </c>
      <c r="J34">
        <v>29</v>
      </c>
      <c r="K34">
        <v>35</v>
      </c>
      <c r="L34">
        <v>33</v>
      </c>
      <c r="M34">
        <v>61</v>
      </c>
      <c r="N34">
        <v>61</v>
      </c>
      <c r="O34">
        <v>54</v>
      </c>
      <c r="P34">
        <v>55</v>
      </c>
      <c r="Q34" t="s">
        <v>328</v>
      </c>
      <c r="R34">
        <v>34</v>
      </c>
      <c r="S34" t="s">
        <v>590</v>
      </c>
      <c r="T34">
        <v>36</v>
      </c>
      <c r="U34">
        <v>38</v>
      </c>
      <c r="V34">
        <v>34</v>
      </c>
      <c r="W34">
        <v>89</v>
      </c>
      <c r="X34">
        <v>90</v>
      </c>
      <c r="Y34">
        <v>90</v>
      </c>
      <c r="Z34">
        <v>88</v>
      </c>
      <c r="AA34">
        <v>78</v>
      </c>
      <c r="AB34">
        <v>23</v>
      </c>
      <c r="AC34">
        <v>34</v>
      </c>
      <c r="AD34">
        <v>26</v>
      </c>
      <c r="AE34">
        <v>23</v>
      </c>
      <c r="AF34">
        <v>23</v>
      </c>
      <c r="AG34">
        <v>33</v>
      </c>
      <c r="AH34">
        <v>37</v>
      </c>
      <c r="AI34">
        <v>32</v>
      </c>
      <c r="AJ34">
        <v>41</v>
      </c>
      <c r="AK34">
        <v>35</v>
      </c>
      <c r="AL34">
        <v>9.2200000000000006</v>
      </c>
      <c r="AM34">
        <v>9.42</v>
      </c>
      <c r="AN34">
        <v>9.16</v>
      </c>
      <c r="AO34" t="s">
        <v>328</v>
      </c>
      <c r="AP34" t="s">
        <v>328</v>
      </c>
      <c r="AQ34">
        <v>33</v>
      </c>
      <c r="AR34">
        <v>28</v>
      </c>
      <c r="AS34">
        <v>29</v>
      </c>
      <c r="AT34">
        <v>30</v>
      </c>
      <c r="AU34">
        <v>29</v>
      </c>
      <c r="AV34">
        <v>39</v>
      </c>
      <c r="AW34">
        <v>38</v>
      </c>
      <c r="AX34">
        <v>38</v>
      </c>
      <c r="AY34">
        <v>32</v>
      </c>
      <c r="AZ34">
        <v>40</v>
      </c>
      <c r="BA34">
        <v>33</v>
      </c>
      <c r="BB34">
        <v>37</v>
      </c>
      <c r="BC34">
        <v>37</v>
      </c>
      <c r="BD34">
        <v>33</v>
      </c>
      <c r="BE34">
        <v>28</v>
      </c>
      <c r="BF34">
        <v>16</v>
      </c>
      <c r="BG34">
        <v>19</v>
      </c>
      <c r="BH34">
        <v>12</v>
      </c>
      <c r="BI34">
        <v>25</v>
      </c>
      <c r="BJ34">
        <v>38</v>
      </c>
      <c r="BK34">
        <v>61.14</v>
      </c>
      <c r="BL34">
        <v>64.698999999999998</v>
      </c>
      <c r="BM34">
        <v>29</v>
      </c>
      <c r="BN34">
        <v>59</v>
      </c>
      <c r="BO34">
        <v>62</v>
      </c>
      <c r="BP34">
        <v>77611</v>
      </c>
      <c r="BQ34">
        <v>75956</v>
      </c>
      <c r="BR34">
        <v>70709</v>
      </c>
      <c r="BS34">
        <v>69353</v>
      </c>
      <c r="BT34" t="s">
        <v>328</v>
      </c>
      <c r="BU34">
        <v>66</v>
      </c>
      <c r="BV34">
        <v>63</v>
      </c>
      <c r="BW34">
        <v>62</v>
      </c>
      <c r="BX34">
        <v>71</v>
      </c>
      <c r="BY34" t="s">
        <v>328</v>
      </c>
      <c r="BZ34" t="s">
        <v>591</v>
      </c>
      <c r="CA34" t="s">
        <v>550</v>
      </c>
      <c r="CB34" t="s">
        <v>592</v>
      </c>
      <c r="CC34" t="s">
        <v>593</v>
      </c>
      <c r="CD34" t="s">
        <v>328</v>
      </c>
      <c r="CE34">
        <v>56</v>
      </c>
      <c r="CF34">
        <v>53</v>
      </c>
      <c r="CG34">
        <v>53</v>
      </c>
      <c r="CH34">
        <v>58</v>
      </c>
      <c r="CI34">
        <v>56</v>
      </c>
      <c r="CJ34">
        <v>90</v>
      </c>
      <c r="CK34">
        <v>86</v>
      </c>
      <c r="CL34">
        <v>88</v>
      </c>
      <c r="CM34">
        <v>94</v>
      </c>
      <c r="CN34">
        <v>93</v>
      </c>
      <c r="CO34">
        <v>86.274000000000001</v>
      </c>
      <c r="CP34">
        <v>84.176000000000002</v>
      </c>
      <c r="CQ34">
        <v>87</v>
      </c>
      <c r="CR34" t="s">
        <v>328</v>
      </c>
      <c r="CS34" t="s">
        <v>328</v>
      </c>
      <c r="CT34" t="s">
        <v>448</v>
      </c>
      <c r="CU34" t="s">
        <v>335</v>
      </c>
      <c r="CV34">
        <v>12</v>
      </c>
      <c r="CW34" t="s">
        <v>355</v>
      </c>
      <c r="CX34">
        <v>0</v>
      </c>
      <c r="CY34">
        <v>0</v>
      </c>
      <c r="CZ34" t="s">
        <v>355</v>
      </c>
      <c r="DA34" t="s">
        <v>338</v>
      </c>
      <c r="DB34" t="s">
        <v>355</v>
      </c>
      <c r="DC34" t="s">
        <v>355</v>
      </c>
      <c r="DD34">
        <v>1</v>
      </c>
      <c r="DE34">
        <v>4</v>
      </c>
      <c r="DF34" t="s">
        <v>355</v>
      </c>
      <c r="DG34" t="s">
        <v>355</v>
      </c>
      <c r="DH34">
        <v>0</v>
      </c>
      <c r="DI34" t="s">
        <v>594</v>
      </c>
      <c r="DJ34" t="s">
        <v>360</v>
      </c>
      <c r="DK34">
        <v>3</v>
      </c>
      <c r="DL34">
        <v>3</v>
      </c>
      <c r="DM34">
        <v>13</v>
      </c>
      <c r="DN34">
        <v>0</v>
      </c>
      <c r="DO34" t="s">
        <v>345</v>
      </c>
      <c r="DP34" t="s">
        <v>338</v>
      </c>
      <c r="DQ34" t="s">
        <v>345</v>
      </c>
      <c r="DR34" t="s">
        <v>345</v>
      </c>
      <c r="DS34" t="s">
        <v>338</v>
      </c>
      <c r="DT34" t="s">
        <v>345</v>
      </c>
      <c r="DU34" t="s">
        <v>338</v>
      </c>
      <c r="DV34" t="s">
        <v>345</v>
      </c>
      <c r="DW34">
        <v>-4</v>
      </c>
      <c r="DX34">
        <v>5</v>
      </c>
      <c r="DY34">
        <v>-9</v>
      </c>
      <c r="DZ34">
        <v>6</v>
      </c>
      <c r="EA34">
        <v>-19</v>
      </c>
      <c r="EB34">
        <v>30</v>
      </c>
      <c r="EC34">
        <v>-10</v>
      </c>
      <c r="ED34" t="s">
        <v>328</v>
      </c>
      <c r="EE34">
        <v>0</v>
      </c>
      <c r="EF34">
        <v>7</v>
      </c>
      <c r="EG34">
        <v>-1</v>
      </c>
      <c r="EH34" t="s">
        <v>328</v>
      </c>
      <c r="EI34">
        <v>-11</v>
      </c>
      <c r="EJ34">
        <v>8</v>
      </c>
      <c r="EK34">
        <v>3</v>
      </c>
      <c r="EL34">
        <v>0</v>
      </c>
      <c r="EM34">
        <v>-3</v>
      </c>
      <c r="EN34">
        <v>7</v>
      </c>
      <c r="EO34">
        <v>-13</v>
      </c>
      <c r="EP34">
        <v>-13</v>
      </c>
      <c r="EQ34">
        <v>3</v>
      </c>
      <c r="ER34">
        <v>1</v>
      </c>
      <c r="ES34">
        <v>-9</v>
      </c>
      <c r="ET34" t="s">
        <v>328</v>
      </c>
      <c r="EU34">
        <v>6.1701554999999998E-2</v>
      </c>
      <c r="EV34">
        <v>0.40737035100000002</v>
      </c>
      <c r="EW34">
        <v>6.5366532000000005E-2</v>
      </c>
      <c r="EX34">
        <v>0.196081223</v>
      </c>
      <c r="EY34">
        <v>0.30429031000000001</v>
      </c>
      <c r="EZ34">
        <v>6.1701554999999998E-2</v>
      </c>
      <c r="FA34">
        <v>-0.33333333300000001</v>
      </c>
      <c r="FB34">
        <v>-2.3333333330000001</v>
      </c>
      <c r="FC34">
        <v>-1</v>
      </c>
      <c r="FD34">
        <v>-2.3333333330000001</v>
      </c>
      <c r="FE34">
        <v>0</v>
      </c>
      <c r="FF34">
        <v>0.66666666699999999</v>
      </c>
      <c r="FG34">
        <v>1.3333333329999999</v>
      </c>
      <c r="FH34">
        <v>-0.81818181800000001</v>
      </c>
      <c r="FI34">
        <v>-0.81818181800000001</v>
      </c>
      <c r="FJ34">
        <v>-0.81818181800000001</v>
      </c>
      <c r="FK34">
        <v>-0.81818181800000001</v>
      </c>
      <c r="FL34">
        <v>-0.81818181800000001</v>
      </c>
      <c r="FM34">
        <v>-0.81818181800000001</v>
      </c>
      <c r="FN34">
        <v>-0.81818181800000001</v>
      </c>
      <c r="FO34">
        <v>-0.81818181800000001</v>
      </c>
      <c r="FP34">
        <v>-0.81818181800000001</v>
      </c>
      <c r="FQ34">
        <v>-0.81818181800000001</v>
      </c>
      <c r="FR34">
        <v>-0.81818181800000001</v>
      </c>
      <c r="FS34">
        <v>-0.81818181800000001</v>
      </c>
      <c r="FT34">
        <v>-0.03</v>
      </c>
      <c r="FU34">
        <v>-5</v>
      </c>
      <c r="FV34">
        <v>-5</v>
      </c>
      <c r="FW34">
        <v>-5</v>
      </c>
      <c r="FX34">
        <v>-5</v>
      </c>
      <c r="FY34">
        <v>-5</v>
      </c>
      <c r="FZ34">
        <v>-5</v>
      </c>
      <c r="GA34">
        <v>-5</v>
      </c>
      <c r="GB34">
        <v>-5</v>
      </c>
      <c r="GC34">
        <v>-5</v>
      </c>
      <c r="GD34">
        <v>-5</v>
      </c>
      <c r="GE34">
        <v>-5</v>
      </c>
      <c r="GF34">
        <v>-5</v>
      </c>
      <c r="GG34">
        <v>-0.566495305</v>
      </c>
      <c r="GH34">
        <v>8.5039499999999999E-4</v>
      </c>
      <c r="GI34">
        <v>0</v>
      </c>
      <c r="GJ34">
        <v>0</v>
      </c>
      <c r="GK34">
        <v>0</v>
      </c>
      <c r="GL34">
        <v>1</v>
      </c>
    </row>
    <row r="35" spans="1:194" x14ac:dyDescent="0.3">
      <c r="A35" t="s">
        <v>116</v>
      </c>
      <c r="B35" t="s">
        <v>595</v>
      </c>
      <c r="C35">
        <v>19</v>
      </c>
      <c r="D35">
        <v>39</v>
      </c>
      <c r="E35">
        <v>36</v>
      </c>
      <c r="G35" t="s">
        <v>328</v>
      </c>
      <c r="H35">
        <v>41</v>
      </c>
      <c r="I35">
        <v>41</v>
      </c>
      <c r="J35">
        <v>43</v>
      </c>
      <c r="M35">
        <v>91</v>
      </c>
      <c r="O35">
        <v>38</v>
      </c>
      <c r="Q35" t="s">
        <v>328</v>
      </c>
      <c r="R35">
        <v>19</v>
      </c>
      <c r="S35" t="s">
        <v>430</v>
      </c>
      <c r="W35">
        <v>97</v>
      </c>
      <c r="X35">
        <v>97</v>
      </c>
      <c r="Y35">
        <v>97</v>
      </c>
      <c r="AB35">
        <v>16</v>
      </c>
      <c r="AC35">
        <v>9</v>
      </c>
      <c r="AD35">
        <v>27</v>
      </c>
      <c r="AG35">
        <v>33</v>
      </c>
      <c r="AH35">
        <v>11</v>
      </c>
      <c r="AI35">
        <v>14</v>
      </c>
      <c r="AL35">
        <v>9.25</v>
      </c>
      <c r="AM35">
        <v>9.31</v>
      </c>
      <c r="AN35">
        <v>9.26</v>
      </c>
      <c r="AO35" t="s">
        <v>328</v>
      </c>
      <c r="AP35" t="s">
        <v>328</v>
      </c>
      <c r="AQ35">
        <v>26</v>
      </c>
      <c r="AR35">
        <v>27</v>
      </c>
      <c r="AS35">
        <v>26</v>
      </c>
      <c r="AV35">
        <v>57</v>
      </c>
      <c r="AW35">
        <v>52</v>
      </c>
      <c r="AX35">
        <v>53</v>
      </c>
      <c r="BA35">
        <v>34</v>
      </c>
      <c r="BB35">
        <v>32</v>
      </c>
      <c r="BC35">
        <v>31</v>
      </c>
      <c r="BF35">
        <v>14</v>
      </c>
      <c r="BG35">
        <v>45</v>
      </c>
      <c r="BH35">
        <v>15</v>
      </c>
      <c r="BK35">
        <v>58.38</v>
      </c>
      <c r="BL35">
        <v>62.851999999999997</v>
      </c>
      <c r="BM35">
        <v>43</v>
      </c>
      <c r="BP35">
        <v>93931</v>
      </c>
      <c r="BQ35">
        <v>90755</v>
      </c>
      <c r="BR35">
        <v>92103</v>
      </c>
      <c r="BT35" t="s">
        <v>328</v>
      </c>
      <c r="BU35">
        <v>64</v>
      </c>
      <c r="BV35">
        <v>58</v>
      </c>
      <c r="BW35">
        <v>45</v>
      </c>
      <c r="BY35" t="s">
        <v>328</v>
      </c>
      <c r="BZ35" t="s">
        <v>596</v>
      </c>
      <c r="CA35" t="s">
        <v>597</v>
      </c>
      <c r="CB35" t="s">
        <v>598</v>
      </c>
      <c r="CC35" t="s">
        <v>328</v>
      </c>
      <c r="CD35" t="s">
        <v>328</v>
      </c>
      <c r="CE35">
        <v>26</v>
      </c>
      <c r="CF35">
        <v>22</v>
      </c>
      <c r="CG35">
        <v>22</v>
      </c>
      <c r="CJ35">
        <v>63</v>
      </c>
      <c r="CK35">
        <v>67</v>
      </c>
      <c r="CL35">
        <v>61</v>
      </c>
      <c r="CO35">
        <v>87.331000000000003</v>
      </c>
      <c r="CP35">
        <v>85.953000000000003</v>
      </c>
      <c r="CQ35">
        <v>87</v>
      </c>
      <c r="CR35" t="s">
        <v>328</v>
      </c>
      <c r="CS35" t="s">
        <v>328</v>
      </c>
      <c r="CT35" t="s">
        <v>599</v>
      </c>
      <c r="CU35" t="s">
        <v>596</v>
      </c>
      <c r="CV35">
        <v>12</v>
      </c>
      <c r="CW35" t="s">
        <v>336</v>
      </c>
      <c r="CX35">
        <v>0</v>
      </c>
      <c r="CY35">
        <v>0</v>
      </c>
      <c r="CZ35" t="s">
        <v>355</v>
      </c>
      <c r="DA35" t="s">
        <v>338</v>
      </c>
      <c r="DB35" t="s">
        <v>355</v>
      </c>
      <c r="DC35" t="s">
        <v>600</v>
      </c>
      <c r="DD35">
        <v>3</v>
      </c>
      <c r="DE35">
        <v>0</v>
      </c>
      <c r="DF35" t="s">
        <v>355</v>
      </c>
      <c r="DG35" t="s">
        <v>478</v>
      </c>
      <c r="DH35">
        <v>0</v>
      </c>
      <c r="DI35" t="s">
        <v>601</v>
      </c>
      <c r="DJ35" t="s">
        <v>602</v>
      </c>
      <c r="DK35">
        <v>3</v>
      </c>
      <c r="DL35">
        <v>3</v>
      </c>
      <c r="DM35">
        <v>16</v>
      </c>
      <c r="DN35">
        <v>0</v>
      </c>
      <c r="DO35" t="s">
        <v>345</v>
      </c>
      <c r="DP35" t="s">
        <v>338</v>
      </c>
      <c r="DQ35" t="s">
        <v>345</v>
      </c>
      <c r="DR35" t="s">
        <v>345</v>
      </c>
      <c r="DS35" t="s">
        <v>338</v>
      </c>
      <c r="DT35" t="s">
        <v>345</v>
      </c>
      <c r="DU35" t="s">
        <v>355</v>
      </c>
      <c r="DV35" t="s">
        <v>345</v>
      </c>
      <c r="DW35">
        <v>22</v>
      </c>
      <c r="DX35">
        <v>-3</v>
      </c>
      <c r="EA35">
        <v>-20</v>
      </c>
      <c r="EB35">
        <v>3</v>
      </c>
      <c r="ED35" t="s">
        <v>328</v>
      </c>
      <c r="EH35" t="s">
        <v>328</v>
      </c>
      <c r="EI35">
        <v>7</v>
      </c>
      <c r="EJ35">
        <v>-18</v>
      </c>
      <c r="EM35">
        <v>-31</v>
      </c>
      <c r="EN35">
        <v>30</v>
      </c>
      <c r="EQ35">
        <v>6</v>
      </c>
      <c r="ER35">
        <v>13</v>
      </c>
      <c r="ET35" t="s">
        <v>328</v>
      </c>
      <c r="EU35">
        <v>0.174476674</v>
      </c>
      <c r="EV35">
        <v>0.34422744</v>
      </c>
      <c r="EW35">
        <v>0.58103347900000002</v>
      </c>
      <c r="EX35">
        <v>0.52348682999999996</v>
      </c>
      <c r="EY35">
        <v>0.714173528</v>
      </c>
      <c r="EZ35">
        <v>0.174476674</v>
      </c>
      <c r="FA35">
        <v>0</v>
      </c>
      <c r="FB35">
        <v>1</v>
      </c>
      <c r="FC35">
        <v>0</v>
      </c>
      <c r="FD35">
        <v>-2</v>
      </c>
      <c r="FE35">
        <v>-1.5</v>
      </c>
      <c r="FF35">
        <v>-2</v>
      </c>
      <c r="FG35">
        <v>-1</v>
      </c>
      <c r="FH35">
        <v>-1.1666666670000001</v>
      </c>
      <c r="FI35">
        <v>-1.1666666670000001</v>
      </c>
      <c r="FJ35">
        <v>-1.1666666670000001</v>
      </c>
      <c r="FK35">
        <v>-1.1666666670000001</v>
      </c>
      <c r="FL35">
        <v>-1.1666666670000001</v>
      </c>
      <c r="FM35">
        <v>-1.1666666670000001</v>
      </c>
      <c r="FN35">
        <v>-1.1666666670000001</v>
      </c>
      <c r="FO35">
        <v>-1.1666666670000001</v>
      </c>
      <c r="FP35">
        <v>-1.1666666670000001</v>
      </c>
      <c r="FQ35">
        <v>-1.1666666670000001</v>
      </c>
      <c r="FR35">
        <v>-1.1666666670000001</v>
      </c>
      <c r="FS35">
        <v>-1.1666666670000001</v>
      </c>
      <c r="FT35">
        <v>5.0000000000000001E-3</v>
      </c>
      <c r="FU35">
        <v>-0.66666666699999999</v>
      </c>
      <c r="FV35">
        <v>-0.66666666699999999</v>
      </c>
      <c r="FW35">
        <v>-0.66666666699999999</v>
      </c>
      <c r="FX35">
        <v>-0.66666666699999999</v>
      </c>
      <c r="FY35">
        <v>-0.66666666699999999</v>
      </c>
      <c r="FZ35">
        <v>-0.66666666699999999</v>
      </c>
      <c r="GA35">
        <v>-0.66666666699999999</v>
      </c>
      <c r="GB35">
        <v>-0.66666666699999999</v>
      </c>
      <c r="GC35">
        <v>-0.66666666699999999</v>
      </c>
      <c r="GD35">
        <v>-0.66666666699999999</v>
      </c>
      <c r="GE35">
        <v>-0.66666666699999999</v>
      </c>
      <c r="GF35">
        <v>-0.66666666699999999</v>
      </c>
      <c r="GG35">
        <v>-0.566495305</v>
      </c>
      <c r="GH35">
        <v>6.8135099999999996E-4</v>
      </c>
      <c r="GI35">
        <v>0</v>
      </c>
      <c r="GJ35">
        <v>0</v>
      </c>
      <c r="GK35">
        <v>0</v>
      </c>
      <c r="GL35">
        <v>0</v>
      </c>
    </row>
    <row r="36" spans="1:194" x14ac:dyDescent="0.3">
      <c r="A36" t="s">
        <v>52</v>
      </c>
      <c r="B36" t="s">
        <v>603</v>
      </c>
      <c r="C36">
        <v>50</v>
      </c>
      <c r="D36">
        <v>33</v>
      </c>
      <c r="E36">
        <v>37</v>
      </c>
      <c r="F36">
        <v>25</v>
      </c>
      <c r="G36" t="s">
        <v>328</v>
      </c>
      <c r="H36">
        <v>10</v>
      </c>
      <c r="I36">
        <v>10</v>
      </c>
      <c r="J36">
        <v>11</v>
      </c>
      <c r="K36">
        <v>11</v>
      </c>
      <c r="L36">
        <v>13</v>
      </c>
      <c r="M36">
        <v>1</v>
      </c>
      <c r="N36">
        <v>1</v>
      </c>
      <c r="O36">
        <v>1</v>
      </c>
      <c r="P36">
        <v>1</v>
      </c>
      <c r="Q36" t="s">
        <v>328</v>
      </c>
      <c r="R36">
        <v>31</v>
      </c>
      <c r="S36" t="s">
        <v>402</v>
      </c>
      <c r="T36">
        <v>31</v>
      </c>
      <c r="U36">
        <v>39</v>
      </c>
      <c r="V36">
        <v>55</v>
      </c>
      <c r="W36">
        <v>90</v>
      </c>
      <c r="X36">
        <v>95</v>
      </c>
      <c r="Y36">
        <v>96</v>
      </c>
      <c r="Z36">
        <v>95</v>
      </c>
      <c r="AA36">
        <v>95</v>
      </c>
      <c r="AB36">
        <v>65</v>
      </c>
      <c r="AC36">
        <v>29</v>
      </c>
      <c r="AD36">
        <v>43</v>
      </c>
      <c r="AE36">
        <v>26</v>
      </c>
      <c r="AF36">
        <v>26</v>
      </c>
      <c r="AG36">
        <v>35</v>
      </c>
      <c r="AH36">
        <v>39</v>
      </c>
      <c r="AI36">
        <v>19</v>
      </c>
      <c r="AJ36">
        <v>31</v>
      </c>
      <c r="AK36">
        <v>44</v>
      </c>
      <c r="AL36">
        <v>8.65</v>
      </c>
      <c r="AM36">
        <v>9.1</v>
      </c>
      <c r="AN36">
        <v>9.08</v>
      </c>
      <c r="AO36" t="s">
        <v>328</v>
      </c>
      <c r="AP36" t="s">
        <v>328</v>
      </c>
      <c r="AQ36">
        <v>23</v>
      </c>
      <c r="AR36">
        <v>33</v>
      </c>
      <c r="AS36">
        <v>37</v>
      </c>
      <c r="AT36">
        <v>40</v>
      </c>
      <c r="AU36">
        <v>33</v>
      </c>
      <c r="AV36">
        <v>50</v>
      </c>
      <c r="AW36">
        <v>41</v>
      </c>
      <c r="AX36">
        <v>53</v>
      </c>
      <c r="AZ36">
        <v>48</v>
      </c>
      <c r="BA36">
        <v>35</v>
      </c>
      <c r="BB36">
        <v>42</v>
      </c>
      <c r="BC36">
        <v>42</v>
      </c>
      <c r="BD36">
        <v>42</v>
      </c>
      <c r="BE36">
        <v>38</v>
      </c>
      <c r="BF36">
        <v>36</v>
      </c>
      <c r="BG36">
        <v>87</v>
      </c>
      <c r="BH36">
        <v>2</v>
      </c>
      <c r="BI36">
        <v>4</v>
      </c>
      <c r="BJ36">
        <v>28</v>
      </c>
      <c r="BK36">
        <v>60.46</v>
      </c>
      <c r="BL36">
        <v>69.418000000000006</v>
      </c>
      <c r="BM36">
        <v>11</v>
      </c>
      <c r="BN36">
        <v>64</v>
      </c>
      <c r="BO36">
        <v>59</v>
      </c>
      <c r="BP36">
        <v>75141</v>
      </c>
      <c r="BQ36">
        <v>62262</v>
      </c>
      <c r="BR36">
        <v>58616</v>
      </c>
      <c r="BS36">
        <v>50946</v>
      </c>
      <c r="BT36" t="s">
        <v>328</v>
      </c>
      <c r="BU36">
        <v>85</v>
      </c>
      <c r="BV36">
        <v>96</v>
      </c>
      <c r="BW36">
        <v>90</v>
      </c>
      <c r="BX36">
        <v>100</v>
      </c>
      <c r="BY36" t="s">
        <v>328</v>
      </c>
      <c r="BZ36" t="s">
        <v>604</v>
      </c>
      <c r="CA36" t="s">
        <v>605</v>
      </c>
      <c r="CB36" t="s">
        <v>606</v>
      </c>
      <c r="CC36" t="s">
        <v>607</v>
      </c>
      <c r="CD36" t="s">
        <v>328</v>
      </c>
      <c r="CE36">
        <v>8</v>
      </c>
      <c r="CF36">
        <v>14</v>
      </c>
      <c r="CG36">
        <v>14</v>
      </c>
      <c r="CH36">
        <v>13</v>
      </c>
      <c r="CI36">
        <v>13</v>
      </c>
      <c r="CJ36">
        <v>83</v>
      </c>
      <c r="CK36">
        <v>95</v>
      </c>
      <c r="CL36">
        <v>89</v>
      </c>
      <c r="CM36">
        <v>87</v>
      </c>
      <c r="CN36">
        <v>57</v>
      </c>
      <c r="CO36">
        <v>83.884</v>
      </c>
      <c r="CP36">
        <v>85.597999999999999</v>
      </c>
      <c r="CQ36">
        <v>86</v>
      </c>
      <c r="CR36" t="s">
        <v>328</v>
      </c>
      <c r="CS36" t="s">
        <v>328</v>
      </c>
      <c r="CT36" t="s">
        <v>608</v>
      </c>
      <c r="CU36" t="s">
        <v>335</v>
      </c>
      <c r="CV36">
        <v>12</v>
      </c>
      <c r="CW36" t="s">
        <v>336</v>
      </c>
      <c r="CX36">
        <v>0</v>
      </c>
      <c r="CY36">
        <v>0</v>
      </c>
      <c r="CZ36" t="s">
        <v>355</v>
      </c>
      <c r="DA36" t="s">
        <v>345</v>
      </c>
      <c r="DB36" t="s">
        <v>355</v>
      </c>
      <c r="DC36" t="s">
        <v>609</v>
      </c>
      <c r="DD36">
        <v>3</v>
      </c>
      <c r="DE36">
        <v>0</v>
      </c>
      <c r="DF36" t="s">
        <v>341</v>
      </c>
      <c r="DG36" t="s">
        <v>412</v>
      </c>
      <c r="DH36">
        <v>0</v>
      </c>
      <c r="DI36" t="s">
        <v>610</v>
      </c>
      <c r="DJ36" t="s">
        <v>602</v>
      </c>
      <c r="DK36">
        <v>3</v>
      </c>
      <c r="DL36">
        <v>3</v>
      </c>
      <c r="DM36">
        <v>15</v>
      </c>
      <c r="DN36">
        <v>0</v>
      </c>
      <c r="DO36" t="s">
        <v>345</v>
      </c>
      <c r="DP36" t="s">
        <v>338</v>
      </c>
      <c r="DQ36" t="s">
        <v>345</v>
      </c>
      <c r="DR36" t="s">
        <v>345</v>
      </c>
      <c r="DS36" t="s">
        <v>338</v>
      </c>
      <c r="DT36" t="s">
        <v>345</v>
      </c>
      <c r="DU36" t="s">
        <v>338</v>
      </c>
      <c r="DV36" t="s">
        <v>345</v>
      </c>
      <c r="DW36">
        <v>-4</v>
      </c>
      <c r="DX36">
        <v>20</v>
      </c>
      <c r="DY36">
        <v>-12</v>
      </c>
      <c r="DZ36">
        <v>-13</v>
      </c>
      <c r="EA36">
        <v>17</v>
      </c>
      <c r="EB36">
        <v>-4</v>
      </c>
      <c r="EC36">
        <v>12</v>
      </c>
      <c r="ED36" t="s">
        <v>328</v>
      </c>
      <c r="EE36">
        <v>0</v>
      </c>
      <c r="EF36">
        <v>0</v>
      </c>
      <c r="EG36">
        <v>0</v>
      </c>
      <c r="EH36" t="s">
        <v>328</v>
      </c>
      <c r="EI36">
        <v>36</v>
      </c>
      <c r="EJ36">
        <v>-14</v>
      </c>
      <c r="EK36">
        <v>17</v>
      </c>
      <c r="EL36">
        <v>0</v>
      </c>
      <c r="EM36">
        <v>-51</v>
      </c>
      <c r="EN36">
        <v>85</v>
      </c>
      <c r="EO36">
        <v>-2</v>
      </c>
      <c r="EP36">
        <v>-24</v>
      </c>
      <c r="EQ36">
        <v>-11</v>
      </c>
      <c r="ER36">
        <v>6</v>
      </c>
      <c r="ES36">
        <v>-10</v>
      </c>
      <c r="ET36" t="s">
        <v>328</v>
      </c>
      <c r="EU36">
        <v>7.1178086000000002E-2</v>
      </c>
      <c r="EV36">
        <v>0.287898339</v>
      </c>
      <c r="EW36">
        <v>0</v>
      </c>
      <c r="EX36">
        <v>0.43640292600000002</v>
      </c>
      <c r="EY36">
        <v>1.23054945</v>
      </c>
      <c r="EZ36">
        <v>7.1178086000000002E-2</v>
      </c>
      <c r="FA36">
        <v>1.6666666670000001</v>
      </c>
      <c r="FB36">
        <v>0.33333333300000001</v>
      </c>
      <c r="FC36">
        <v>5.6666666670000003</v>
      </c>
      <c r="FD36">
        <v>1.5</v>
      </c>
      <c r="FE36">
        <v>2.3333333330000001</v>
      </c>
      <c r="FF36">
        <v>1.6666666670000001</v>
      </c>
      <c r="FG36">
        <v>1.3333333329999999</v>
      </c>
      <c r="FH36">
        <v>0.88888888899999996</v>
      </c>
      <c r="FI36">
        <v>0.88888888899999996</v>
      </c>
      <c r="FJ36">
        <v>0.88888888899999996</v>
      </c>
      <c r="FK36">
        <v>0.88888888899999996</v>
      </c>
      <c r="FL36">
        <v>0.88888888899999996</v>
      </c>
      <c r="FM36">
        <v>0.88888888899999996</v>
      </c>
      <c r="FN36">
        <v>0.88888888899999996</v>
      </c>
      <c r="FO36">
        <v>0.88888888899999996</v>
      </c>
      <c r="FP36">
        <v>0.88888888899999996</v>
      </c>
      <c r="FQ36">
        <v>0.88888888899999996</v>
      </c>
      <c r="FR36">
        <v>0.88888888899999996</v>
      </c>
      <c r="FS36">
        <v>0.88888888899999996</v>
      </c>
      <c r="FT36">
        <v>0.215</v>
      </c>
      <c r="FU36">
        <v>-6.5454545450000001</v>
      </c>
      <c r="FV36">
        <v>-6.5454545450000001</v>
      </c>
      <c r="FW36">
        <v>-6.5454545450000001</v>
      </c>
      <c r="FX36">
        <v>-6.5454545450000001</v>
      </c>
      <c r="FY36">
        <v>-6.5454545450000001</v>
      </c>
      <c r="FZ36">
        <v>-6.5454545450000001</v>
      </c>
      <c r="GA36">
        <v>-6.5454545450000001</v>
      </c>
      <c r="GB36">
        <v>-6.5454545450000001</v>
      </c>
      <c r="GC36">
        <v>-6.5454545450000001</v>
      </c>
      <c r="GD36">
        <v>-6.5454545450000001</v>
      </c>
      <c r="GE36">
        <v>-6.5454545450000001</v>
      </c>
      <c r="GF36">
        <v>-6.5454545450000001</v>
      </c>
      <c r="GG36">
        <v>-0.566495305</v>
      </c>
      <c r="GH36">
        <v>1.131207E-3</v>
      </c>
      <c r="GI36">
        <v>0</v>
      </c>
      <c r="GJ36">
        <v>0</v>
      </c>
      <c r="GK36">
        <v>0</v>
      </c>
      <c r="GL36">
        <v>1</v>
      </c>
    </row>
    <row r="37" spans="1:194" x14ac:dyDescent="0.3">
      <c r="A37" t="s">
        <v>102</v>
      </c>
      <c r="B37" t="s">
        <v>346</v>
      </c>
      <c r="C37">
        <v>42</v>
      </c>
      <c r="D37">
        <v>75</v>
      </c>
      <c r="E37">
        <v>78</v>
      </c>
      <c r="F37">
        <v>90</v>
      </c>
      <c r="G37" t="s">
        <v>328</v>
      </c>
      <c r="H37">
        <v>75</v>
      </c>
      <c r="I37">
        <v>69</v>
      </c>
      <c r="J37">
        <v>69</v>
      </c>
      <c r="K37">
        <v>59</v>
      </c>
      <c r="L37">
        <v>55</v>
      </c>
      <c r="M37">
        <v>13</v>
      </c>
      <c r="N37">
        <v>3</v>
      </c>
      <c r="O37">
        <v>5</v>
      </c>
      <c r="P37">
        <v>6</v>
      </c>
      <c r="Q37" t="s">
        <v>328</v>
      </c>
      <c r="R37">
        <v>42</v>
      </c>
      <c r="S37" t="s">
        <v>611</v>
      </c>
      <c r="T37">
        <v>69</v>
      </c>
      <c r="U37">
        <v>78</v>
      </c>
      <c r="V37">
        <v>76</v>
      </c>
      <c r="W37">
        <v>90</v>
      </c>
      <c r="X37">
        <v>100</v>
      </c>
      <c r="Y37">
        <v>97</v>
      </c>
      <c r="Z37">
        <v>89</v>
      </c>
      <c r="AA37">
        <v>71</v>
      </c>
      <c r="AB37">
        <v>48</v>
      </c>
      <c r="AC37">
        <v>52</v>
      </c>
      <c r="AD37">
        <v>54</v>
      </c>
      <c r="AE37">
        <v>52</v>
      </c>
      <c r="AF37">
        <v>51</v>
      </c>
      <c r="AG37">
        <v>36</v>
      </c>
      <c r="AH37">
        <v>42</v>
      </c>
      <c r="AI37">
        <v>48</v>
      </c>
      <c r="AJ37">
        <v>66</v>
      </c>
      <c r="AK37">
        <v>94</v>
      </c>
      <c r="AL37">
        <v>8.65</v>
      </c>
      <c r="AM37">
        <v>8.81</v>
      </c>
      <c r="AN37">
        <v>8.5500000000000007</v>
      </c>
      <c r="AO37" t="s">
        <v>328</v>
      </c>
      <c r="AP37" t="s">
        <v>328</v>
      </c>
      <c r="AQ37">
        <v>42</v>
      </c>
      <c r="AR37">
        <v>50</v>
      </c>
      <c r="AS37">
        <v>50</v>
      </c>
      <c r="AT37">
        <v>47</v>
      </c>
      <c r="AU37">
        <v>20</v>
      </c>
      <c r="AV37">
        <v>51</v>
      </c>
      <c r="AW37">
        <v>50</v>
      </c>
      <c r="AX37">
        <v>51</v>
      </c>
      <c r="AY37">
        <v>51</v>
      </c>
      <c r="AZ37">
        <v>65</v>
      </c>
      <c r="BA37">
        <v>50</v>
      </c>
      <c r="BB37">
        <v>51</v>
      </c>
      <c r="BC37">
        <v>51</v>
      </c>
      <c r="BD37">
        <v>51</v>
      </c>
      <c r="BE37">
        <v>65</v>
      </c>
      <c r="BF37">
        <v>86</v>
      </c>
      <c r="BG37">
        <v>7</v>
      </c>
      <c r="BH37">
        <v>66</v>
      </c>
      <c r="BI37">
        <v>95</v>
      </c>
      <c r="BJ37">
        <v>97</v>
      </c>
      <c r="BK37">
        <v>41.56</v>
      </c>
      <c r="BL37">
        <v>43.01</v>
      </c>
      <c r="BM37">
        <v>69</v>
      </c>
      <c r="BN37">
        <v>38</v>
      </c>
      <c r="BO37">
        <v>36</v>
      </c>
      <c r="BP37">
        <v>74250</v>
      </c>
      <c r="BQ37">
        <v>64994</v>
      </c>
      <c r="BR37">
        <v>60454</v>
      </c>
      <c r="BS37">
        <v>53615</v>
      </c>
      <c r="BT37" t="s">
        <v>328</v>
      </c>
      <c r="BU37">
        <v>61</v>
      </c>
      <c r="BV37">
        <v>80</v>
      </c>
      <c r="BW37">
        <v>79</v>
      </c>
      <c r="BX37">
        <v>81</v>
      </c>
      <c r="BY37" t="s">
        <v>328</v>
      </c>
      <c r="BZ37" t="s">
        <v>612</v>
      </c>
      <c r="CA37" t="s">
        <v>351</v>
      </c>
      <c r="CB37" t="s">
        <v>613</v>
      </c>
      <c r="CC37" t="s">
        <v>488</v>
      </c>
      <c r="CD37" t="s">
        <v>328</v>
      </c>
      <c r="CE37">
        <v>69</v>
      </c>
      <c r="CF37">
        <v>61</v>
      </c>
      <c r="CG37">
        <v>61</v>
      </c>
      <c r="CH37">
        <v>54</v>
      </c>
      <c r="CI37">
        <v>52</v>
      </c>
      <c r="CJ37">
        <v>50</v>
      </c>
      <c r="CK37">
        <v>53</v>
      </c>
      <c r="CL37">
        <v>47</v>
      </c>
      <c r="CM37">
        <v>41</v>
      </c>
      <c r="CN37">
        <v>28</v>
      </c>
      <c r="CO37">
        <v>87.128</v>
      </c>
      <c r="CP37">
        <v>87.046000000000006</v>
      </c>
      <c r="CQ37">
        <v>84</v>
      </c>
      <c r="CR37" t="s">
        <v>328</v>
      </c>
      <c r="CS37" t="s">
        <v>328</v>
      </c>
      <c r="CT37" t="s">
        <v>352</v>
      </c>
      <c r="CU37" t="s">
        <v>335</v>
      </c>
      <c r="CV37">
        <v>21</v>
      </c>
      <c r="CW37" t="s">
        <v>354</v>
      </c>
      <c r="CX37">
        <v>0</v>
      </c>
      <c r="CY37">
        <v>0</v>
      </c>
      <c r="CZ37" t="s">
        <v>385</v>
      </c>
      <c r="DA37" t="s">
        <v>345</v>
      </c>
      <c r="DB37" t="s">
        <v>355</v>
      </c>
      <c r="DC37" t="s">
        <v>614</v>
      </c>
      <c r="DD37">
        <v>1</v>
      </c>
      <c r="DE37">
        <v>0</v>
      </c>
      <c r="DF37" t="s">
        <v>341</v>
      </c>
      <c r="DG37" t="s">
        <v>412</v>
      </c>
      <c r="DH37">
        <v>27800</v>
      </c>
      <c r="DI37" t="s">
        <v>615</v>
      </c>
      <c r="DJ37" t="s">
        <v>360</v>
      </c>
      <c r="DK37">
        <v>5</v>
      </c>
      <c r="DL37">
        <v>3</v>
      </c>
      <c r="DM37">
        <v>0</v>
      </c>
      <c r="DN37">
        <v>0</v>
      </c>
      <c r="DO37" t="s">
        <v>338</v>
      </c>
      <c r="DP37" t="s">
        <v>345</v>
      </c>
      <c r="DQ37" t="s">
        <v>345</v>
      </c>
      <c r="DR37" t="s">
        <v>345</v>
      </c>
      <c r="DS37" t="s">
        <v>338</v>
      </c>
      <c r="DT37" t="s">
        <v>345</v>
      </c>
      <c r="DU37" t="s">
        <v>338</v>
      </c>
      <c r="DV37" t="s">
        <v>345</v>
      </c>
      <c r="DW37">
        <v>-6</v>
      </c>
      <c r="DX37">
        <v>-6</v>
      </c>
      <c r="DY37">
        <v>-18</v>
      </c>
      <c r="DZ37">
        <v>-28</v>
      </c>
      <c r="EA37">
        <v>-33</v>
      </c>
      <c r="EB37">
        <v>-3</v>
      </c>
      <c r="EC37">
        <v>-12</v>
      </c>
      <c r="ED37" t="s">
        <v>328</v>
      </c>
      <c r="EE37">
        <v>10</v>
      </c>
      <c r="EF37">
        <v>-2</v>
      </c>
      <c r="EG37">
        <v>-1</v>
      </c>
      <c r="EH37" t="s">
        <v>328</v>
      </c>
      <c r="EI37">
        <v>-4</v>
      </c>
      <c r="EJ37">
        <v>-2</v>
      </c>
      <c r="EK37">
        <v>2</v>
      </c>
      <c r="EL37">
        <v>1</v>
      </c>
      <c r="EM37">
        <v>79</v>
      </c>
      <c r="EN37">
        <v>-59</v>
      </c>
      <c r="EO37">
        <v>-29</v>
      </c>
      <c r="EP37">
        <v>-2</v>
      </c>
      <c r="EQ37">
        <v>-19</v>
      </c>
      <c r="ER37">
        <v>1</v>
      </c>
      <c r="ES37">
        <v>-2</v>
      </c>
      <c r="ET37" t="s">
        <v>328</v>
      </c>
      <c r="EU37">
        <v>0.12671127099999999</v>
      </c>
      <c r="EV37">
        <v>0.28840312400000001</v>
      </c>
      <c r="EW37">
        <v>0.644345104</v>
      </c>
      <c r="EX37">
        <v>4.8866241999999997E-2</v>
      </c>
      <c r="EY37">
        <v>0.62312607900000005</v>
      </c>
      <c r="EZ37">
        <v>0.12671127099999999</v>
      </c>
      <c r="FA37">
        <v>-0.33333333300000001</v>
      </c>
      <c r="FB37">
        <v>-5.3333333329999997</v>
      </c>
      <c r="FC37">
        <v>1.6666666670000001</v>
      </c>
      <c r="FD37">
        <v>0</v>
      </c>
      <c r="FE37">
        <v>0.33333333300000001</v>
      </c>
      <c r="FF37">
        <v>-5</v>
      </c>
      <c r="FG37">
        <v>-3</v>
      </c>
      <c r="FH37">
        <v>-0.36363636399999999</v>
      </c>
      <c r="FI37">
        <v>-0.36363636399999999</v>
      </c>
      <c r="FJ37">
        <v>-0.36363636399999999</v>
      </c>
      <c r="FK37">
        <v>-0.36363636399999999</v>
      </c>
      <c r="FL37">
        <v>-0.36363636399999999</v>
      </c>
      <c r="FM37">
        <v>-0.36363636399999999</v>
      </c>
      <c r="FN37">
        <v>-0.36363636399999999</v>
      </c>
      <c r="FO37">
        <v>-0.36363636399999999</v>
      </c>
      <c r="FP37">
        <v>-0.36363636399999999</v>
      </c>
      <c r="FQ37">
        <v>-0.36363636399999999</v>
      </c>
      <c r="FR37">
        <v>-0.36363636399999999</v>
      </c>
      <c r="FS37">
        <v>-0.36363636399999999</v>
      </c>
      <c r="FT37">
        <v>-0.05</v>
      </c>
      <c r="FU37">
        <v>0.81818181800000001</v>
      </c>
      <c r="FV37">
        <v>0.81818181800000001</v>
      </c>
      <c r="FW37">
        <v>0.81818181800000001</v>
      </c>
      <c r="FX37">
        <v>0.81818181800000001</v>
      </c>
      <c r="FY37">
        <v>0.81818181800000001</v>
      </c>
      <c r="FZ37">
        <v>0.81818181800000001</v>
      </c>
      <c r="GA37">
        <v>0.81818181800000001</v>
      </c>
      <c r="GB37">
        <v>0.81818181800000001</v>
      </c>
      <c r="GC37">
        <v>0.81818181800000001</v>
      </c>
      <c r="GD37">
        <v>0.81818181800000001</v>
      </c>
      <c r="GE37">
        <v>0.81818181800000001</v>
      </c>
      <c r="GF37">
        <v>0.81818181800000001</v>
      </c>
      <c r="GG37">
        <v>-0.566495305</v>
      </c>
      <c r="GH37">
        <v>8.2154899999999998E-4</v>
      </c>
      <c r="GI37">
        <v>0</v>
      </c>
      <c r="GJ37">
        <v>0</v>
      </c>
      <c r="GK37">
        <v>0</v>
      </c>
      <c r="GL37">
        <v>1</v>
      </c>
    </row>
    <row r="38" spans="1:194" x14ac:dyDescent="0.3">
      <c r="A38" t="s">
        <v>51</v>
      </c>
      <c r="B38" t="s">
        <v>346</v>
      </c>
      <c r="C38">
        <v>95</v>
      </c>
      <c r="D38">
        <v>93</v>
      </c>
      <c r="E38">
        <v>88</v>
      </c>
      <c r="F38">
        <v>94</v>
      </c>
      <c r="G38" t="s">
        <v>328</v>
      </c>
      <c r="H38">
        <v>60</v>
      </c>
      <c r="I38">
        <v>73</v>
      </c>
      <c r="J38">
        <v>73</v>
      </c>
      <c r="K38">
        <v>73</v>
      </c>
      <c r="L38">
        <v>73</v>
      </c>
      <c r="M38">
        <v>55</v>
      </c>
      <c r="N38">
        <v>59</v>
      </c>
      <c r="O38">
        <v>56</v>
      </c>
      <c r="P38">
        <v>60</v>
      </c>
      <c r="Q38" t="s">
        <v>328</v>
      </c>
      <c r="R38">
        <v>42</v>
      </c>
      <c r="S38" t="s">
        <v>616</v>
      </c>
      <c r="T38">
        <v>45</v>
      </c>
      <c r="U38">
        <v>41</v>
      </c>
      <c r="V38">
        <v>30</v>
      </c>
      <c r="W38">
        <v>91</v>
      </c>
      <c r="X38">
        <v>92</v>
      </c>
      <c r="Y38">
        <v>91</v>
      </c>
      <c r="Z38">
        <v>89</v>
      </c>
      <c r="AA38">
        <v>91</v>
      </c>
      <c r="AB38">
        <v>9</v>
      </c>
      <c r="AC38">
        <v>13</v>
      </c>
      <c r="AD38">
        <v>9</v>
      </c>
      <c r="AE38">
        <v>16</v>
      </c>
      <c r="AF38">
        <v>9</v>
      </c>
      <c r="AG38">
        <v>37</v>
      </c>
      <c r="AH38">
        <v>42</v>
      </c>
      <c r="AI38">
        <v>46</v>
      </c>
      <c r="AJ38">
        <v>47</v>
      </c>
      <c r="AK38">
        <v>43</v>
      </c>
      <c r="AL38">
        <v>7.88</v>
      </c>
      <c r="AM38">
        <v>8.1999999999999993</v>
      </c>
      <c r="AN38">
        <v>8.32</v>
      </c>
      <c r="AO38" t="s">
        <v>328</v>
      </c>
      <c r="AP38" t="s">
        <v>328</v>
      </c>
      <c r="AQ38">
        <v>50</v>
      </c>
      <c r="AR38">
        <v>53</v>
      </c>
      <c r="AS38">
        <v>53</v>
      </c>
      <c r="AT38">
        <v>53</v>
      </c>
      <c r="AU38">
        <v>53</v>
      </c>
      <c r="AV38">
        <v>53</v>
      </c>
      <c r="AW38">
        <v>47</v>
      </c>
      <c r="AX38">
        <v>48</v>
      </c>
      <c r="AY38">
        <v>51</v>
      </c>
      <c r="AZ38">
        <v>46</v>
      </c>
      <c r="BA38">
        <v>50</v>
      </c>
      <c r="BB38">
        <v>47</v>
      </c>
      <c r="BC38">
        <v>47</v>
      </c>
      <c r="BD38">
        <v>43</v>
      </c>
      <c r="BE38">
        <v>43</v>
      </c>
      <c r="BF38">
        <v>6</v>
      </c>
      <c r="BG38">
        <v>68</v>
      </c>
      <c r="BH38">
        <v>7</v>
      </c>
      <c r="BI38">
        <v>21</v>
      </c>
      <c r="BJ38">
        <v>43</v>
      </c>
      <c r="BK38">
        <v>61.53</v>
      </c>
      <c r="BL38">
        <v>61.609000000000002</v>
      </c>
      <c r="BM38">
        <v>73</v>
      </c>
      <c r="BN38">
        <v>54</v>
      </c>
      <c r="BO38">
        <v>45</v>
      </c>
      <c r="BP38">
        <v>70648</v>
      </c>
      <c r="BQ38">
        <v>66998</v>
      </c>
      <c r="BR38">
        <v>62667</v>
      </c>
      <c r="BS38">
        <v>61601</v>
      </c>
      <c r="BT38" t="s">
        <v>328</v>
      </c>
      <c r="BU38">
        <v>55</v>
      </c>
      <c r="BV38">
        <v>59</v>
      </c>
      <c r="BW38">
        <v>61</v>
      </c>
      <c r="BX38">
        <v>59</v>
      </c>
      <c r="BY38" t="s">
        <v>328</v>
      </c>
      <c r="BZ38" t="s">
        <v>617</v>
      </c>
      <c r="CA38" t="s">
        <v>618</v>
      </c>
      <c r="CB38" t="s">
        <v>619</v>
      </c>
      <c r="CC38" t="s">
        <v>620</v>
      </c>
      <c r="CD38" t="s">
        <v>328</v>
      </c>
      <c r="CE38">
        <v>56</v>
      </c>
      <c r="CF38">
        <v>54</v>
      </c>
      <c r="CG38">
        <v>52</v>
      </c>
      <c r="CH38">
        <v>47</v>
      </c>
      <c r="CI38">
        <v>46</v>
      </c>
      <c r="CJ38">
        <v>80</v>
      </c>
      <c r="CK38">
        <v>80</v>
      </c>
      <c r="CL38">
        <v>86</v>
      </c>
      <c r="CM38">
        <v>84</v>
      </c>
      <c r="CN38">
        <v>88</v>
      </c>
      <c r="CO38">
        <v>83.369</v>
      </c>
      <c r="CP38">
        <v>82.087999999999994</v>
      </c>
      <c r="CQ38">
        <v>82</v>
      </c>
      <c r="CR38" t="s">
        <v>328</v>
      </c>
      <c r="CS38" t="s">
        <v>328</v>
      </c>
      <c r="CT38" t="s">
        <v>621</v>
      </c>
      <c r="CU38" t="s">
        <v>575</v>
      </c>
      <c r="CV38">
        <v>20</v>
      </c>
      <c r="CW38" t="s">
        <v>394</v>
      </c>
      <c r="CX38">
        <v>0</v>
      </c>
      <c r="CY38">
        <v>0</v>
      </c>
      <c r="CZ38" t="s">
        <v>337</v>
      </c>
      <c r="DA38" t="s">
        <v>345</v>
      </c>
      <c r="DB38" t="s">
        <v>355</v>
      </c>
      <c r="DC38" t="s">
        <v>622</v>
      </c>
      <c r="DD38">
        <v>1</v>
      </c>
      <c r="DE38">
        <v>0</v>
      </c>
      <c r="DF38" t="s">
        <v>355</v>
      </c>
      <c r="DG38" t="s">
        <v>355</v>
      </c>
      <c r="DH38">
        <v>0</v>
      </c>
      <c r="DI38" t="s">
        <v>623</v>
      </c>
      <c r="DJ38" t="s">
        <v>360</v>
      </c>
      <c r="DK38">
        <v>6</v>
      </c>
      <c r="DL38">
        <v>3</v>
      </c>
      <c r="DM38">
        <v>10</v>
      </c>
      <c r="DN38">
        <v>22</v>
      </c>
      <c r="DO38" t="s">
        <v>338</v>
      </c>
      <c r="DP38" t="s">
        <v>345</v>
      </c>
      <c r="DQ38" t="s">
        <v>345</v>
      </c>
      <c r="DR38" t="s">
        <v>338</v>
      </c>
      <c r="DS38" t="s">
        <v>345</v>
      </c>
      <c r="DT38" t="s">
        <v>345</v>
      </c>
      <c r="DU38" t="s">
        <v>338</v>
      </c>
      <c r="DV38" t="s">
        <v>345</v>
      </c>
      <c r="DW38">
        <v>-5</v>
      </c>
      <c r="DX38">
        <v>-4</v>
      </c>
      <c r="DY38">
        <v>-1</v>
      </c>
      <c r="DZ38">
        <v>4</v>
      </c>
      <c r="EA38">
        <v>2</v>
      </c>
      <c r="EB38">
        <v>5</v>
      </c>
      <c r="EC38">
        <v>-6</v>
      </c>
      <c r="ED38" t="s">
        <v>328</v>
      </c>
      <c r="EE38">
        <v>-4</v>
      </c>
      <c r="EF38">
        <v>3</v>
      </c>
      <c r="EG38">
        <v>-4</v>
      </c>
      <c r="EH38" t="s">
        <v>328</v>
      </c>
      <c r="EI38">
        <v>-4</v>
      </c>
      <c r="EJ38">
        <v>4</v>
      </c>
      <c r="EK38">
        <v>-7</v>
      </c>
      <c r="EL38">
        <v>7</v>
      </c>
      <c r="EM38">
        <v>-62</v>
      </c>
      <c r="EN38">
        <v>61</v>
      </c>
      <c r="EO38">
        <v>-14</v>
      </c>
      <c r="EP38">
        <v>-22</v>
      </c>
      <c r="EQ38">
        <v>-4</v>
      </c>
      <c r="ER38">
        <v>-2</v>
      </c>
      <c r="ES38">
        <v>2</v>
      </c>
      <c r="ET38" t="s">
        <v>328</v>
      </c>
      <c r="EU38">
        <v>4.3019000000000002E-2</v>
      </c>
      <c r="EV38">
        <v>3.3612177E-2</v>
      </c>
      <c r="EW38">
        <v>4.1399585000000003E-2</v>
      </c>
      <c r="EX38">
        <v>0.28965358699999999</v>
      </c>
      <c r="EY38">
        <v>1.1430996980000001</v>
      </c>
      <c r="EZ38">
        <v>4.3019000000000002E-2</v>
      </c>
      <c r="FA38">
        <v>-0.66666666699999999</v>
      </c>
      <c r="FB38">
        <v>4.3333333329999997</v>
      </c>
      <c r="FC38">
        <v>1</v>
      </c>
      <c r="FD38">
        <v>-0.66666666699999999</v>
      </c>
      <c r="FE38">
        <v>-2.3333333330000001</v>
      </c>
      <c r="FF38">
        <v>-3</v>
      </c>
      <c r="FG38">
        <v>1.3333333329999999</v>
      </c>
      <c r="FH38">
        <v>0</v>
      </c>
      <c r="FI38">
        <v>0</v>
      </c>
      <c r="FJ38">
        <v>0</v>
      </c>
      <c r="FK38">
        <v>0</v>
      </c>
      <c r="FL38">
        <v>0</v>
      </c>
      <c r="FM38">
        <v>0</v>
      </c>
      <c r="FN38">
        <v>0</v>
      </c>
      <c r="FO38">
        <v>0</v>
      </c>
      <c r="FP38">
        <v>0</v>
      </c>
      <c r="FQ38">
        <v>0</v>
      </c>
      <c r="FR38">
        <v>0</v>
      </c>
      <c r="FS38">
        <v>0</v>
      </c>
      <c r="FT38">
        <v>0.22</v>
      </c>
      <c r="FU38">
        <v>-0.63636363600000001</v>
      </c>
      <c r="FV38">
        <v>-0.63636363600000001</v>
      </c>
      <c r="FW38">
        <v>-0.63636363600000001</v>
      </c>
      <c r="FX38">
        <v>-0.63636363600000001</v>
      </c>
      <c r="FY38">
        <v>-0.63636363600000001</v>
      </c>
      <c r="FZ38">
        <v>-0.63636363600000001</v>
      </c>
      <c r="GA38">
        <v>-0.63636363600000001</v>
      </c>
      <c r="GB38">
        <v>-0.63636363600000001</v>
      </c>
      <c r="GC38">
        <v>-0.63636363600000001</v>
      </c>
      <c r="GD38">
        <v>-0.63636363600000001</v>
      </c>
      <c r="GE38">
        <v>-0.63636363600000001</v>
      </c>
      <c r="GF38">
        <v>-0.63636363600000001</v>
      </c>
      <c r="GG38">
        <v>-0.566495305</v>
      </c>
      <c r="GH38">
        <v>7.7850800000000002E-4</v>
      </c>
      <c r="GI38">
        <v>0</v>
      </c>
      <c r="GJ38">
        <v>0</v>
      </c>
      <c r="GK38">
        <v>0</v>
      </c>
      <c r="GL38">
        <v>1</v>
      </c>
    </row>
    <row r="39" spans="1:194" x14ac:dyDescent="0.3">
      <c r="A39" t="s">
        <v>37</v>
      </c>
      <c r="B39" t="s">
        <v>422</v>
      </c>
      <c r="C39">
        <v>14</v>
      </c>
      <c r="D39">
        <v>6</v>
      </c>
      <c r="E39">
        <v>3</v>
      </c>
      <c r="F39">
        <v>3</v>
      </c>
      <c r="G39" t="s">
        <v>328</v>
      </c>
      <c r="H39">
        <v>35</v>
      </c>
      <c r="I39">
        <v>30</v>
      </c>
      <c r="J39">
        <v>30</v>
      </c>
      <c r="K39">
        <v>30</v>
      </c>
      <c r="L39">
        <v>32</v>
      </c>
      <c r="M39">
        <v>64</v>
      </c>
      <c r="O39">
        <v>51</v>
      </c>
      <c r="P39">
        <v>57</v>
      </c>
      <c r="Q39" t="s">
        <v>328</v>
      </c>
      <c r="R39">
        <v>34</v>
      </c>
      <c r="S39" t="s">
        <v>542</v>
      </c>
      <c r="T39">
        <v>33</v>
      </c>
      <c r="U39">
        <v>35</v>
      </c>
      <c r="W39">
        <v>100</v>
      </c>
      <c r="X39">
        <v>100</v>
      </c>
      <c r="Y39">
        <v>100</v>
      </c>
      <c r="Z39">
        <v>100</v>
      </c>
      <c r="AA39">
        <v>98</v>
      </c>
      <c r="AB39">
        <v>56</v>
      </c>
      <c r="AC39">
        <v>61</v>
      </c>
      <c r="AD39">
        <v>60</v>
      </c>
      <c r="AE39">
        <v>84</v>
      </c>
      <c r="AF39">
        <v>95</v>
      </c>
      <c r="AG39">
        <v>38</v>
      </c>
      <c r="AH39">
        <v>29</v>
      </c>
      <c r="AI39">
        <v>34</v>
      </c>
      <c r="AJ39">
        <v>36</v>
      </c>
      <c r="AK39">
        <v>28</v>
      </c>
      <c r="AL39">
        <v>8.8699999999999992</v>
      </c>
      <c r="AM39">
        <v>9.3000000000000007</v>
      </c>
      <c r="AN39">
        <v>9.56</v>
      </c>
      <c r="AO39" t="s">
        <v>328</v>
      </c>
      <c r="AP39" t="s">
        <v>328</v>
      </c>
      <c r="AQ39">
        <v>30</v>
      </c>
      <c r="AR39">
        <v>20</v>
      </c>
      <c r="AS39">
        <v>20</v>
      </c>
      <c r="AT39">
        <v>20</v>
      </c>
      <c r="AU39">
        <v>21</v>
      </c>
      <c r="AV39">
        <v>55</v>
      </c>
      <c r="AW39">
        <v>46</v>
      </c>
      <c r="AX39">
        <v>41</v>
      </c>
      <c r="AZ39">
        <v>47</v>
      </c>
      <c r="BA39">
        <v>21</v>
      </c>
      <c r="BB39">
        <v>17</v>
      </c>
      <c r="BC39">
        <v>19</v>
      </c>
      <c r="BD39">
        <v>18</v>
      </c>
      <c r="BE39">
        <v>16</v>
      </c>
      <c r="BF39">
        <v>78</v>
      </c>
      <c r="BG39">
        <v>79</v>
      </c>
      <c r="BH39">
        <v>50</v>
      </c>
      <c r="BI39">
        <v>49</v>
      </c>
      <c r="BK39">
        <v>35.409999999999997</v>
      </c>
      <c r="BL39">
        <v>41.49</v>
      </c>
      <c r="BM39">
        <v>30</v>
      </c>
      <c r="BN39">
        <v>40</v>
      </c>
      <c r="BO39">
        <v>33</v>
      </c>
      <c r="BP39">
        <v>101573</v>
      </c>
      <c r="BQ39">
        <v>102689</v>
      </c>
      <c r="BR39">
        <v>100788</v>
      </c>
      <c r="BS39">
        <v>96868</v>
      </c>
      <c r="BT39" t="s">
        <v>328</v>
      </c>
      <c r="BU39">
        <v>54</v>
      </c>
      <c r="BV39">
        <v>49</v>
      </c>
      <c r="BW39">
        <v>43</v>
      </c>
      <c r="BX39">
        <v>48</v>
      </c>
      <c r="BY39" t="s">
        <v>328</v>
      </c>
      <c r="BZ39" t="s">
        <v>624</v>
      </c>
      <c r="CA39" t="s">
        <v>625</v>
      </c>
      <c r="CB39" t="s">
        <v>626</v>
      </c>
      <c r="CC39" t="s">
        <v>627</v>
      </c>
      <c r="CD39" t="s">
        <v>328</v>
      </c>
      <c r="CE39">
        <v>32</v>
      </c>
      <c r="CF39">
        <v>30</v>
      </c>
      <c r="CG39">
        <v>28</v>
      </c>
      <c r="CH39">
        <v>31</v>
      </c>
      <c r="CI39">
        <v>25</v>
      </c>
      <c r="CJ39">
        <v>55</v>
      </c>
      <c r="CK39">
        <v>43</v>
      </c>
      <c r="CL39">
        <v>44</v>
      </c>
      <c r="CM39">
        <v>39</v>
      </c>
      <c r="CN39">
        <v>37</v>
      </c>
      <c r="CO39">
        <v>86.772999999999996</v>
      </c>
      <c r="CP39">
        <v>88.197999999999993</v>
      </c>
      <c r="CQ39">
        <v>89</v>
      </c>
      <c r="CR39" t="s">
        <v>328</v>
      </c>
      <c r="CS39" t="s">
        <v>328</v>
      </c>
      <c r="CT39" t="s">
        <v>433</v>
      </c>
      <c r="CU39" t="s">
        <v>373</v>
      </c>
      <c r="CV39">
        <v>23</v>
      </c>
      <c r="CW39" t="s">
        <v>336</v>
      </c>
      <c r="CX39">
        <v>0</v>
      </c>
      <c r="CY39">
        <v>0</v>
      </c>
      <c r="CZ39" t="s">
        <v>355</v>
      </c>
      <c r="DA39" t="s">
        <v>338</v>
      </c>
      <c r="DB39" t="s">
        <v>355</v>
      </c>
      <c r="DC39" t="s">
        <v>628</v>
      </c>
      <c r="DD39">
        <v>1</v>
      </c>
      <c r="DE39">
        <v>4</v>
      </c>
      <c r="DF39" t="s">
        <v>355</v>
      </c>
      <c r="DG39" t="s">
        <v>355</v>
      </c>
      <c r="DH39">
        <v>0</v>
      </c>
      <c r="DI39" t="s">
        <v>629</v>
      </c>
      <c r="DJ39" t="s">
        <v>360</v>
      </c>
      <c r="DK39">
        <v>4</v>
      </c>
      <c r="DL39">
        <v>3</v>
      </c>
      <c r="DM39">
        <v>8</v>
      </c>
      <c r="DN39">
        <v>25</v>
      </c>
      <c r="DO39" t="s">
        <v>338</v>
      </c>
      <c r="DP39" t="s">
        <v>345</v>
      </c>
      <c r="DQ39" t="s">
        <v>345</v>
      </c>
      <c r="DR39" t="s">
        <v>338</v>
      </c>
      <c r="DS39" t="s">
        <v>345</v>
      </c>
      <c r="DT39" t="s">
        <v>345</v>
      </c>
      <c r="DU39" t="s">
        <v>338</v>
      </c>
      <c r="DV39" t="s">
        <v>345</v>
      </c>
      <c r="DW39">
        <v>9</v>
      </c>
      <c r="DX39">
        <v>-5</v>
      </c>
      <c r="DY39">
        <v>-2</v>
      </c>
      <c r="DZ39">
        <v>8</v>
      </c>
      <c r="EA39">
        <v>8</v>
      </c>
      <c r="EB39">
        <v>3</v>
      </c>
      <c r="EC39">
        <v>0</v>
      </c>
      <c r="ED39" t="s">
        <v>328</v>
      </c>
      <c r="EG39">
        <v>-6</v>
      </c>
      <c r="EH39" t="s">
        <v>328</v>
      </c>
      <c r="EI39">
        <v>-5</v>
      </c>
      <c r="EJ39">
        <v>1</v>
      </c>
      <c r="EK39">
        <v>-24</v>
      </c>
      <c r="EL39">
        <v>-11</v>
      </c>
      <c r="EM39">
        <v>-1</v>
      </c>
      <c r="EN39">
        <v>29</v>
      </c>
      <c r="EO39">
        <v>1</v>
      </c>
      <c r="EQ39">
        <v>5</v>
      </c>
      <c r="ER39">
        <v>6</v>
      </c>
      <c r="ES39">
        <v>-5</v>
      </c>
      <c r="ET39" t="s">
        <v>328</v>
      </c>
      <c r="EU39">
        <v>9.2974221999999995E-2</v>
      </c>
      <c r="EV39">
        <v>0.79940806499999995</v>
      </c>
      <c r="EW39">
        <v>0.113483845</v>
      </c>
      <c r="EX39">
        <v>0.194410626</v>
      </c>
      <c r="EY39">
        <v>0.26176733099999999</v>
      </c>
      <c r="EZ39">
        <v>9.2974221999999995E-2</v>
      </c>
      <c r="FA39">
        <v>0</v>
      </c>
      <c r="FB39">
        <v>-1.6666666670000001</v>
      </c>
      <c r="FC39">
        <v>-3.3333333330000001</v>
      </c>
      <c r="FD39">
        <v>-7</v>
      </c>
      <c r="FE39">
        <v>-1</v>
      </c>
      <c r="FF39">
        <v>-0.33333333300000001</v>
      </c>
      <c r="FG39">
        <v>-5.3333333329999997</v>
      </c>
      <c r="FH39">
        <v>-1.6666666670000001</v>
      </c>
      <c r="FI39">
        <v>-1.6666666670000001</v>
      </c>
      <c r="FJ39">
        <v>-1.6666666670000001</v>
      </c>
      <c r="FK39">
        <v>-1.6666666670000001</v>
      </c>
      <c r="FL39">
        <v>-1.6666666670000001</v>
      </c>
      <c r="FM39">
        <v>-1.6666666670000001</v>
      </c>
      <c r="FN39">
        <v>-1.6666666670000001</v>
      </c>
      <c r="FO39">
        <v>-1.6666666670000001</v>
      </c>
      <c r="FP39">
        <v>-1.6666666670000001</v>
      </c>
      <c r="FQ39">
        <v>-1.6666666670000001</v>
      </c>
      <c r="FR39">
        <v>-1.6666666670000001</v>
      </c>
      <c r="FS39">
        <v>-1.6666666670000001</v>
      </c>
      <c r="FT39">
        <v>0.34499999999999997</v>
      </c>
      <c r="FU39">
        <v>-2.2727272730000001</v>
      </c>
      <c r="FV39">
        <v>-2.2727272730000001</v>
      </c>
      <c r="FW39">
        <v>-2.2727272730000001</v>
      </c>
      <c r="FX39">
        <v>-2.2727272730000001</v>
      </c>
      <c r="FY39">
        <v>-2.2727272730000001</v>
      </c>
      <c r="FZ39">
        <v>-2.2727272730000001</v>
      </c>
      <c r="GA39">
        <v>-2.2727272730000001</v>
      </c>
      <c r="GB39">
        <v>-2.2727272730000001</v>
      </c>
      <c r="GC39">
        <v>-2.2727272730000001</v>
      </c>
      <c r="GD39">
        <v>-2.2727272730000001</v>
      </c>
      <c r="GE39">
        <v>-2.2727272730000001</v>
      </c>
      <c r="GF39">
        <v>-2.2727272730000001</v>
      </c>
      <c r="GG39">
        <v>-0.566495305</v>
      </c>
      <c r="GH39">
        <v>5.3163699999999995E-4</v>
      </c>
      <c r="GI39">
        <v>0</v>
      </c>
      <c r="GJ39">
        <v>0</v>
      </c>
      <c r="GK39">
        <v>0</v>
      </c>
      <c r="GL39">
        <v>1</v>
      </c>
    </row>
    <row r="40" spans="1:194" x14ac:dyDescent="0.3">
      <c r="A40" t="s">
        <v>112</v>
      </c>
      <c r="B40" t="s">
        <v>406</v>
      </c>
      <c r="C40">
        <v>92</v>
      </c>
      <c r="D40">
        <v>92</v>
      </c>
      <c r="E40">
        <v>73</v>
      </c>
      <c r="F40">
        <v>76</v>
      </c>
      <c r="G40" t="s">
        <v>328</v>
      </c>
      <c r="H40">
        <v>27</v>
      </c>
      <c r="I40">
        <v>29</v>
      </c>
      <c r="J40">
        <v>35</v>
      </c>
      <c r="K40">
        <v>35</v>
      </c>
      <c r="M40">
        <v>91</v>
      </c>
      <c r="O40">
        <v>68</v>
      </c>
      <c r="P40">
        <v>99</v>
      </c>
      <c r="Q40" t="s">
        <v>328</v>
      </c>
      <c r="R40">
        <v>35</v>
      </c>
      <c r="S40" t="s">
        <v>430</v>
      </c>
      <c r="W40">
        <v>100</v>
      </c>
      <c r="X40">
        <v>100</v>
      </c>
      <c r="Y40">
        <v>97</v>
      </c>
      <c r="Z40">
        <v>86</v>
      </c>
      <c r="AB40">
        <v>10</v>
      </c>
      <c r="AC40">
        <v>15</v>
      </c>
      <c r="AD40">
        <v>14</v>
      </c>
      <c r="AE40">
        <v>50</v>
      </c>
      <c r="AG40">
        <v>39</v>
      </c>
      <c r="AH40">
        <v>28</v>
      </c>
      <c r="AI40">
        <v>38</v>
      </c>
      <c r="AJ40">
        <v>77</v>
      </c>
      <c r="AL40">
        <v>8.5399999999999991</v>
      </c>
      <c r="AM40">
        <v>8.75</v>
      </c>
      <c r="AN40">
        <v>8.52</v>
      </c>
      <c r="AO40" t="s">
        <v>328</v>
      </c>
      <c r="AP40" t="s">
        <v>328</v>
      </c>
      <c r="AQ40">
        <v>42</v>
      </c>
      <c r="AR40">
        <v>38</v>
      </c>
      <c r="AS40">
        <v>35</v>
      </c>
      <c r="AT40">
        <v>35</v>
      </c>
      <c r="AV40">
        <v>59</v>
      </c>
      <c r="AW40">
        <v>48</v>
      </c>
      <c r="AX40">
        <v>66</v>
      </c>
      <c r="AY40">
        <v>58</v>
      </c>
      <c r="BA40">
        <v>44</v>
      </c>
      <c r="BB40">
        <v>43</v>
      </c>
      <c r="BC40">
        <v>49</v>
      </c>
      <c r="BD40">
        <v>45</v>
      </c>
      <c r="BF40">
        <v>53</v>
      </c>
      <c r="BG40">
        <v>11</v>
      </c>
      <c r="BH40">
        <v>51</v>
      </c>
      <c r="BI40">
        <v>50</v>
      </c>
      <c r="BK40">
        <v>61.38</v>
      </c>
      <c r="BL40">
        <v>67.936999999999998</v>
      </c>
      <c r="BM40">
        <v>35</v>
      </c>
      <c r="BN40">
        <v>64</v>
      </c>
      <c r="BP40">
        <v>72739</v>
      </c>
      <c r="BQ40">
        <v>80224</v>
      </c>
      <c r="BR40">
        <v>74827</v>
      </c>
      <c r="BS40">
        <v>52519</v>
      </c>
      <c r="BT40" t="s">
        <v>328</v>
      </c>
      <c r="BU40">
        <v>46</v>
      </c>
      <c r="BV40">
        <v>39</v>
      </c>
      <c r="BW40">
        <v>31</v>
      </c>
      <c r="BX40">
        <v>38</v>
      </c>
      <c r="BY40" t="s">
        <v>328</v>
      </c>
      <c r="BZ40" t="s">
        <v>630</v>
      </c>
      <c r="CA40" t="s">
        <v>631</v>
      </c>
      <c r="CB40" t="s">
        <v>632</v>
      </c>
      <c r="CC40" t="s">
        <v>633</v>
      </c>
      <c r="CD40" t="s">
        <v>328</v>
      </c>
      <c r="CE40">
        <v>60</v>
      </c>
      <c r="CF40">
        <v>63</v>
      </c>
      <c r="CG40">
        <v>59</v>
      </c>
      <c r="CH40">
        <v>52</v>
      </c>
      <c r="CJ40">
        <v>88</v>
      </c>
      <c r="CK40">
        <v>82</v>
      </c>
      <c r="CL40">
        <v>88</v>
      </c>
      <c r="CM40">
        <v>82</v>
      </c>
      <c r="CO40">
        <v>81.483999999999995</v>
      </c>
      <c r="CP40">
        <v>81.984999999999999</v>
      </c>
      <c r="CQ40">
        <v>83</v>
      </c>
      <c r="CR40" t="s">
        <v>328</v>
      </c>
      <c r="CS40" t="s">
        <v>328</v>
      </c>
      <c r="CT40" t="s">
        <v>475</v>
      </c>
      <c r="CU40" t="s">
        <v>355</v>
      </c>
      <c r="CV40">
        <v>12</v>
      </c>
      <c r="CW40" t="s">
        <v>394</v>
      </c>
      <c r="CX40">
        <v>0</v>
      </c>
      <c r="CY40">
        <v>0</v>
      </c>
      <c r="CZ40" t="s">
        <v>337</v>
      </c>
      <c r="DA40" t="s">
        <v>345</v>
      </c>
      <c r="DB40" t="s">
        <v>355</v>
      </c>
      <c r="DC40" t="s">
        <v>634</v>
      </c>
      <c r="DD40">
        <v>1</v>
      </c>
      <c r="DE40">
        <v>0</v>
      </c>
      <c r="DF40" t="s">
        <v>341</v>
      </c>
      <c r="DG40" t="s">
        <v>635</v>
      </c>
      <c r="DH40">
        <v>16800</v>
      </c>
      <c r="DI40" t="s">
        <v>636</v>
      </c>
      <c r="DJ40" t="s">
        <v>360</v>
      </c>
      <c r="DK40">
        <v>3</v>
      </c>
      <c r="DL40">
        <v>3</v>
      </c>
      <c r="DM40">
        <v>17</v>
      </c>
      <c r="DN40">
        <v>4</v>
      </c>
      <c r="DO40" t="s">
        <v>345</v>
      </c>
      <c r="DP40" t="s">
        <v>345</v>
      </c>
      <c r="DQ40" t="s">
        <v>338</v>
      </c>
      <c r="DR40" t="s">
        <v>345</v>
      </c>
      <c r="DS40" t="s">
        <v>345</v>
      </c>
      <c r="DT40" t="s">
        <v>338</v>
      </c>
      <c r="DU40" t="s">
        <v>355</v>
      </c>
      <c r="DV40" t="s">
        <v>345</v>
      </c>
      <c r="DW40">
        <v>11</v>
      </c>
      <c r="DX40">
        <v>-10</v>
      </c>
      <c r="DY40">
        <v>-39</v>
      </c>
      <c r="EA40">
        <v>0</v>
      </c>
      <c r="EB40">
        <v>19</v>
      </c>
      <c r="EC40">
        <v>-3</v>
      </c>
      <c r="ED40" t="s">
        <v>328</v>
      </c>
      <c r="EG40">
        <v>-31</v>
      </c>
      <c r="EH40" t="s">
        <v>328</v>
      </c>
      <c r="EI40">
        <v>-5</v>
      </c>
      <c r="EJ40">
        <v>1</v>
      </c>
      <c r="EK40">
        <v>-36</v>
      </c>
      <c r="EM40">
        <v>42</v>
      </c>
      <c r="EN40">
        <v>-40</v>
      </c>
      <c r="EO40">
        <v>1</v>
      </c>
      <c r="EQ40">
        <v>7</v>
      </c>
      <c r="ER40">
        <v>8</v>
      </c>
      <c r="ES40">
        <v>-7</v>
      </c>
      <c r="ET40" t="s">
        <v>328</v>
      </c>
      <c r="EU40">
        <v>0.159410845</v>
      </c>
      <c r="EV40">
        <v>0.12225332999999999</v>
      </c>
      <c r="EW40">
        <v>0.18713345300000001</v>
      </c>
      <c r="EX40">
        <v>0.83711007199999998</v>
      </c>
      <c r="EY40">
        <v>0.48982296600000003</v>
      </c>
      <c r="EZ40">
        <v>0.159410845</v>
      </c>
      <c r="FA40">
        <v>-4.6666666670000003</v>
      </c>
      <c r="FB40">
        <v>2.6666666669999999</v>
      </c>
      <c r="FC40">
        <v>-2.3333333330000001</v>
      </c>
      <c r="FD40">
        <v>-0.33333333300000001</v>
      </c>
      <c r="FE40">
        <v>0.33333333300000001</v>
      </c>
      <c r="FF40">
        <v>-2.6666666669999999</v>
      </c>
      <c r="FG40">
        <v>-2</v>
      </c>
      <c r="FH40">
        <v>-2.1818181820000002</v>
      </c>
      <c r="FI40">
        <v>-2.1818181820000002</v>
      </c>
      <c r="FJ40">
        <v>-2.1818181820000002</v>
      </c>
      <c r="FK40">
        <v>-2.1818181820000002</v>
      </c>
      <c r="FL40">
        <v>-2.1818181820000002</v>
      </c>
      <c r="FM40">
        <v>-2.1818181820000002</v>
      </c>
      <c r="FN40">
        <v>-2.1818181820000002</v>
      </c>
      <c r="FO40">
        <v>-2.1818181820000002</v>
      </c>
      <c r="FP40">
        <v>-2.1818181820000002</v>
      </c>
      <c r="FQ40">
        <v>-2.1818181820000002</v>
      </c>
      <c r="FR40">
        <v>-2.1818181820000002</v>
      </c>
      <c r="FS40">
        <v>-2.1818181820000002</v>
      </c>
      <c r="FT40">
        <v>-0.01</v>
      </c>
      <c r="FU40">
        <v>-4.8181818180000002</v>
      </c>
      <c r="FV40">
        <v>-4.8181818180000002</v>
      </c>
      <c r="FW40">
        <v>-4.8181818180000002</v>
      </c>
      <c r="FX40">
        <v>-4.8181818180000002</v>
      </c>
      <c r="FY40">
        <v>-4.8181818180000002</v>
      </c>
      <c r="FZ40">
        <v>-4.8181818180000002</v>
      </c>
      <c r="GA40">
        <v>-4.8181818180000002</v>
      </c>
      <c r="GB40">
        <v>-4.8181818180000002</v>
      </c>
      <c r="GC40">
        <v>-4.8181818180000002</v>
      </c>
      <c r="GD40">
        <v>-4.8181818180000002</v>
      </c>
      <c r="GE40">
        <v>-4.8181818180000002</v>
      </c>
      <c r="GF40">
        <v>-4.8181818180000002</v>
      </c>
      <c r="GG40">
        <v>-0.566495305</v>
      </c>
      <c r="GH40">
        <v>6.3239800000000005E-4</v>
      </c>
      <c r="GI40">
        <v>0</v>
      </c>
      <c r="GJ40">
        <v>0</v>
      </c>
      <c r="GK40">
        <v>0</v>
      </c>
      <c r="GL40">
        <v>0</v>
      </c>
    </row>
    <row r="41" spans="1:194" x14ac:dyDescent="0.3">
      <c r="A41" t="s">
        <v>49</v>
      </c>
      <c r="B41" t="s">
        <v>637</v>
      </c>
      <c r="C41">
        <v>20</v>
      </c>
      <c r="D41">
        <v>25</v>
      </c>
      <c r="E41">
        <v>28</v>
      </c>
      <c r="F41">
        <v>16</v>
      </c>
      <c r="G41" t="s">
        <v>328</v>
      </c>
      <c r="H41">
        <v>40</v>
      </c>
      <c r="I41">
        <v>35</v>
      </c>
      <c r="J41">
        <v>35</v>
      </c>
      <c r="K41">
        <v>39</v>
      </c>
      <c r="L41">
        <v>39</v>
      </c>
      <c r="M41">
        <v>38</v>
      </c>
      <c r="O41">
        <v>3</v>
      </c>
      <c r="P41">
        <v>2</v>
      </c>
      <c r="Q41" t="s">
        <v>328</v>
      </c>
      <c r="R41">
        <v>36</v>
      </c>
      <c r="S41" t="s">
        <v>638</v>
      </c>
      <c r="V41">
        <v>38</v>
      </c>
      <c r="W41">
        <v>100</v>
      </c>
      <c r="X41">
        <v>100</v>
      </c>
      <c r="Y41">
        <v>98</v>
      </c>
      <c r="Z41">
        <v>97</v>
      </c>
      <c r="AA41">
        <v>95</v>
      </c>
      <c r="AB41">
        <v>38</v>
      </c>
      <c r="AC41">
        <v>51</v>
      </c>
      <c r="AD41">
        <v>56</v>
      </c>
      <c r="AE41">
        <v>66</v>
      </c>
      <c r="AF41">
        <v>56</v>
      </c>
      <c r="AG41">
        <v>40</v>
      </c>
      <c r="AH41">
        <v>32</v>
      </c>
      <c r="AI41">
        <v>35</v>
      </c>
      <c r="AJ41">
        <v>29</v>
      </c>
      <c r="AL41">
        <v>9.35</v>
      </c>
      <c r="AM41">
        <v>9.1999999999999993</v>
      </c>
      <c r="AN41">
        <v>8.31</v>
      </c>
      <c r="AO41" t="s">
        <v>328</v>
      </c>
      <c r="AP41" t="s">
        <v>328</v>
      </c>
      <c r="AQ41">
        <v>20</v>
      </c>
      <c r="AR41">
        <v>18</v>
      </c>
      <c r="AS41">
        <v>6</v>
      </c>
      <c r="AT41">
        <v>6</v>
      </c>
      <c r="AU41">
        <v>6</v>
      </c>
      <c r="AV41">
        <v>42</v>
      </c>
      <c r="AW41">
        <v>53</v>
      </c>
      <c r="AX41">
        <v>40</v>
      </c>
      <c r="AZ41">
        <v>40</v>
      </c>
      <c r="BA41">
        <v>26</v>
      </c>
      <c r="BB41">
        <v>28</v>
      </c>
      <c r="BC41">
        <v>29</v>
      </c>
      <c r="BD41">
        <v>29</v>
      </c>
      <c r="BE41">
        <v>28</v>
      </c>
      <c r="BF41">
        <v>18</v>
      </c>
      <c r="BG41">
        <v>33</v>
      </c>
      <c r="BH41">
        <v>35</v>
      </c>
      <c r="BI41">
        <v>38</v>
      </c>
      <c r="BJ41">
        <v>24</v>
      </c>
      <c r="BK41">
        <v>56.12</v>
      </c>
      <c r="BL41">
        <v>76.442999999999998</v>
      </c>
      <c r="BM41">
        <v>35</v>
      </c>
      <c r="BN41">
        <v>60</v>
      </c>
      <c r="BO41">
        <v>47</v>
      </c>
      <c r="BP41">
        <v>72087</v>
      </c>
      <c r="BQ41">
        <v>76056</v>
      </c>
      <c r="BR41">
        <v>72809</v>
      </c>
      <c r="BS41">
        <v>75839</v>
      </c>
      <c r="BT41" t="s">
        <v>328</v>
      </c>
      <c r="BU41">
        <v>35</v>
      </c>
      <c r="BV41">
        <v>34</v>
      </c>
      <c r="BW41">
        <v>30</v>
      </c>
      <c r="BX41">
        <v>32</v>
      </c>
      <c r="BY41" t="s">
        <v>328</v>
      </c>
      <c r="BZ41" t="s">
        <v>375</v>
      </c>
      <c r="CA41" t="s">
        <v>639</v>
      </c>
      <c r="CB41" t="s">
        <v>487</v>
      </c>
      <c r="CC41" t="s">
        <v>443</v>
      </c>
      <c r="CD41" t="s">
        <v>328</v>
      </c>
      <c r="CE41">
        <v>37</v>
      </c>
      <c r="CF41">
        <v>38</v>
      </c>
      <c r="CG41">
        <v>39</v>
      </c>
      <c r="CH41">
        <v>37</v>
      </c>
      <c r="CI41">
        <v>36</v>
      </c>
      <c r="CJ41">
        <v>42</v>
      </c>
      <c r="CK41">
        <v>32</v>
      </c>
      <c r="CL41">
        <v>36</v>
      </c>
      <c r="CM41">
        <v>22</v>
      </c>
      <c r="CN41">
        <v>19</v>
      </c>
      <c r="CO41">
        <v>83.762</v>
      </c>
      <c r="CP41">
        <v>81.147000000000006</v>
      </c>
      <c r="CQ41">
        <v>80</v>
      </c>
      <c r="CR41" t="s">
        <v>328</v>
      </c>
      <c r="CS41" t="s">
        <v>328</v>
      </c>
      <c r="CT41" t="s">
        <v>640</v>
      </c>
      <c r="CU41" t="s">
        <v>335</v>
      </c>
      <c r="CV41">
        <v>10</v>
      </c>
      <c r="CW41" t="s">
        <v>394</v>
      </c>
      <c r="CX41">
        <v>0</v>
      </c>
      <c r="CY41">
        <v>0</v>
      </c>
      <c r="CZ41" t="s">
        <v>355</v>
      </c>
      <c r="DA41" t="s">
        <v>338</v>
      </c>
      <c r="DB41" t="s">
        <v>355</v>
      </c>
      <c r="DC41" t="s">
        <v>641</v>
      </c>
      <c r="DD41">
        <v>1</v>
      </c>
      <c r="DE41">
        <v>0</v>
      </c>
      <c r="DF41" t="s">
        <v>341</v>
      </c>
      <c r="DG41" t="s">
        <v>355</v>
      </c>
      <c r="DH41">
        <v>21900</v>
      </c>
      <c r="DI41" t="s">
        <v>642</v>
      </c>
      <c r="DJ41" t="s">
        <v>360</v>
      </c>
      <c r="DK41">
        <v>2</v>
      </c>
      <c r="DL41">
        <v>4</v>
      </c>
      <c r="DM41">
        <v>9</v>
      </c>
      <c r="DN41">
        <v>0</v>
      </c>
      <c r="DO41" t="s">
        <v>345</v>
      </c>
      <c r="DP41" t="s">
        <v>338</v>
      </c>
      <c r="DQ41" t="s">
        <v>345</v>
      </c>
      <c r="DR41" t="s">
        <v>345</v>
      </c>
      <c r="DS41" t="s">
        <v>338</v>
      </c>
      <c r="DT41" t="s">
        <v>345</v>
      </c>
      <c r="DU41" t="s">
        <v>338</v>
      </c>
      <c r="DV41" t="s">
        <v>345</v>
      </c>
      <c r="DW41">
        <v>8</v>
      </c>
      <c r="DX41">
        <v>-3</v>
      </c>
      <c r="DY41">
        <v>6</v>
      </c>
      <c r="EA41">
        <v>-5</v>
      </c>
      <c r="EB41">
        <v>-3</v>
      </c>
      <c r="EC41">
        <v>12</v>
      </c>
      <c r="ED41" t="s">
        <v>328</v>
      </c>
      <c r="EG41">
        <v>1</v>
      </c>
      <c r="EH41" t="s">
        <v>328</v>
      </c>
      <c r="EI41">
        <v>-13</v>
      </c>
      <c r="EJ41">
        <v>-5</v>
      </c>
      <c r="EK41">
        <v>-10</v>
      </c>
      <c r="EL41">
        <v>10</v>
      </c>
      <c r="EM41">
        <v>-15</v>
      </c>
      <c r="EN41">
        <v>-2</v>
      </c>
      <c r="EO41">
        <v>-3</v>
      </c>
      <c r="EP41">
        <v>14</v>
      </c>
      <c r="EQ41">
        <v>1</v>
      </c>
      <c r="ER41">
        <v>4</v>
      </c>
      <c r="ES41">
        <v>-2</v>
      </c>
      <c r="ET41" t="s">
        <v>328</v>
      </c>
      <c r="EU41">
        <v>6.7705520000000005E-2</v>
      </c>
      <c r="EV41">
        <v>0.23887968100000001</v>
      </c>
      <c r="EW41">
        <v>1.4303743550000001</v>
      </c>
      <c r="EX41">
        <v>0.220739823</v>
      </c>
      <c r="EY41">
        <v>0.28732019800000003</v>
      </c>
      <c r="EZ41">
        <v>6.7705520000000005E-2</v>
      </c>
      <c r="FA41">
        <v>-1</v>
      </c>
      <c r="FB41">
        <v>-0.33333333300000001</v>
      </c>
      <c r="FC41">
        <v>-4.6666666670000003</v>
      </c>
      <c r="FD41">
        <v>-1</v>
      </c>
      <c r="FE41">
        <v>1</v>
      </c>
      <c r="FF41">
        <v>0</v>
      </c>
      <c r="FG41">
        <v>-6.6666666670000003</v>
      </c>
      <c r="FH41">
        <v>-2.4444444440000002</v>
      </c>
      <c r="FI41">
        <v>-2.4444444440000002</v>
      </c>
      <c r="FJ41">
        <v>-2.4444444440000002</v>
      </c>
      <c r="FK41">
        <v>-2.4444444440000002</v>
      </c>
      <c r="FL41">
        <v>-2.4444444440000002</v>
      </c>
      <c r="FM41">
        <v>-2.4444444440000002</v>
      </c>
      <c r="FN41">
        <v>-2.4444444440000002</v>
      </c>
      <c r="FO41">
        <v>-2.4444444440000002</v>
      </c>
      <c r="FP41">
        <v>-2.4444444440000002</v>
      </c>
      <c r="FQ41">
        <v>-2.4444444440000002</v>
      </c>
      <c r="FR41">
        <v>-2.4444444440000002</v>
      </c>
      <c r="FS41">
        <v>-2.4444444440000002</v>
      </c>
      <c r="FT41">
        <v>-0.52</v>
      </c>
      <c r="FU41">
        <v>-0.27272727299999999</v>
      </c>
      <c r="FV41">
        <v>-0.27272727299999999</v>
      </c>
      <c r="FW41">
        <v>-0.27272727299999999</v>
      </c>
      <c r="FX41">
        <v>-0.27272727299999999</v>
      </c>
      <c r="FY41">
        <v>-0.27272727299999999</v>
      </c>
      <c r="FZ41">
        <v>-0.27272727299999999</v>
      </c>
      <c r="GA41">
        <v>-0.27272727299999999</v>
      </c>
      <c r="GB41">
        <v>-0.27272727299999999</v>
      </c>
      <c r="GC41">
        <v>-0.27272727299999999</v>
      </c>
      <c r="GD41">
        <v>-0.27272727299999999</v>
      </c>
      <c r="GE41">
        <v>-0.27272727299999999</v>
      </c>
      <c r="GF41">
        <v>-0.27272727299999999</v>
      </c>
      <c r="GG41">
        <v>-0.566495305</v>
      </c>
      <c r="GH41">
        <v>4.8552399999999998E-4</v>
      </c>
      <c r="GI41">
        <v>0</v>
      </c>
      <c r="GJ41">
        <v>0</v>
      </c>
      <c r="GK41">
        <v>0</v>
      </c>
      <c r="GL41">
        <v>1</v>
      </c>
    </row>
    <row r="42" spans="1:194" x14ac:dyDescent="0.3">
      <c r="A42" t="s">
        <v>62</v>
      </c>
      <c r="B42" t="s">
        <v>643</v>
      </c>
      <c r="C42">
        <v>74</v>
      </c>
      <c r="D42">
        <v>81</v>
      </c>
      <c r="F42">
        <v>84</v>
      </c>
      <c r="G42" t="s">
        <v>328</v>
      </c>
      <c r="H42">
        <v>67</v>
      </c>
      <c r="I42">
        <v>67</v>
      </c>
      <c r="K42">
        <v>64</v>
      </c>
      <c r="L42">
        <v>69</v>
      </c>
      <c r="M42">
        <v>51</v>
      </c>
      <c r="N42">
        <v>71</v>
      </c>
      <c r="P42">
        <v>71</v>
      </c>
      <c r="Q42" t="s">
        <v>328</v>
      </c>
      <c r="S42" t="s">
        <v>430</v>
      </c>
      <c r="W42">
        <v>68</v>
      </c>
      <c r="X42">
        <v>65</v>
      </c>
      <c r="Z42">
        <v>63</v>
      </c>
      <c r="AA42">
        <v>62</v>
      </c>
      <c r="AB42">
        <v>15</v>
      </c>
      <c r="AC42">
        <v>5</v>
      </c>
      <c r="AE42">
        <v>13</v>
      </c>
      <c r="AF42">
        <v>7</v>
      </c>
      <c r="AG42">
        <v>41</v>
      </c>
      <c r="AH42">
        <v>48</v>
      </c>
      <c r="AJ42">
        <v>64</v>
      </c>
      <c r="AK42">
        <v>53</v>
      </c>
      <c r="AL42">
        <v>8.8000000000000007</v>
      </c>
      <c r="AM42">
        <v>8.77</v>
      </c>
      <c r="AO42" t="s">
        <v>328</v>
      </c>
      <c r="AP42" t="s">
        <v>328</v>
      </c>
      <c r="AQ42">
        <v>25</v>
      </c>
      <c r="AR42">
        <v>25</v>
      </c>
      <c r="AT42">
        <v>27</v>
      </c>
      <c r="AU42">
        <v>23</v>
      </c>
      <c r="AV42">
        <v>44</v>
      </c>
      <c r="AW42">
        <v>48</v>
      </c>
      <c r="AY42">
        <v>45</v>
      </c>
      <c r="AZ42">
        <v>42</v>
      </c>
      <c r="BA42">
        <v>36</v>
      </c>
      <c r="BB42">
        <v>34</v>
      </c>
      <c r="BD42">
        <v>40</v>
      </c>
      <c r="BE42">
        <v>38</v>
      </c>
      <c r="BF42">
        <v>19</v>
      </c>
      <c r="BG42">
        <v>35</v>
      </c>
      <c r="BI42">
        <v>37</v>
      </c>
      <c r="BJ42">
        <v>31</v>
      </c>
      <c r="BK42">
        <v>66.23</v>
      </c>
      <c r="BL42">
        <v>58.420999999999999</v>
      </c>
      <c r="BN42">
        <v>47</v>
      </c>
      <c r="BO42">
        <v>39</v>
      </c>
      <c r="BP42">
        <v>76204</v>
      </c>
      <c r="BQ42">
        <v>69181</v>
      </c>
      <c r="BS42">
        <v>63752</v>
      </c>
      <c r="BT42" t="s">
        <v>328</v>
      </c>
      <c r="BU42">
        <v>90</v>
      </c>
      <c r="BV42">
        <v>90</v>
      </c>
      <c r="BX42">
        <v>97</v>
      </c>
      <c r="BY42" t="s">
        <v>328</v>
      </c>
      <c r="BZ42" t="s">
        <v>644</v>
      </c>
      <c r="CA42" t="s">
        <v>645</v>
      </c>
      <c r="CB42" t="s">
        <v>328</v>
      </c>
      <c r="CC42" t="s">
        <v>646</v>
      </c>
      <c r="CD42" t="s">
        <v>328</v>
      </c>
      <c r="CE42">
        <v>82</v>
      </c>
      <c r="CF42">
        <v>76</v>
      </c>
      <c r="CH42">
        <v>54</v>
      </c>
      <c r="CI42">
        <v>55</v>
      </c>
      <c r="CJ42">
        <v>97</v>
      </c>
      <c r="CK42">
        <v>94</v>
      </c>
      <c r="CM42">
        <v>95</v>
      </c>
      <c r="CN42">
        <v>95</v>
      </c>
      <c r="CO42">
        <v>86.152000000000001</v>
      </c>
      <c r="CP42">
        <v>86.171999999999997</v>
      </c>
      <c r="CR42" t="s">
        <v>328</v>
      </c>
      <c r="CS42" t="s">
        <v>328</v>
      </c>
      <c r="CT42" t="s">
        <v>647</v>
      </c>
      <c r="CU42" t="s">
        <v>362</v>
      </c>
      <c r="CV42">
        <v>12</v>
      </c>
      <c r="CW42" t="s">
        <v>648</v>
      </c>
      <c r="CX42">
        <v>0</v>
      </c>
      <c r="CY42">
        <v>0</v>
      </c>
      <c r="CZ42" t="s">
        <v>355</v>
      </c>
      <c r="DA42" t="s">
        <v>345</v>
      </c>
      <c r="DB42" t="s">
        <v>355</v>
      </c>
      <c r="DC42" t="s">
        <v>649</v>
      </c>
      <c r="DD42">
        <v>4</v>
      </c>
      <c r="DE42">
        <v>7</v>
      </c>
      <c r="DF42" t="s">
        <v>355</v>
      </c>
      <c r="DG42" t="s">
        <v>650</v>
      </c>
      <c r="DH42">
        <v>55000</v>
      </c>
      <c r="DI42" t="s">
        <v>651</v>
      </c>
      <c r="DJ42" t="s">
        <v>602</v>
      </c>
      <c r="DK42">
        <v>3</v>
      </c>
      <c r="DL42">
        <v>3</v>
      </c>
      <c r="DM42">
        <v>13</v>
      </c>
      <c r="DN42">
        <v>0</v>
      </c>
      <c r="DO42" t="s">
        <v>345</v>
      </c>
      <c r="DP42" t="s">
        <v>338</v>
      </c>
      <c r="DQ42" t="s">
        <v>345</v>
      </c>
      <c r="DR42" t="s">
        <v>345</v>
      </c>
      <c r="DS42" t="s">
        <v>338</v>
      </c>
      <c r="DT42" t="s">
        <v>345</v>
      </c>
      <c r="DU42" t="s">
        <v>338</v>
      </c>
      <c r="DV42" t="s">
        <v>345</v>
      </c>
      <c r="DW42">
        <v>-7</v>
      </c>
      <c r="DZ42">
        <v>11</v>
      </c>
      <c r="EA42">
        <v>-7</v>
      </c>
      <c r="ED42" t="s">
        <v>328</v>
      </c>
      <c r="EE42">
        <v>-20</v>
      </c>
      <c r="EH42" t="s">
        <v>328</v>
      </c>
      <c r="EI42">
        <v>10</v>
      </c>
      <c r="EL42">
        <v>6</v>
      </c>
      <c r="EM42">
        <v>-16</v>
      </c>
      <c r="EP42">
        <v>6</v>
      </c>
      <c r="EQ42">
        <v>0</v>
      </c>
      <c r="ET42" t="s">
        <v>328</v>
      </c>
      <c r="EU42">
        <v>4.3770236999999997E-2</v>
      </c>
      <c r="EV42">
        <v>6.4413407000000006E-2</v>
      </c>
      <c r="EW42">
        <v>0.17948712999999999</v>
      </c>
      <c r="EX42">
        <v>0.481045693</v>
      </c>
      <c r="EY42">
        <v>0.32524502399999999</v>
      </c>
      <c r="EZ42">
        <v>4.3770236999999997E-2</v>
      </c>
      <c r="FA42">
        <v>-3</v>
      </c>
      <c r="FB42">
        <v>0</v>
      </c>
      <c r="FC42">
        <v>0</v>
      </c>
      <c r="FD42">
        <v>4</v>
      </c>
      <c r="FE42">
        <v>-2</v>
      </c>
      <c r="FF42">
        <v>-6</v>
      </c>
      <c r="FG42">
        <v>-3</v>
      </c>
      <c r="FH42">
        <v>-4.4000000000000004</v>
      </c>
      <c r="FI42">
        <v>-4.4000000000000004</v>
      </c>
      <c r="FJ42">
        <v>-4.4000000000000004</v>
      </c>
      <c r="FK42">
        <v>-4.4000000000000004</v>
      </c>
      <c r="FL42">
        <v>-4.4000000000000004</v>
      </c>
      <c r="FM42">
        <v>-4.4000000000000004</v>
      </c>
      <c r="FN42">
        <v>-4.4000000000000004</v>
      </c>
      <c r="FO42">
        <v>-4.4000000000000004</v>
      </c>
      <c r="FP42">
        <v>-4.4000000000000004</v>
      </c>
      <c r="FQ42">
        <v>-4.4000000000000004</v>
      </c>
      <c r="FR42">
        <v>-4.4000000000000004</v>
      </c>
      <c r="FS42">
        <v>-4.4000000000000004</v>
      </c>
      <c r="FT42">
        <v>-0.03</v>
      </c>
      <c r="FU42">
        <v>-1.8</v>
      </c>
      <c r="FV42">
        <v>-1.8</v>
      </c>
      <c r="FW42">
        <v>-1.8</v>
      </c>
      <c r="FX42">
        <v>-1.8</v>
      </c>
      <c r="FY42">
        <v>-1.8</v>
      </c>
      <c r="FZ42">
        <v>-1.8</v>
      </c>
      <c r="GA42">
        <v>-1.8</v>
      </c>
      <c r="GB42">
        <v>-1.8</v>
      </c>
      <c r="GC42">
        <v>-1.8</v>
      </c>
      <c r="GD42">
        <v>-1.8</v>
      </c>
      <c r="GE42">
        <v>-1.8</v>
      </c>
      <c r="GF42">
        <v>-1.8</v>
      </c>
      <c r="GG42">
        <v>-0.566495305</v>
      </c>
      <c r="GH42">
        <v>1.18104E-3</v>
      </c>
      <c r="GI42">
        <v>0</v>
      </c>
      <c r="GJ42">
        <v>0</v>
      </c>
      <c r="GK42">
        <v>0</v>
      </c>
      <c r="GL42">
        <v>1</v>
      </c>
    </row>
    <row r="43" spans="1:194" x14ac:dyDescent="0.3">
      <c r="A43" t="s">
        <v>33</v>
      </c>
      <c r="B43" t="s">
        <v>346</v>
      </c>
      <c r="C43">
        <v>65</v>
      </c>
      <c r="D43">
        <v>66</v>
      </c>
      <c r="F43">
        <v>38</v>
      </c>
      <c r="G43" t="s">
        <v>328</v>
      </c>
      <c r="H43">
        <v>59</v>
      </c>
      <c r="I43">
        <v>59</v>
      </c>
      <c r="K43">
        <v>60</v>
      </c>
      <c r="L43">
        <v>58</v>
      </c>
      <c r="M43">
        <v>10</v>
      </c>
      <c r="P43">
        <v>9</v>
      </c>
      <c r="Q43" t="s">
        <v>328</v>
      </c>
      <c r="S43" t="s">
        <v>430</v>
      </c>
      <c r="U43">
        <v>24</v>
      </c>
      <c r="V43">
        <v>29</v>
      </c>
      <c r="W43">
        <v>98</v>
      </c>
      <c r="X43">
        <v>95</v>
      </c>
      <c r="Z43">
        <v>95</v>
      </c>
      <c r="AA43">
        <v>92</v>
      </c>
      <c r="AB43">
        <v>49</v>
      </c>
      <c r="AC43">
        <v>28</v>
      </c>
      <c r="AE43">
        <v>19</v>
      </c>
      <c r="AF43">
        <v>17</v>
      </c>
      <c r="AG43">
        <v>41</v>
      </c>
      <c r="AH43">
        <v>22</v>
      </c>
      <c r="AJ43">
        <v>12</v>
      </c>
      <c r="AK43">
        <v>25</v>
      </c>
      <c r="AL43">
        <v>8.7200000000000006</v>
      </c>
      <c r="AM43">
        <v>8.1999999999999993</v>
      </c>
      <c r="AO43" t="s">
        <v>328</v>
      </c>
      <c r="AP43" t="s">
        <v>328</v>
      </c>
      <c r="AQ43">
        <v>47</v>
      </c>
      <c r="AR43">
        <v>47</v>
      </c>
      <c r="AT43">
        <v>40</v>
      </c>
      <c r="AU43">
        <v>33</v>
      </c>
      <c r="AV43">
        <v>50</v>
      </c>
      <c r="AW43">
        <v>52</v>
      </c>
      <c r="AZ43">
        <v>62</v>
      </c>
      <c r="BA43">
        <v>37</v>
      </c>
      <c r="BB43">
        <v>37</v>
      </c>
      <c r="BD43">
        <v>44</v>
      </c>
      <c r="BE43">
        <v>43</v>
      </c>
      <c r="BF43">
        <v>79</v>
      </c>
      <c r="BG43">
        <v>47</v>
      </c>
      <c r="BI43">
        <v>34</v>
      </c>
      <c r="BK43">
        <v>44.26</v>
      </c>
      <c r="BL43">
        <v>59.183999999999997</v>
      </c>
      <c r="BN43">
        <v>57</v>
      </c>
      <c r="BO43">
        <v>50</v>
      </c>
      <c r="BP43">
        <v>73224</v>
      </c>
      <c r="BQ43">
        <v>80367</v>
      </c>
      <c r="BS43">
        <v>76350</v>
      </c>
      <c r="BT43" t="s">
        <v>328</v>
      </c>
      <c r="BU43">
        <v>57</v>
      </c>
      <c r="BV43">
        <v>50</v>
      </c>
      <c r="BX43">
        <v>44</v>
      </c>
      <c r="BY43" t="s">
        <v>328</v>
      </c>
      <c r="BZ43" t="s">
        <v>652</v>
      </c>
      <c r="CA43" t="s">
        <v>653</v>
      </c>
      <c r="CB43" t="s">
        <v>328</v>
      </c>
      <c r="CC43" t="s">
        <v>597</v>
      </c>
      <c r="CD43" t="s">
        <v>328</v>
      </c>
      <c r="CE43">
        <v>63</v>
      </c>
      <c r="CF43">
        <v>62</v>
      </c>
      <c r="CH43">
        <v>59</v>
      </c>
      <c r="CI43">
        <v>48</v>
      </c>
      <c r="CJ43">
        <v>86</v>
      </c>
      <c r="CK43">
        <v>50</v>
      </c>
      <c r="CM43">
        <v>54</v>
      </c>
      <c r="CN43">
        <v>50</v>
      </c>
      <c r="CO43">
        <v>85.494</v>
      </c>
      <c r="CP43">
        <v>87.16</v>
      </c>
      <c r="CR43" t="s">
        <v>328</v>
      </c>
      <c r="CS43" t="s">
        <v>328</v>
      </c>
      <c r="CT43" t="s">
        <v>352</v>
      </c>
      <c r="CU43" t="s">
        <v>335</v>
      </c>
      <c r="CV43">
        <v>20</v>
      </c>
      <c r="CW43" t="s">
        <v>336</v>
      </c>
      <c r="CX43">
        <v>580</v>
      </c>
      <c r="CY43">
        <v>580</v>
      </c>
      <c r="CZ43" t="s">
        <v>355</v>
      </c>
      <c r="DA43" t="s">
        <v>338</v>
      </c>
      <c r="DB43" t="s">
        <v>355</v>
      </c>
      <c r="DC43" t="s">
        <v>654</v>
      </c>
      <c r="DD43">
        <v>6</v>
      </c>
      <c r="DE43">
        <v>20</v>
      </c>
      <c r="DF43" t="s">
        <v>355</v>
      </c>
      <c r="DG43" t="s">
        <v>358</v>
      </c>
      <c r="DH43">
        <v>0</v>
      </c>
      <c r="DI43" t="s">
        <v>655</v>
      </c>
      <c r="DJ43" t="s">
        <v>360</v>
      </c>
      <c r="DK43">
        <v>4</v>
      </c>
      <c r="DL43">
        <v>3</v>
      </c>
      <c r="DM43">
        <v>0</v>
      </c>
      <c r="DN43">
        <v>0</v>
      </c>
      <c r="DO43" t="s">
        <v>338</v>
      </c>
      <c r="DP43" t="s">
        <v>345</v>
      </c>
      <c r="DQ43" t="s">
        <v>345</v>
      </c>
      <c r="DR43" t="s">
        <v>345</v>
      </c>
      <c r="DS43" t="s">
        <v>345</v>
      </c>
      <c r="DT43" t="s">
        <v>338</v>
      </c>
      <c r="DU43" t="s">
        <v>338</v>
      </c>
      <c r="DV43" t="s">
        <v>338</v>
      </c>
      <c r="DW43">
        <v>19</v>
      </c>
      <c r="DZ43">
        <v>-13</v>
      </c>
      <c r="EA43">
        <v>-1</v>
      </c>
      <c r="ED43" t="s">
        <v>328</v>
      </c>
      <c r="EH43" t="s">
        <v>328</v>
      </c>
      <c r="EI43">
        <v>21</v>
      </c>
      <c r="EL43">
        <v>2</v>
      </c>
      <c r="EM43">
        <v>32</v>
      </c>
      <c r="EQ43">
        <v>7</v>
      </c>
      <c r="ET43" t="s">
        <v>328</v>
      </c>
      <c r="EU43">
        <v>0.12926636599999999</v>
      </c>
      <c r="EV43">
        <v>0.28198230899999999</v>
      </c>
      <c r="EW43">
        <v>7.4432292999999997E-2</v>
      </c>
      <c r="EX43">
        <v>0.48108763500000001</v>
      </c>
      <c r="EY43">
        <v>0.434228842</v>
      </c>
      <c r="EZ43">
        <v>0.12926636599999999</v>
      </c>
      <c r="FA43">
        <v>-3</v>
      </c>
      <c r="FB43">
        <v>0</v>
      </c>
      <c r="FC43">
        <v>0</v>
      </c>
      <c r="FD43">
        <v>2</v>
      </c>
      <c r="FE43">
        <v>0</v>
      </c>
      <c r="FF43">
        <v>-1</v>
      </c>
      <c r="FG43">
        <v>-36</v>
      </c>
      <c r="FH43">
        <v>1.25</v>
      </c>
      <c r="FI43">
        <v>1.25</v>
      </c>
      <c r="FJ43">
        <v>1.25</v>
      </c>
      <c r="FK43">
        <v>1.25</v>
      </c>
      <c r="FL43">
        <v>1.25</v>
      </c>
      <c r="FM43">
        <v>1.25</v>
      </c>
      <c r="FN43">
        <v>1.25</v>
      </c>
      <c r="FO43">
        <v>1.25</v>
      </c>
      <c r="FP43">
        <v>1.25</v>
      </c>
      <c r="FQ43">
        <v>1.25</v>
      </c>
      <c r="FR43">
        <v>1.25</v>
      </c>
      <c r="FS43">
        <v>1.25</v>
      </c>
      <c r="FT43">
        <v>-0.52</v>
      </c>
      <c r="FU43">
        <v>-5.6</v>
      </c>
      <c r="FV43">
        <v>-5.6</v>
      </c>
      <c r="FW43">
        <v>-5.6</v>
      </c>
      <c r="FX43">
        <v>-5.6</v>
      </c>
      <c r="FY43">
        <v>-5.6</v>
      </c>
      <c r="FZ43">
        <v>-5.6</v>
      </c>
      <c r="GA43">
        <v>-5.6</v>
      </c>
      <c r="GB43">
        <v>-5.6</v>
      </c>
      <c r="GC43">
        <v>-5.6</v>
      </c>
      <c r="GD43">
        <v>-5.6</v>
      </c>
      <c r="GE43">
        <v>-5.6</v>
      </c>
      <c r="GF43">
        <v>-5.6</v>
      </c>
      <c r="GG43">
        <v>-0.566495305</v>
      </c>
      <c r="GH43">
        <v>7.7843300000000003E-4</v>
      </c>
      <c r="GI43">
        <v>0</v>
      </c>
      <c r="GJ43">
        <v>0</v>
      </c>
      <c r="GK43">
        <v>0</v>
      </c>
      <c r="GL43">
        <v>1</v>
      </c>
    </row>
    <row r="44" spans="1:194" x14ac:dyDescent="0.3">
      <c r="A44" t="s">
        <v>46</v>
      </c>
      <c r="B44" t="s">
        <v>656</v>
      </c>
      <c r="C44">
        <v>76</v>
      </c>
      <c r="D44">
        <v>82</v>
      </c>
      <c r="E44">
        <v>79</v>
      </c>
      <c r="F44">
        <v>83</v>
      </c>
      <c r="G44" t="s">
        <v>328</v>
      </c>
      <c r="H44">
        <v>9</v>
      </c>
      <c r="I44">
        <v>9</v>
      </c>
      <c r="J44">
        <v>9</v>
      </c>
      <c r="K44">
        <v>9</v>
      </c>
      <c r="L44">
        <v>9</v>
      </c>
      <c r="M44">
        <v>73</v>
      </c>
      <c r="N44">
        <v>68</v>
      </c>
      <c r="O44">
        <v>72</v>
      </c>
      <c r="P44">
        <v>69</v>
      </c>
      <c r="Q44" t="s">
        <v>328</v>
      </c>
      <c r="R44">
        <v>46</v>
      </c>
      <c r="S44" t="s">
        <v>657</v>
      </c>
      <c r="T44">
        <v>44</v>
      </c>
      <c r="U44">
        <v>40</v>
      </c>
      <c r="V44">
        <v>37</v>
      </c>
      <c r="W44">
        <v>96</v>
      </c>
      <c r="X44">
        <v>99</v>
      </c>
      <c r="Y44">
        <v>94</v>
      </c>
      <c r="Z44">
        <v>96</v>
      </c>
      <c r="AA44">
        <v>94</v>
      </c>
      <c r="AB44">
        <v>37</v>
      </c>
      <c r="AC44">
        <v>39</v>
      </c>
      <c r="AD44">
        <v>34</v>
      </c>
      <c r="AE44">
        <v>37</v>
      </c>
      <c r="AF44">
        <v>34</v>
      </c>
      <c r="AG44">
        <v>43</v>
      </c>
      <c r="AH44">
        <v>45</v>
      </c>
      <c r="AI44">
        <v>50</v>
      </c>
      <c r="AJ44">
        <v>45</v>
      </c>
      <c r="AK44">
        <v>38</v>
      </c>
      <c r="AL44">
        <v>8.7899999999999991</v>
      </c>
      <c r="AM44">
        <v>8.69</v>
      </c>
      <c r="AN44">
        <v>8.7100000000000009</v>
      </c>
      <c r="AO44" t="s">
        <v>328</v>
      </c>
      <c r="AP44" t="s">
        <v>328</v>
      </c>
      <c r="AQ44">
        <v>55</v>
      </c>
      <c r="AR44">
        <v>45</v>
      </c>
      <c r="AS44">
        <v>36</v>
      </c>
      <c r="AT44">
        <v>27</v>
      </c>
      <c r="AU44">
        <v>36</v>
      </c>
      <c r="AV44">
        <v>43</v>
      </c>
      <c r="AW44">
        <v>46</v>
      </c>
      <c r="AX44">
        <v>45</v>
      </c>
      <c r="AY44">
        <v>47</v>
      </c>
      <c r="AZ44">
        <v>44</v>
      </c>
      <c r="BA44">
        <v>34</v>
      </c>
      <c r="BB44">
        <v>33</v>
      </c>
      <c r="BC44">
        <v>32</v>
      </c>
      <c r="BD44">
        <v>33</v>
      </c>
      <c r="BE44">
        <v>31</v>
      </c>
      <c r="BF44">
        <v>42</v>
      </c>
      <c r="BG44">
        <v>17</v>
      </c>
      <c r="BH44">
        <v>47</v>
      </c>
      <c r="BI44">
        <v>46</v>
      </c>
      <c r="BK44">
        <v>43.17</v>
      </c>
      <c r="BL44">
        <v>48.704000000000001</v>
      </c>
      <c r="BM44">
        <v>9</v>
      </c>
      <c r="BN44">
        <v>49</v>
      </c>
      <c r="BO44">
        <v>47</v>
      </c>
      <c r="BP44">
        <v>78831</v>
      </c>
      <c r="BQ44">
        <v>76213</v>
      </c>
      <c r="BR44">
        <v>74038</v>
      </c>
      <c r="BS44">
        <v>71347</v>
      </c>
      <c r="BT44" t="s">
        <v>328</v>
      </c>
      <c r="BU44">
        <v>19</v>
      </c>
      <c r="BV44">
        <v>20</v>
      </c>
      <c r="BW44">
        <v>15</v>
      </c>
      <c r="BX44">
        <v>20</v>
      </c>
      <c r="BY44" t="s">
        <v>328</v>
      </c>
      <c r="BZ44" t="s">
        <v>376</v>
      </c>
      <c r="CA44" t="s">
        <v>658</v>
      </c>
      <c r="CB44" t="s">
        <v>659</v>
      </c>
      <c r="CC44" t="s">
        <v>660</v>
      </c>
      <c r="CD44" t="s">
        <v>328</v>
      </c>
      <c r="CE44">
        <v>48</v>
      </c>
      <c r="CF44">
        <v>46</v>
      </c>
      <c r="CG44">
        <v>47</v>
      </c>
      <c r="CH44">
        <v>44</v>
      </c>
      <c r="CI44">
        <v>42</v>
      </c>
      <c r="CJ44">
        <v>41</v>
      </c>
      <c r="CK44">
        <v>49</v>
      </c>
      <c r="CL44">
        <v>53</v>
      </c>
      <c r="CM44">
        <v>54</v>
      </c>
      <c r="CN44">
        <v>54</v>
      </c>
      <c r="CO44">
        <v>86.906000000000006</v>
      </c>
      <c r="CP44">
        <v>86.334000000000003</v>
      </c>
      <c r="CQ44">
        <v>87</v>
      </c>
      <c r="CR44" t="s">
        <v>328</v>
      </c>
      <c r="CS44" t="s">
        <v>328</v>
      </c>
      <c r="CT44" t="s">
        <v>661</v>
      </c>
      <c r="CU44" t="s">
        <v>362</v>
      </c>
      <c r="CV44">
        <v>23.5</v>
      </c>
      <c r="CW44" t="s">
        <v>355</v>
      </c>
      <c r="CX44">
        <v>0</v>
      </c>
      <c r="CY44">
        <v>0</v>
      </c>
      <c r="CZ44" t="s">
        <v>662</v>
      </c>
      <c r="DA44" t="s">
        <v>338</v>
      </c>
      <c r="DB44" t="s">
        <v>355</v>
      </c>
      <c r="DC44" t="s">
        <v>663</v>
      </c>
      <c r="DD44">
        <v>1</v>
      </c>
      <c r="DE44">
        <v>0</v>
      </c>
      <c r="DF44" t="s">
        <v>341</v>
      </c>
      <c r="DG44" t="s">
        <v>335</v>
      </c>
      <c r="DH44">
        <v>0</v>
      </c>
      <c r="DI44" t="s">
        <v>664</v>
      </c>
      <c r="DJ44" t="s">
        <v>360</v>
      </c>
      <c r="DK44">
        <v>4</v>
      </c>
      <c r="DL44">
        <v>4</v>
      </c>
      <c r="DM44">
        <v>8</v>
      </c>
      <c r="DN44">
        <v>10</v>
      </c>
      <c r="DO44" t="s">
        <v>345</v>
      </c>
      <c r="DP44" t="s">
        <v>345</v>
      </c>
      <c r="DQ44" t="s">
        <v>338</v>
      </c>
      <c r="DR44" t="s">
        <v>338</v>
      </c>
      <c r="DS44" t="s">
        <v>345</v>
      </c>
      <c r="DT44" t="s">
        <v>345</v>
      </c>
      <c r="DU44" t="s">
        <v>338</v>
      </c>
      <c r="DV44" t="s">
        <v>345</v>
      </c>
      <c r="DW44">
        <v>-2</v>
      </c>
      <c r="DX44">
        <v>-5</v>
      </c>
      <c r="DY44">
        <v>5</v>
      </c>
      <c r="DZ44">
        <v>7</v>
      </c>
      <c r="EA44">
        <v>-6</v>
      </c>
      <c r="EB44">
        <v>3</v>
      </c>
      <c r="EC44">
        <v>-4</v>
      </c>
      <c r="ED44" t="s">
        <v>328</v>
      </c>
      <c r="EE44">
        <v>5</v>
      </c>
      <c r="EF44">
        <v>-4</v>
      </c>
      <c r="EG44">
        <v>3</v>
      </c>
      <c r="EH44" t="s">
        <v>328</v>
      </c>
      <c r="EI44">
        <v>-2</v>
      </c>
      <c r="EJ44">
        <v>5</v>
      </c>
      <c r="EK44">
        <v>-3</v>
      </c>
      <c r="EL44">
        <v>3</v>
      </c>
      <c r="EM44">
        <v>25</v>
      </c>
      <c r="EN44">
        <v>-30</v>
      </c>
      <c r="EO44">
        <v>1</v>
      </c>
      <c r="EQ44">
        <v>-1</v>
      </c>
      <c r="ER44">
        <v>5</v>
      </c>
      <c r="ES44">
        <v>-5</v>
      </c>
      <c r="ET44" t="s">
        <v>328</v>
      </c>
      <c r="EU44">
        <v>0.128674386</v>
      </c>
      <c r="EV44">
        <v>3.9528471000000003E-2</v>
      </c>
      <c r="EW44">
        <v>3.3765618999999997E-2</v>
      </c>
      <c r="EX44">
        <v>5.6096674999999999E-2</v>
      </c>
      <c r="EY44">
        <v>0.372781217</v>
      </c>
      <c r="EZ44">
        <v>0.128674386</v>
      </c>
      <c r="FA44">
        <v>0</v>
      </c>
      <c r="FB44">
        <v>0</v>
      </c>
      <c r="FC44">
        <v>-9.3333333330000006</v>
      </c>
      <c r="FD44">
        <v>1.3333333329999999</v>
      </c>
      <c r="FE44">
        <v>-0.33333333300000001</v>
      </c>
      <c r="FF44">
        <v>-1.3333333329999999</v>
      </c>
      <c r="FG44">
        <v>4.3333333329999997</v>
      </c>
      <c r="FH44">
        <v>-1.4545454550000001</v>
      </c>
      <c r="FI44">
        <v>-1.4545454550000001</v>
      </c>
      <c r="FJ44">
        <v>-1.4545454550000001</v>
      </c>
      <c r="FK44">
        <v>-1.4545454550000001</v>
      </c>
      <c r="FL44">
        <v>-1.4545454550000001</v>
      </c>
      <c r="FM44">
        <v>-1.4545454550000001</v>
      </c>
      <c r="FN44">
        <v>-1.4545454550000001</v>
      </c>
      <c r="FO44">
        <v>-1.4545454550000001</v>
      </c>
      <c r="FP44">
        <v>-1.4545454550000001</v>
      </c>
      <c r="FQ44">
        <v>-1.4545454550000001</v>
      </c>
      <c r="FR44">
        <v>-1.4545454550000001</v>
      </c>
      <c r="FS44">
        <v>-1.4545454550000001</v>
      </c>
      <c r="FT44">
        <v>-0.04</v>
      </c>
      <c r="FU44">
        <v>-2.9090909090000001</v>
      </c>
      <c r="FV44">
        <v>-2.9090909090000001</v>
      </c>
      <c r="FW44">
        <v>-2.9090909090000001</v>
      </c>
      <c r="FX44">
        <v>-2.9090909090000001</v>
      </c>
      <c r="FY44">
        <v>-2.9090909090000001</v>
      </c>
      <c r="FZ44">
        <v>-2.9090909090000001</v>
      </c>
      <c r="GA44">
        <v>-2.9090909090000001</v>
      </c>
      <c r="GB44">
        <v>-2.9090909090000001</v>
      </c>
      <c r="GC44">
        <v>-2.9090909090000001</v>
      </c>
      <c r="GD44">
        <v>-2.9090909090000001</v>
      </c>
      <c r="GE44">
        <v>-2.9090909090000001</v>
      </c>
      <c r="GF44">
        <v>-2.9090909090000001</v>
      </c>
      <c r="GG44">
        <v>-0.566495305</v>
      </c>
      <c r="GH44">
        <v>2.41022E-4</v>
      </c>
      <c r="GI44">
        <v>0</v>
      </c>
      <c r="GJ44">
        <v>0</v>
      </c>
      <c r="GK44">
        <v>0</v>
      </c>
      <c r="GL44">
        <v>1</v>
      </c>
    </row>
    <row r="45" spans="1:194" x14ac:dyDescent="0.3">
      <c r="A45" t="s">
        <v>117</v>
      </c>
      <c r="B45" t="s">
        <v>578</v>
      </c>
      <c r="C45">
        <v>10</v>
      </c>
      <c r="D45">
        <v>12</v>
      </c>
      <c r="E45">
        <v>17</v>
      </c>
      <c r="G45" t="s">
        <v>328</v>
      </c>
      <c r="H45">
        <v>33</v>
      </c>
      <c r="I45">
        <v>21</v>
      </c>
      <c r="J45">
        <v>19</v>
      </c>
      <c r="M45">
        <v>85</v>
      </c>
      <c r="O45">
        <v>52</v>
      </c>
      <c r="Q45" t="s">
        <v>328</v>
      </c>
      <c r="R45">
        <v>40</v>
      </c>
      <c r="S45" t="s">
        <v>430</v>
      </c>
      <c r="W45">
        <v>86</v>
      </c>
      <c r="X45">
        <v>81</v>
      </c>
      <c r="Y45">
        <v>75</v>
      </c>
      <c r="AB45">
        <v>93</v>
      </c>
      <c r="AC45">
        <v>97</v>
      </c>
      <c r="AD45">
        <v>88</v>
      </c>
      <c r="AG45">
        <v>44</v>
      </c>
      <c r="AH45">
        <v>39</v>
      </c>
      <c r="AI45">
        <v>36</v>
      </c>
      <c r="AL45">
        <v>9.26</v>
      </c>
      <c r="AM45">
        <v>9.3699999999999992</v>
      </c>
      <c r="AN45">
        <v>9.19</v>
      </c>
      <c r="AO45" t="s">
        <v>328</v>
      </c>
      <c r="AP45" t="s">
        <v>328</v>
      </c>
      <c r="AQ45">
        <v>33</v>
      </c>
      <c r="AR45">
        <v>29</v>
      </c>
      <c r="AS45">
        <v>19</v>
      </c>
      <c r="AV45">
        <v>30</v>
      </c>
      <c r="AW45">
        <v>42</v>
      </c>
      <c r="AX45">
        <v>41</v>
      </c>
      <c r="BA45">
        <v>41</v>
      </c>
      <c r="BB45">
        <v>41</v>
      </c>
      <c r="BC45">
        <v>43</v>
      </c>
      <c r="BF45">
        <v>22</v>
      </c>
      <c r="BH45">
        <v>21</v>
      </c>
      <c r="BK45">
        <v>36.869999999999997</v>
      </c>
      <c r="BL45">
        <v>38.085999999999999</v>
      </c>
      <c r="BM45">
        <v>19</v>
      </c>
      <c r="BP45">
        <v>121164</v>
      </c>
      <c r="BQ45">
        <v>118904</v>
      </c>
      <c r="BR45">
        <v>122456</v>
      </c>
      <c r="BT45" t="s">
        <v>328</v>
      </c>
      <c r="BU45">
        <v>93</v>
      </c>
      <c r="BV45">
        <v>91</v>
      </c>
      <c r="BW45">
        <v>85</v>
      </c>
      <c r="BY45" t="s">
        <v>328</v>
      </c>
      <c r="BZ45" t="s">
        <v>487</v>
      </c>
      <c r="CA45" t="s">
        <v>487</v>
      </c>
      <c r="CB45" t="s">
        <v>487</v>
      </c>
      <c r="CC45" t="s">
        <v>328</v>
      </c>
      <c r="CD45" t="s">
        <v>328</v>
      </c>
      <c r="CE45">
        <v>6</v>
      </c>
      <c r="CF45">
        <v>5</v>
      </c>
      <c r="CG45">
        <v>3</v>
      </c>
      <c r="CJ45">
        <v>0</v>
      </c>
      <c r="CK45">
        <v>1</v>
      </c>
      <c r="CL45">
        <v>0</v>
      </c>
      <c r="CO45">
        <v>84.504999999999995</v>
      </c>
      <c r="CP45">
        <v>82.731999999999999</v>
      </c>
      <c r="CQ45">
        <v>86</v>
      </c>
      <c r="CR45" t="s">
        <v>328</v>
      </c>
      <c r="CS45" t="s">
        <v>328</v>
      </c>
      <c r="CT45" t="s">
        <v>665</v>
      </c>
      <c r="CU45" t="s">
        <v>335</v>
      </c>
      <c r="CV45">
        <v>21</v>
      </c>
      <c r="CW45" t="s">
        <v>394</v>
      </c>
      <c r="CX45">
        <v>0</v>
      </c>
      <c r="CY45">
        <v>0</v>
      </c>
      <c r="CZ45" t="s">
        <v>355</v>
      </c>
      <c r="DA45" t="s">
        <v>338</v>
      </c>
      <c r="DB45" t="s">
        <v>355</v>
      </c>
      <c r="DC45" t="s">
        <v>666</v>
      </c>
      <c r="DD45">
        <v>1</v>
      </c>
      <c r="DE45">
        <v>4</v>
      </c>
      <c r="DF45" t="s">
        <v>341</v>
      </c>
      <c r="DG45" t="s">
        <v>667</v>
      </c>
      <c r="DH45">
        <v>20420000</v>
      </c>
      <c r="DI45" t="s">
        <v>668</v>
      </c>
      <c r="DJ45" t="s">
        <v>583</v>
      </c>
      <c r="DK45">
        <v>5</v>
      </c>
      <c r="DL45">
        <v>3.5</v>
      </c>
      <c r="DM45">
        <v>16</v>
      </c>
      <c r="DN45">
        <v>4</v>
      </c>
      <c r="DO45" t="s">
        <v>345</v>
      </c>
      <c r="DP45" t="s">
        <v>338</v>
      </c>
      <c r="DQ45" t="s">
        <v>345</v>
      </c>
      <c r="DR45" t="s">
        <v>345</v>
      </c>
      <c r="DS45" t="s">
        <v>338</v>
      </c>
      <c r="DT45" t="s">
        <v>345</v>
      </c>
      <c r="DU45" t="s">
        <v>338</v>
      </c>
      <c r="DV45" t="s">
        <v>345</v>
      </c>
      <c r="DW45">
        <v>5</v>
      </c>
      <c r="DX45">
        <v>3</v>
      </c>
      <c r="EA45">
        <v>-2</v>
      </c>
      <c r="EB45">
        <v>-5</v>
      </c>
      <c r="ED45" t="s">
        <v>328</v>
      </c>
      <c r="EH45" t="s">
        <v>328</v>
      </c>
      <c r="EI45">
        <v>-4</v>
      </c>
      <c r="EJ45">
        <v>9</v>
      </c>
      <c r="EQ45">
        <v>2</v>
      </c>
      <c r="ER45">
        <v>6</v>
      </c>
      <c r="ET45" t="s">
        <v>328</v>
      </c>
      <c r="EU45">
        <v>4.6431211999999999E-2</v>
      </c>
      <c r="EV45">
        <v>0.27735009799999999</v>
      </c>
      <c r="EW45">
        <v>0.34064998200000002</v>
      </c>
      <c r="EX45">
        <v>4.8660968999999998E-2</v>
      </c>
      <c r="EY45">
        <v>3.2888687E-2</v>
      </c>
      <c r="EZ45">
        <v>4.6431211999999999E-2</v>
      </c>
      <c r="FA45">
        <v>-5.5</v>
      </c>
      <c r="FB45">
        <v>-7</v>
      </c>
      <c r="FC45">
        <v>-7</v>
      </c>
      <c r="FD45">
        <v>5.5</v>
      </c>
      <c r="FE45">
        <v>1</v>
      </c>
      <c r="FF45">
        <v>-1.5</v>
      </c>
      <c r="FG45">
        <v>0</v>
      </c>
      <c r="FH45">
        <v>-0.16666666699999999</v>
      </c>
      <c r="FI45">
        <v>-0.16666666699999999</v>
      </c>
      <c r="FJ45">
        <v>-0.16666666699999999</v>
      </c>
      <c r="FK45">
        <v>-0.16666666699999999</v>
      </c>
      <c r="FL45">
        <v>-0.16666666699999999</v>
      </c>
      <c r="FM45">
        <v>-0.16666666699999999</v>
      </c>
      <c r="FN45">
        <v>-0.16666666699999999</v>
      </c>
      <c r="FO45">
        <v>-0.16666666699999999</v>
      </c>
      <c r="FP45">
        <v>-0.16666666699999999</v>
      </c>
      <c r="FQ45">
        <v>-0.16666666699999999</v>
      </c>
      <c r="FR45">
        <v>-0.16666666699999999</v>
      </c>
      <c r="FS45">
        <v>-0.16666666699999999</v>
      </c>
      <c r="FT45">
        <v>-3.5000000000000003E-2</v>
      </c>
      <c r="FU45">
        <v>-2.8333333330000001</v>
      </c>
      <c r="FV45">
        <v>-2.8333333330000001</v>
      </c>
      <c r="FW45">
        <v>-2.8333333330000001</v>
      </c>
      <c r="FX45">
        <v>-2.8333333330000001</v>
      </c>
      <c r="FY45">
        <v>-2.8333333330000001</v>
      </c>
      <c r="FZ45">
        <v>-2.8333333330000001</v>
      </c>
      <c r="GA45">
        <v>-2.8333333330000001</v>
      </c>
      <c r="GB45">
        <v>-2.8333333330000001</v>
      </c>
      <c r="GC45">
        <v>-2.8333333330000001</v>
      </c>
      <c r="GD45">
        <v>-2.8333333330000001</v>
      </c>
      <c r="GE45">
        <v>-2.8333333330000001</v>
      </c>
      <c r="GF45">
        <v>-2.8333333330000001</v>
      </c>
      <c r="GG45">
        <v>-0.566495305</v>
      </c>
      <c r="GH45">
        <v>7.6755499999999995E-4</v>
      </c>
      <c r="GI45">
        <v>0</v>
      </c>
      <c r="GJ45">
        <v>0</v>
      </c>
      <c r="GK45">
        <v>0</v>
      </c>
      <c r="GL45">
        <v>1</v>
      </c>
    </row>
    <row r="46" spans="1:194" x14ac:dyDescent="0.3">
      <c r="A46" t="s">
        <v>127</v>
      </c>
      <c r="B46" t="s">
        <v>669</v>
      </c>
      <c r="C46">
        <v>84</v>
      </c>
      <c r="G46" t="s">
        <v>328</v>
      </c>
      <c r="H46">
        <v>25</v>
      </c>
      <c r="M46">
        <v>17</v>
      </c>
      <c r="Q46" t="s">
        <v>328</v>
      </c>
      <c r="S46" t="s">
        <v>328</v>
      </c>
      <c r="W46">
        <v>92</v>
      </c>
      <c r="AB46">
        <v>26</v>
      </c>
      <c r="AG46">
        <v>45</v>
      </c>
      <c r="AL46">
        <v>8.9499999999999993</v>
      </c>
      <c r="AO46" t="s">
        <v>328</v>
      </c>
      <c r="AP46" t="s">
        <v>328</v>
      </c>
      <c r="AQ46">
        <v>24</v>
      </c>
      <c r="AV46">
        <v>57</v>
      </c>
      <c r="BA46">
        <v>49</v>
      </c>
      <c r="BF46">
        <v>4</v>
      </c>
      <c r="BK46">
        <v>62.52</v>
      </c>
      <c r="BP46">
        <v>50242</v>
      </c>
      <c r="BT46" t="s">
        <v>328</v>
      </c>
      <c r="BU46">
        <v>87</v>
      </c>
      <c r="BY46" t="s">
        <v>328</v>
      </c>
      <c r="BZ46" t="s">
        <v>487</v>
      </c>
      <c r="CA46" t="s">
        <v>328</v>
      </c>
      <c r="CB46" t="s">
        <v>328</v>
      </c>
      <c r="CC46" t="s">
        <v>328</v>
      </c>
      <c r="CD46" t="s">
        <v>328</v>
      </c>
      <c r="CE46">
        <v>44</v>
      </c>
      <c r="CJ46">
        <v>67</v>
      </c>
      <c r="CO46">
        <v>86.028999999999996</v>
      </c>
      <c r="CR46" t="s">
        <v>328</v>
      </c>
      <c r="CS46" t="s">
        <v>328</v>
      </c>
      <c r="CT46" t="s">
        <v>670</v>
      </c>
      <c r="CU46" t="s">
        <v>335</v>
      </c>
      <c r="CV46">
        <v>16</v>
      </c>
      <c r="CW46" t="s">
        <v>354</v>
      </c>
      <c r="CX46">
        <v>0</v>
      </c>
      <c r="CY46">
        <v>0</v>
      </c>
      <c r="CZ46" t="s">
        <v>385</v>
      </c>
      <c r="DA46" t="s">
        <v>345</v>
      </c>
      <c r="DB46" t="s">
        <v>355</v>
      </c>
      <c r="DC46" t="s">
        <v>671</v>
      </c>
      <c r="DD46">
        <v>3</v>
      </c>
      <c r="DE46">
        <v>0</v>
      </c>
      <c r="DF46" t="s">
        <v>355</v>
      </c>
      <c r="DG46" t="s">
        <v>335</v>
      </c>
      <c r="DH46">
        <v>0</v>
      </c>
      <c r="DI46" t="s">
        <v>672</v>
      </c>
      <c r="DJ46" t="s">
        <v>360</v>
      </c>
      <c r="DK46">
        <v>4</v>
      </c>
      <c r="DL46">
        <v>3</v>
      </c>
      <c r="DM46">
        <v>20</v>
      </c>
      <c r="DN46">
        <v>9</v>
      </c>
      <c r="DO46" t="s">
        <v>338</v>
      </c>
      <c r="DP46" t="s">
        <v>345</v>
      </c>
      <c r="DQ46" t="s">
        <v>345</v>
      </c>
      <c r="DR46" t="s">
        <v>338</v>
      </c>
      <c r="DS46" t="s">
        <v>345</v>
      </c>
      <c r="DT46" t="s">
        <v>345</v>
      </c>
      <c r="DU46" t="s">
        <v>338</v>
      </c>
      <c r="DV46" t="s">
        <v>345</v>
      </c>
      <c r="ED46" t="s">
        <v>328</v>
      </c>
      <c r="EH46" t="s">
        <v>328</v>
      </c>
      <c r="ET46" t="s">
        <v>328</v>
      </c>
      <c r="GG46">
        <v>-0.566495305</v>
      </c>
      <c r="GH46">
        <v>1.731619E-3</v>
      </c>
      <c r="GI46">
        <v>0</v>
      </c>
      <c r="GJ46">
        <v>0</v>
      </c>
      <c r="GK46">
        <v>0</v>
      </c>
      <c r="GL46">
        <v>1</v>
      </c>
    </row>
    <row r="47" spans="1:194" x14ac:dyDescent="0.3">
      <c r="A47" t="s">
        <v>128</v>
      </c>
      <c r="B47" t="s">
        <v>643</v>
      </c>
      <c r="C47">
        <v>58</v>
      </c>
      <c r="G47" t="s">
        <v>328</v>
      </c>
      <c r="H47">
        <v>0</v>
      </c>
      <c r="M47">
        <v>62</v>
      </c>
      <c r="Q47" t="s">
        <v>328</v>
      </c>
      <c r="S47" t="s">
        <v>328</v>
      </c>
      <c r="W47">
        <v>76</v>
      </c>
      <c r="AB47">
        <v>43</v>
      </c>
      <c r="AG47">
        <v>46</v>
      </c>
      <c r="AL47">
        <v>8.9700000000000006</v>
      </c>
      <c r="AO47" t="s">
        <v>328</v>
      </c>
      <c r="AP47" t="s">
        <v>328</v>
      </c>
      <c r="AQ47">
        <v>0</v>
      </c>
      <c r="AV47">
        <v>43</v>
      </c>
      <c r="BA47">
        <v>34</v>
      </c>
      <c r="BF47">
        <v>50</v>
      </c>
      <c r="BG47">
        <v>98</v>
      </c>
      <c r="BK47">
        <v>47.88</v>
      </c>
      <c r="BP47">
        <v>99293</v>
      </c>
      <c r="BT47" t="s">
        <v>328</v>
      </c>
      <c r="BU47">
        <v>28</v>
      </c>
      <c r="BY47" t="s">
        <v>328</v>
      </c>
      <c r="BZ47" t="s">
        <v>673</v>
      </c>
      <c r="CA47" t="s">
        <v>328</v>
      </c>
      <c r="CB47" t="s">
        <v>328</v>
      </c>
      <c r="CC47" t="s">
        <v>328</v>
      </c>
      <c r="CD47" t="s">
        <v>328</v>
      </c>
      <c r="CE47">
        <v>26</v>
      </c>
      <c r="CJ47">
        <v>45</v>
      </c>
      <c r="CO47">
        <v>87.415000000000006</v>
      </c>
      <c r="CR47" t="s">
        <v>328</v>
      </c>
      <c r="CS47" t="s">
        <v>328</v>
      </c>
      <c r="CT47" t="s">
        <v>674</v>
      </c>
      <c r="CU47" t="s">
        <v>336</v>
      </c>
      <c r="CV47">
        <v>9</v>
      </c>
      <c r="CW47" t="s">
        <v>336</v>
      </c>
      <c r="CX47">
        <v>800</v>
      </c>
      <c r="CY47">
        <v>800</v>
      </c>
      <c r="CZ47" t="s">
        <v>355</v>
      </c>
      <c r="DA47" t="s">
        <v>338</v>
      </c>
      <c r="DB47" t="s">
        <v>355</v>
      </c>
      <c r="DC47" t="s">
        <v>675</v>
      </c>
      <c r="DD47">
        <v>1</v>
      </c>
      <c r="DE47">
        <v>3</v>
      </c>
      <c r="DF47" t="s">
        <v>341</v>
      </c>
      <c r="DG47" t="s">
        <v>335</v>
      </c>
      <c r="DH47">
        <v>21000</v>
      </c>
      <c r="DI47" t="s">
        <v>676</v>
      </c>
      <c r="DJ47" t="s">
        <v>602</v>
      </c>
      <c r="DK47">
        <v>2</v>
      </c>
      <c r="DL47">
        <v>4</v>
      </c>
      <c r="DM47">
        <v>10</v>
      </c>
      <c r="DN47">
        <v>3</v>
      </c>
      <c r="DO47" t="s">
        <v>345</v>
      </c>
      <c r="DP47" t="s">
        <v>338</v>
      </c>
      <c r="DQ47" t="s">
        <v>345</v>
      </c>
      <c r="DR47" t="s">
        <v>345</v>
      </c>
      <c r="DS47" t="s">
        <v>338</v>
      </c>
      <c r="DT47" t="s">
        <v>677</v>
      </c>
      <c r="DU47" t="s">
        <v>345</v>
      </c>
      <c r="DV47" t="s">
        <v>345</v>
      </c>
      <c r="ED47" t="s">
        <v>328</v>
      </c>
      <c r="EH47" t="s">
        <v>328</v>
      </c>
      <c r="EM47">
        <v>-48</v>
      </c>
      <c r="ET47" t="s">
        <v>328</v>
      </c>
      <c r="EY47">
        <v>0.45866385799999998</v>
      </c>
      <c r="GG47">
        <v>-0.566495305</v>
      </c>
      <c r="GH47">
        <v>2.8199399999999998E-4</v>
      </c>
      <c r="GI47">
        <v>0</v>
      </c>
      <c r="GJ47">
        <v>0</v>
      </c>
      <c r="GK47">
        <v>0</v>
      </c>
      <c r="GL47">
        <v>0</v>
      </c>
    </row>
    <row r="48" spans="1:194" x14ac:dyDescent="0.3">
      <c r="A48" t="s">
        <v>84</v>
      </c>
      <c r="B48" t="s">
        <v>422</v>
      </c>
      <c r="C48">
        <v>40</v>
      </c>
      <c r="D48">
        <v>34</v>
      </c>
      <c r="F48">
        <v>73</v>
      </c>
      <c r="G48" t="s">
        <v>328</v>
      </c>
      <c r="H48">
        <v>20</v>
      </c>
      <c r="I48">
        <v>10</v>
      </c>
      <c r="K48">
        <v>6</v>
      </c>
      <c r="L48">
        <v>6</v>
      </c>
      <c r="M48">
        <v>56</v>
      </c>
      <c r="N48">
        <v>51</v>
      </c>
      <c r="P48">
        <v>51</v>
      </c>
      <c r="Q48" t="s">
        <v>328</v>
      </c>
      <c r="S48" t="s">
        <v>430</v>
      </c>
      <c r="W48">
        <v>100</v>
      </c>
      <c r="X48">
        <v>100</v>
      </c>
      <c r="Z48">
        <v>100</v>
      </c>
      <c r="AA48">
        <v>100</v>
      </c>
      <c r="AB48">
        <v>83</v>
      </c>
      <c r="AC48">
        <v>89</v>
      </c>
      <c r="AE48">
        <v>90</v>
      </c>
      <c r="AF48">
        <v>92</v>
      </c>
      <c r="AG48">
        <v>47</v>
      </c>
      <c r="AH48">
        <v>49</v>
      </c>
      <c r="AJ48">
        <v>65</v>
      </c>
      <c r="AK48">
        <v>76</v>
      </c>
      <c r="AL48">
        <v>9.17</v>
      </c>
      <c r="AM48">
        <v>9.1199999999999992</v>
      </c>
      <c r="AO48" t="s">
        <v>328</v>
      </c>
      <c r="AP48" t="s">
        <v>328</v>
      </c>
      <c r="AQ48">
        <v>20</v>
      </c>
      <c r="AR48">
        <v>20</v>
      </c>
      <c r="AT48">
        <v>17</v>
      </c>
      <c r="AU48">
        <v>17</v>
      </c>
      <c r="AV48">
        <v>45</v>
      </c>
      <c r="AW48">
        <v>42</v>
      </c>
      <c r="AY48">
        <v>46</v>
      </c>
      <c r="AZ48">
        <v>32</v>
      </c>
      <c r="BA48">
        <v>33</v>
      </c>
      <c r="BB48">
        <v>32</v>
      </c>
      <c r="BD48">
        <v>38</v>
      </c>
      <c r="BE48">
        <v>31</v>
      </c>
      <c r="BF48">
        <v>89</v>
      </c>
      <c r="BG48">
        <v>72</v>
      </c>
      <c r="BI48">
        <v>79</v>
      </c>
      <c r="BJ48">
        <v>85</v>
      </c>
      <c r="BK48">
        <v>33.89</v>
      </c>
      <c r="BL48">
        <v>40.944000000000003</v>
      </c>
      <c r="BN48">
        <v>35</v>
      </c>
      <c r="BO48">
        <v>31</v>
      </c>
      <c r="BP48">
        <v>102545</v>
      </c>
      <c r="BQ48">
        <v>103443</v>
      </c>
      <c r="BS48">
        <v>84916</v>
      </c>
      <c r="BT48" t="s">
        <v>328</v>
      </c>
      <c r="BU48">
        <v>18</v>
      </c>
      <c r="BV48">
        <v>16</v>
      </c>
      <c r="BX48">
        <v>28</v>
      </c>
      <c r="BY48" t="s">
        <v>328</v>
      </c>
      <c r="BZ48" t="s">
        <v>678</v>
      </c>
      <c r="CA48" t="s">
        <v>679</v>
      </c>
      <c r="CB48" t="s">
        <v>328</v>
      </c>
      <c r="CC48" t="s">
        <v>680</v>
      </c>
      <c r="CD48" t="s">
        <v>328</v>
      </c>
      <c r="CE48">
        <v>27</v>
      </c>
      <c r="CF48">
        <v>31</v>
      </c>
      <c r="CH48">
        <v>35</v>
      </c>
      <c r="CI48">
        <v>20</v>
      </c>
      <c r="CJ48">
        <v>47</v>
      </c>
      <c r="CK48">
        <v>36</v>
      </c>
      <c r="CM48">
        <v>28</v>
      </c>
      <c r="CN48">
        <v>30</v>
      </c>
      <c r="CO48">
        <v>84.06</v>
      </c>
      <c r="CP48">
        <v>86.497</v>
      </c>
      <c r="CR48" t="s">
        <v>328</v>
      </c>
      <c r="CS48" t="s">
        <v>328</v>
      </c>
      <c r="CT48" t="s">
        <v>681</v>
      </c>
      <c r="CU48" t="s">
        <v>355</v>
      </c>
      <c r="CV48">
        <v>34</v>
      </c>
      <c r="CW48" t="s">
        <v>394</v>
      </c>
      <c r="CX48">
        <v>0</v>
      </c>
      <c r="CY48">
        <v>0</v>
      </c>
      <c r="CZ48" t="s">
        <v>355</v>
      </c>
      <c r="DA48" t="s">
        <v>338</v>
      </c>
      <c r="DB48" t="s">
        <v>355</v>
      </c>
      <c r="DC48" t="s">
        <v>682</v>
      </c>
      <c r="DD48">
        <v>1</v>
      </c>
      <c r="DE48">
        <v>7</v>
      </c>
      <c r="DF48" t="s">
        <v>341</v>
      </c>
      <c r="DG48" t="s">
        <v>683</v>
      </c>
      <c r="DH48">
        <v>0</v>
      </c>
      <c r="DI48" t="s">
        <v>355</v>
      </c>
      <c r="DJ48" t="s">
        <v>360</v>
      </c>
      <c r="DK48">
        <v>4</v>
      </c>
      <c r="DL48">
        <v>4</v>
      </c>
      <c r="DM48">
        <v>24</v>
      </c>
      <c r="DN48">
        <v>5</v>
      </c>
      <c r="DO48" t="s">
        <v>338</v>
      </c>
      <c r="DP48" t="s">
        <v>345</v>
      </c>
      <c r="DQ48" t="s">
        <v>345</v>
      </c>
      <c r="DR48" t="s">
        <v>338</v>
      </c>
      <c r="DS48" t="s">
        <v>345</v>
      </c>
      <c r="DT48" t="s">
        <v>345</v>
      </c>
      <c r="DU48" t="s">
        <v>345</v>
      </c>
      <c r="DV48" t="s">
        <v>345</v>
      </c>
      <c r="DW48">
        <v>-2</v>
      </c>
      <c r="DZ48">
        <v>-11</v>
      </c>
      <c r="EA48">
        <v>6</v>
      </c>
      <c r="ED48" t="s">
        <v>328</v>
      </c>
      <c r="EE48">
        <v>5</v>
      </c>
      <c r="EH48" t="s">
        <v>328</v>
      </c>
      <c r="EI48">
        <v>-6</v>
      </c>
      <c r="EL48">
        <v>-2</v>
      </c>
      <c r="EM48">
        <v>17</v>
      </c>
      <c r="EP48">
        <v>-6</v>
      </c>
      <c r="EQ48">
        <v>2</v>
      </c>
      <c r="ET48" t="s">
        <v>328</v>
      </c>
      <c r="EU48">
        <v>0.31108550800000001</v>
      </c>
      <c r="EV48">
        <v>0.428571429</v>
      </c>
      <c r="EW48">
        <v>5.4811734000000001E-2</v>
      </c>
      <c r="EX48">
        <v>4.3350445000000001E-2</v>
      </c>
      <c r="EY48">
        <v>0.106800047</v>
      </c>
      <c r="EZ48">
        <v>0.31108550800000001</v>
      </c>
      <c r="FA48">
        <v>0</v>
      </c>
      <c r="FB48">
        <v>-10</v>
      </c>
      <c r="FC48">
        <v>0</v>
      </c>
      <c r="FD48">
        <v>-3</v>
      </c>
      <c r="FE48">
        <v>-1</v>
      </c>
      <c r="FF48">
        <v>4</v>
      </c>
      <c r="FG48">
        <v>-11</v>
      </c>
      <c r="FH48">
        <v>-7</v>
      </c>
      <c r="FI48">
        <v>-7</v>
      </c>
      <c r="FJ48">
        <v>-7</v>
      </c>
      <c r="FK48">
        <v>-7</v>
      </c>
      <c r="FL48">
        <v>-7</v>
      </c>
      <c r="FM48">
        <v>-7</v>
      </c>
      <c r="FN48">
        <v>-7</v>
      </c>
      <c r="FO48">
        <v>-7</v>
      </c>
      <c r="FP48">
        <v>-7</v>
      </c>
      <c r="FQ48">
        <v>-7</v>
      </c>
      <c r="FR48">
        <v>-7</v>
      </c>
      <c r="FS48">
        <v>-7</v>
      </c>
      <c r="FT48">
        <v>-0.05</v>
      </c>
      <c r="FU48">
        <v>-6.6</v>
      </c>
      <c r="FV48">
        <v>-6.6</v>
      </c>
      <c r="FW48">
        <v>-6.6</v>
      </c>
      <c r="FX48">
        <v>-6.6</v>
      </c>
      <c r="FY48">
        <v>-6.6</v>
      </c>
      <c r="FZ48">
        <v>-6.6</v>
      </c>
      <c r="GA48">
        <v>-6.6</v>
      </c>
      <c r="GB48">
        <v>-6.6</v>
      </c>
      <c r="GC48">
        <v>-6.6</v>
      </c>
      <c r="GD48">
        <v>-6.6</v>
      </c>
      <c r="GE48">
        <v>-6.6</v>
      </c>
      <c r="GF48">
        <v>-6.6</v>
      </c>
      <c r="GG48">
        <v>-0.566495305</v>
      </c>
      <c r="GH48">
        <v>1.7553299999999999E-4</v>
      </c>
      <c r="GI48">
        <v>0</v>
      </c>
      <c r="GJ48">
        <v>0</v>
      </c>
      <c r="GK48">
        <v>0</v>
      </c>
      <c r="GL48">
        <v>0</v>
      </c>
    </row>
    <row r="49" spans="1:194" x14ac:dyDescent="0.3">
      <c r="A49" t="s">
        <v>47</v>
      </c>
      <c r="B49" t="s">
        <v>346</v>
      </c>
      <c r="C49">
        <v>54</v>
      </c>
      <c r="D49">
        <v>18</v>
      </c>
      <c r="E49">
        <v>23</v>
      </c>
      <c r="F49">
        <v>15</v>
      </c>
      <c r="G49" t="s">
        <v>328</v>
      </c>
      <c r="H49">
        <v>88</v>
      </c>
      <c r="I49">
        <v>78</v>
      </c>
      <c r="J49">
        <v>67</v>
      </c>
      <c r="K49">
        <v>0</v>
      </c>
      <c r="L49">
        <v>57</v>
      </c>
      <c r="M49">
        <v>19</v>
      </c>
      <c r="O49">
        <v>33</v>
      </c>
      <c r="P49">
        <v>33</v>
      </c>
      <c r="Q49" t="s">
        <v>328</v>
      </c>
      <c r="R49">
        <v>49</v>
      </c>
      <c r="S49" t="s">
        <v>684</v>
      </c>
      <c r="T49">
        <v>47</v>
      </c>
      <c r="U49">
        <v>38</v>
      </c>
      <c r="V49">
        <v>31</v>
      </c>
      <c r="W49">
        <v>97</v>
      </c>
      <c r="X49">
        <v>94</v>
      </c>
      <c r="Y49">
        <v>91</v>
      </c>
      <c r="Z49">
        <v>88</v>
      </c>
      <c r="AA49">
        <v>86</v>
      </c>
      <c r="AB49">
        <v>44</v>
      </c>
      <c r="AC49">
        <v>43</v>
      </c>
      <c r="AD49">
        <v>72</v>
      </c>
      <c r="AE49">
        <v>60</v>
      </c>
      <c r="AF49">
        <v>60</v>
      </c>
      <c r="AG49">
        <v>47</v>
      </c>
      <c r="AH49">
        <v>44</v>
      </c>
      <c r="AI49">
        <v>55</v>
      </c>
      <c r="AJ49">
        <v>46</v>
      </c>
      <c r="AK49">
        <v>39</v>
      </c>
      <c r="AL49">
        <v>8.09</v>
      </c>
      <c r="AM49">
        <v>8.92</v>
      </c>
      <c r="AN49">
        <v>8.7200000000000006</v>
      </c>
      <c r="AO49" t="s">
        <v>328</v>
      </c>
      <c r="AP49" t="s">
        <v>328</v>
      </c>
      <c r="AQ49">
        <v>50</v>
      </c>
      <c r="AR49">
        <v>44</v>
      </c>
      <c r="AS49">
        <v>44</v>
      </c>
      <c r="AT49">
        <v>43</v>
      </c>
      <c r="AU49">
        <v>21</v>
      </c>
      <c r="AV49">
        <v>33</v>
      </c>
      <c r="AW49">
        <v>37</v>
      </c>
      <c r="AX49">
        <v>19</v>
      </c>
      <c r="AZ49">
        <v>32</v>
      </c>
      <c r="BA49">
        <v>46</v>
      </c>
      <c r="BB49">
        <v>49</v>
      </c>
      <c r="BC49">
        <v>50</v>
      </c>
      <c r="BD49">
        <v>46</v>
      </c>
      <c r="BE49">
        <v>48</v>
      </c>
      <c r="BF49">
        <v>73</v>
      </c>
      <c r="BH49">
        <v>79</v>
      </c>
      <c r="BI49">
        <v>72</v>
      </c>
      <c r="BK49">
        <v>44.38</v>
      </c>
      <c r="BL49">
        <v>51.243000000000002</v>
      </c>
      <c r="BM49">
        <v>67</v>
      </c>
      <c r="BN49">
        <v>52</v>
      </c>
      <c r="BO49">
        <v>51</v>
      </c>
      <c r="BP49">
        <v>75930</v>
      </c>
      <c r="BQ49">
        <v>76461</v>
      </c>
      <c r="BR49">
        <v>73832</v>
      </c>
      <c r="BS49">
        <v>79502</v>
      </c>
      <c r="BT49" t="s">
        <v>328</v>
      </c>
      <c r="BU49">
        <v>45</v>
      </c>
      <c r="BV49">
        <v>42</v>
      </c>
      <c r="BW49">
        <v>37</v>
      </c>
      <c r="BX49">
        <v>34</v>
      </c>
      <c r="BY49" t="s">
        <v>328</v>
      </c>
      <c r="BZ49" t="s">
        <v>685</v>
      </c>
      <c r="CA49" t="s">
        <v>686</v>
      </c>
      <c r="CB49" t="s">
        <v>431</v>
      </c>
      <c r="CC49" t="s">
        <v>331</v>
      </c>
      <c r="CD49" t="s">
        <v>328</v>
      </c>
      <c r="CE49">
        <v>58</v>
      </c>
      <c r="CF49">
        <v>54</v>
      </c>
      <c r="CG49">
        <v>53</v>
      </c>
      <c r="CH49">
        <v>52</v>
      </c>
      <c r="CI49">
        <v>48</v>
      </c>
      <c r="CJ49">
        <v>70</v>
      </c>
      <c r="CK49">
        <v>44</v>
      </c>
      <c r="CL49">
        <v>49</v>
      </c>
      <c r="CM49">
        <v>19</v>
      </c>
      <c r="CN49">
        <v>21</v>
      </c>
      <c r="CO49">
        <v>83.512</v>
      </c>
      <c r="CP49">
        <v>83.873000000000005</v>
      </c>
      <c r="CQ49">
        <v>85</v>
      </c>
      <c r="CR49" t="s">
        <v>328</v>
      </c>
      <c r="CS49" t="s">
        <v>328</v>
      </c>
      <c r="CT49" t="s">
        <v>687</v>
      </c>
      <c r="CU49" t="s">
        <v>335</v>
      </c>
      <c r="CV49">
        <v>16.3</v>
      </c>
      <c r="CW49" t="s">
        <v>394</v>
      </c>
      <c r="CX49">
        <v>650</v>
      </c>
      <c r="CY49">
        <v>650</v>
      </c>
      <c r="CZ49" t="s">
        <v>355</v>
      </c>
      <c r="DA49" t="s">
        <v>338</v>
      </c>
      <c r="DB49" t="s">
        <v>355</v>
      </c>
      <c r="DC49" t="s">
        <v>688</v>
      </c>
      <c r="DD49">
        <v>1</v>
      </c>
      <c r="DE49">
        <v>3</v>
      </c>
      <c r="DF49" t="s">
        <v>341</v>
      </c>
      <c r="DG49" t="s">
        <v>335</v>
      </c>
      <c r="DH49">
        <v>22000</v>
      </c>
      <c r="DI49" t="s">
        <v>689</v>
      </c>
      <c r="DJ49" t="s">
        <v>360</v>
      </c>
      <c r="DK49">
        <v>4</v>
      </c>
      <c r="DL49">
        <v>3</v>
      </c>
      <c r="DM49">
        <v>8</v>
      </c>
      <c r="DN49">
        <v>13</v>
      </c>
      <c r="DO49" t="s">
        <v>338</v>
      </c>
      <c r="DP49" t="s">
        <v>345</v>
      </c>
      <c r="DQ49" t="s">
        <v>345</v>
      </c>
      <c r="DR49" t="s">
        <v>345</v>
      </c>
      <c r="DS49" t="s">
        <v>338</v>
      </c>
      <c r="DT49" t="s">
        <v>345</v>
      </c>
      <c r="DU49" t="s">
        <v>338</v>
      </c>
      <c r="DV49" t="s">
        <v>345</v>
      </c>
      <c r="DW49">
        <v>3</v>
      </c>
      <c r="DX49">
        <v>-11</v>
      </c>
      <c r="DY49">
        <v>9</v>
      </c>
      <c r="DZ49">
        <v>7</v>
      </c>
      <c r="EA49">
        <v>36</v>
      </c>
      <c r="EB49">
        <v>-5</v>
      </c>
      <c r="EC49">
        <v>8</v>
      </c>
      <c r="ED49" t="s">
        <v>328</v>
      </c>
      <c r="EG49">
        <v>0</v>
      </c>
      <c r="EH49" t="s">
        <v>328</v>
      </c>
      <c r="EI49">
        <v>1</v>
      </c>
      <c r="EJ49">
        <v>-29</v>
      </c>
      <c r="EK49">
        <v>12</v>
      </c>
      <c r="EL49">
        <v>0</v>
      </c>
      <c r="EO49">
        <v>7</v>
      </c>
      <c r="EQ49">
        <v>3</v>
      </c>
      <c r="ER49">
        <v>5</v>
      </c>
      <c r="ES49">
        <v>3</v>
      </c>
      <c r="ET49" t="s">
        <v>328</v>
      </c>
      <c r="EU49">
        <v>0.12488311000000001</v>
      </c>
      <c r="EV49">
        <v>0.65353457299999995</v>
      </c>
      <c r="EW49">
        <v>0.285278957</v>
      </c>
      <c r="EX49">
        <v>0.25368848300000002</v>
      </c>
      <c r="EY49">
        <v>5.0704539E-2</v>
      </c>
      <c r="EZ49">
        <v>0.12488311000000001</v>
      </c>
      <c r="FA49">
        <v>-3</v>
      </c>
      <c r="FB49">
        <v>-29.333333329999999</v>
      </c>
      <c r="FC49">
        <v>-2.3333333330000001</v>
      </c>
      <c r="FD49">
        <v>-7</v>
      </c>
      <c r="FE49">
        <v>0</v>
      </c>
      <c r="FF49">
        <v>-2</v>
      </c>
      <c r="FG49">
        <v>-17</v>
      </c>
      <c r="FH49">
        <v>-1.888888889</v>
      </c>
      <c r="FI49">
        <v>-1.888888889</v>
      </c>
      <c r="FJ49">
        <v>-1.888888889</v>
      </c>
      <c r="FK49">
        <v>-1.888888889</v>
      </c>
      <c r="FL49">
        <v>-1.888888889</v>
      </c>
      <c r="FM49">
        <v>-1.888888889</v>
      </c>
      <c r="FN49">
        <v>-1.888888889</v>
      </c>
      <c r="FO49">
        <v>-1.888888889</v>
      </c>
      <c r="FP49">
        <v>-1.888888889</v>
      </c>
      <c r="FQ49">
        <v>-1.888888889</v>
      </c>
      <c r="FR49">
        <v>-1.888888889</v>
      </c>
      <c r="FS49">
        <v>-1.888888889</v>
      </c>
      <c r="FT49">
        <v>0.315</v>
      </c>
      <c r="FU49">
        <v>-6.3636363640000004</v>
      </c>
      <c r="FV49">
        <v>-6.3636363640000004</v>
      </c>
      <c r="FW49">
        <v>-6.3636363640000004</v>
      </c>
      <c r="FX49">
        <v>-6.3636363640000004</v>
      </c>
      <c r="FY49">
        <v>-6.3636363640000004</v>
      </c>
      <c r="FZ49">
        <v>-6.3636363640000004</v>
      </c>
      <c r="GA49">
        <v>-6.3636363640000004</v>
      </c>
      <c r="GB49">
        <v>-6.3636363640000004</v>
      </c>
      <c r="GC49">
        <v>-6.3636363640000004</v>
      </c>
      <c r="GD49">
        <v>-6.3636363640000004</v>
      </c>
      <c r="GE49">
        <v>-6.3636363640000004</v>
      </c>
      <c r="GF49">
        <v>-6.3636363640000004</v>
      </c>
      <c r="GG49">
        <v>-0.566495305</v>
      </c>
      <c r="GH49">
        <v>5.9265100000000003E-4</v>
      </c>
      <c r="GI49">
        <v>0</v>
      </c>
      <c r="GJ49">
        <v>0</v>
      </c>
      <c r="GK49">
        <v>0</v>
      </c>
      <c r="GL49">
        <v>1</v>
      </c>
    </row>
    <row r="50" spans="1:194" x14ac:dyDescent="0.3">
      <c r="A50" t="s">
        <v>64</v>
      </c>
      <c r="B50" t="s">
        <v>346</v>
      </c>
      <c r="C50">
        <v>93</v>
      </c>
      <c r="E50">
        <v>89</v>
      </c>
      <c r="F50">
        <v>96</v>
      </c>
      <c r="G50" t="s">
        <v>328</v>
      </c>
      <c r="H50">
        <v>100</v>
      </c>
      <c r="J50">
        <v>91</v>
      </c>
      <c r="K50">
        <v>55</v>
      </c>
      <c r="L50">
        <v>38</v>
      </c>
      <c r="M50">
        <v>3</v>
      </c>
      <c r="O50">
        <v>14</v>
      </c>
      <c r="P50">
        <v>19</v>
      </c>
      <c r="Q50" t="s">
        <v>328</v>
      </c>
      <c r="S50" t="s">
        <v>328</v>
      </c>
      <c r="T50">
        <v>53</v>
      </c>
      <c r="U50">
        <v>54</v>
      </c>
      <c r="V50">
        <v>48</v>
      </c>
      <c r="W50">
        <v>97</v>
      </c>
      <c r="Y50">
        <v>92</v>
      </c>
      <c r="Z50">
        <v>88</v>
      </c>
      <c r="AA50">
        <v>91</v>
      </c>
      <c r="AB50">
        <v>57</v>
      </c>
      <c r="AD50">
        <v>42</v>
      </c>
      <c r="AE50">
        <v>36</v>
      </c>
      <c r="AF50">
        <v>44</v>
      </c>
      <c r="AG50">
        <v>49</v>
      </c>
      <c r="AI50">
        <v>54</v>
      </c>
      <c r="AJ50">
        <v>51</v>
      </c>
      <c r="AK50">
        <v>55</v>
      </c>
      <c r="AL50">
        <v>7.8</v>
      </c>
      <c r="AN50">
        <v>8.06</v>
      </c>
      <c r="AO50" t="s">
        <v>328</v>
      </c>
      <c r="AP50" t="s">
        <v>328</v>
      </c>
      <c r="AQ50">
        <v>40</v>
      </c>
      <c r="AS50">
        <v>45</v>
      </c>
      <c r="AT50">
        <v>45</v>
      </c>
      <c r="AU50">
        <v>50</v>
      </c>
      <c r="AV50">
        <v>51</v>
      </c>
      <c r="AX50">
        <v>55</v>
      </c>
      <c r="AY50">
        <v>54</v>
      </c>
      <c r="AZ50">
        <v>52</v>
      </c>
      <c r="BA50">
        <v>35</v>
      </c>
      <c r="BC50">
        <v>32</v>
      </c>
      <c r="BD50">
        <v>33</v>
      </c>
      <c r="BE50">
        <v>36</v>
      </c>
      <c r="BF50">
        <v>59</v>
      </c>
      <c r="BG50">
        <v>24</v>
      </c>
      <c r="BH50">
        <v>44</v>
      </c>
      <c r="BI50">
        <v>47</v>
      </c>
      <c r="BJ50">
        <v>46</v>
      </c>
      <c r="BK50">
        <v>45.18</v>
      </c>
      <c r="BM50">
        <v>91</v>
      </c>
      <c r="BN50">
        <v>48</v>
      </c>
      <c r="BO50">
        <v>37</v>
      </c>
      <c r="BP50">
        <v>64849</v>
      </c>
      <c r="BR50">
        <v>63988</v>
      </c>
      <c r="BS50">
        <v>64796</v>
      </c>
      <c r="BT50" t="s">
        <v>328</v>
      </c>
      <c r="BU50">
        <v>59</v>
      </c>
      <c r="BW50">
        <v>55</v>
      </c>
      <c r="BX50">
        <v>60</v>
      </c>
      <c r="BY50" t="s">
        <v>328</v>
      </c>
      <c r="BZ50" t="s">
        <v>690</v>
      </c>
      <c r="CA50" t="s">
        <v>328</v>
      </c>
      <c r="CB50" t="s">
        <v>691</v>
      </c>
      <c r="CC50" t="s">
        <v>692</v>
      </c>
      <c r="CD50" t="s">
        <v>328</v>
      </c>
      <c r="CE50">
        <v>88</v>
      </c>
      <c r="CG50">
        <v>89</v>
      </c>
      <c r="CH50">
        <v>89</v>
      </c>
      <c r="CI50">
        <v>91</v>
      </c>
      <c r="CJ50">
        <v>15</v>
      </c>
      <c r="CL50">
        <v>30</v>
      </c>
      <c r="CM50">
        <v>28</v>
      </c>
      <c r="CN50">
        <v>24</v>
      </c>
      <c r="CO50">
        <v>81.328000000000003</v>
      </c>
      <c r="CQ50">
        <v>83</v>
      </c>
      <c r="CR50" t="s">
        <v>328</v>
      </c>
      <c r="CS50" t="s">
        <v>328</v>
      </c>
      <c r="CT50" t="s">
        <v>352</v>
      </c>
      <c r="CU50" t="s">
        <v>335</v>
      </c>
      <c r="CV50">
        <v>32</v>
      </c>
      <c r="CW50" t="s">
        <v>354</v>
      </c>
      <c r="CX50">
        <v>780</v>
      </c>
      <c r="CY50">
        <v>780</v>
      </c>
      <c r="CZ50" t="s">
        <v>385</v>
      </c>
      <c r="DA50" t="s">
        <v>338</v>
      </c>
      <c r="DB50" t="s">
        <v>355</v>
      </c>
      <c r="DC50" t="s">
        <v>693</v>
      </c>
      <c r="DD50">
        <v>2</v>
      </c>
      <c r="DE50">
        <v>4</v>
      </c>
      <c r="DF50" t="s">
        <v>341</v>
      </c>
      <c r="DG50" t="s">
        <v>694</v>
      </c>
      <c r="DH50">
        <v>26500</v>
      </c>
      <c r="DI50" t="s">
        <v>695</v>
      </c>
      <c r="DJ50" t="s">
        <v>360</v>
      </c>
      <c r="DK50">
        <v>4</v>
      </c>
      <c r="DL50">
        <v>4</v>
      </c>
      <c r="DM50">
        <v>0</v>
      </c>
      <c r="DN50">
        <v>0</v>
      </c>
      <c r="DO50" t="s">
        <v>338</v>
      </c>
      <c r="DP50" t="s">
        <v>345</v>
      </c>
      <c r="DQ50" t="s">
        <v>345</v>
      </c>
      <c r="DR50" t="s">
        <v>338</v>
      </c>
      <c r="DS50" t="s">
        <v>345</v>
      </c>
      <c r="DT50" t="s">
        <v>345</v>
      </c>
      <c r="DU50" t="s">
        <v>338</v>
      </c>
      <c r="DV50" t="s">
        <v>345</v>
      </c>
      <c r="DY50">
        <v>3</v>
      </c>
      <c r="DZ50">
        <v>-4</v>
      </c>
      <c r="EC50">
        <v>-7</v>
      </c>
      <c r="ED50" t="s">
        <v>328</v>
      </c>
      <c r="EG50">
        <v>-5</v>
      </c>
      <c r="EH50" t="s">
        <v>328</v>
      </c>
      <c r="EK50">
        <v>6</v>
      </c>
      <c r="EL50">
        <v>-8</v>
      </c>
      <c r="EM50">
        <v>35</v>
      </c>
      <c r="EN50">
        <v>-20</v>
      </c>
      <c r="EO50">
        <v>-3</v>
      </c>
      <c r="EP50">
        <v>1</v>
      </c>
      <c r="ES50">
        <v>-5</v>
      </c>
      <c r="ET50" t="s">
        <v>328</v>
      </c>
      <c r="EU50">
        <v>4.5616402E-2</v>
      </c>
      <c r="EV50">
        <v>3.7898034999999997E-2</v>
      </c>
      <c r="EW50">
        <v>0.68211273100000003</v>
      </c>
      <c r="EX50">
        <v>0.24037008500000001</v>
      </c>
      <c r="EY50">
        <v>0.33392733400000002</v>
      </c>
      <c r="EZ50">
        <v>4.5616402E-2</v>
      </c>
      <c r="FA50">
        <v>-4</v>
      </c>
      <c r="FB50">
        <v>-36</v>
      </c>
      <c r="FC50">
        <v>0</v>
      </c>
      <c r="FD50">
        <v>-1</v>
      </c>
      <c r="FE50">
        <v>1</v>
      </c>
      <c r="FF50">
        <v>0</v>
      </c>
      <c r="FG50">
        <v>-2</v>
      </c>
      <c r="FH50">
        <v>-2.4</v>
      </c>
      <c r="FI50">
        <v>-2.4</v>
      </c>
      <c r="FJ50">
        <v>-2.4</v>
      </c>
      <c r="FK50">
        <v>-2.4</v>
      </c>
      <c r="FL50">
        <v>-2.4</v>
      </c>
      <c r="FM50">
        <v>-2.4</v>
      </c>
      <c r="FN50">
        <v>-2.4</v>
      </c>
      <c r="FO50">
        <v>-2.4</v>
      </c>
      <c r="FP50">
        <v>-2.4</v>
      </c>
      <c r="FQ50">
        <v>-2.4</v>
      </c>
      <c r="FR50">
        <v>-2.4</v>
      </c>
      <c r="FS50">
        <v>-2.4</v>
      </c>
      <c r="FU50">
        <v>6.6</v>
      </c>
      <c r="FV50">
        <v>6.6</v>
      </c>
      <c r="FW50">
        <v>6.6</v>
      </c>
      <c r="FX50">
        <v>6.6</v>
      </c>
      <c r="FY50">
        <v>6.6</v>
      </c>
      <c r="FZ50">
        <v>6.6</v>
      </c>
      <c r="GA50">
        <v>6.6</v>
      </c>
      <c r="GB50">
        <v>6.6</v>
      </c>
      <c r="GC50">
        <v>6.6</v>
      </c>
      <c r="GD50">
        <v>6.6</v>
      </c>
      <c r="GE50">
        <v>6.6</v>
      </c>
      <c r="GF50">
        <v>6.6</v>
      </c>
      <c r="GG50">
        <v>-0.566495305</v>
      </c>
      <c r="GH50">
        <v>9.0980599999999998E-4</v>
      </c>
      <c r="GI50">
        <v>0</v>
      </c>
      <c r="GJ50">
        <v>0</v>
      </c>
      <c r="GK50">
        <v>0</v>
      </c>
      <c r="GL50">
        <v>1</v>
      </c>
    </row>
    <row r="51" spans="1:194" x14ac:dyDescent="0.3">
      <c r="A51" t="s">
        <v>41</v>
      </c>
      <c r="B51" t="s">
        <v>397</v>
      </c>
      <c r="C51">
        <v>34</v>
      </c>
      <c r="D51">
        <v>78</v>
      </c>
      <c r="E51">
        <v>81</v>
      </c>
      <c r="F51">
        <v>70</v>
      </c>
      <c r="G51" t="s">
        <v>328</v>
      </c>
      <c r="H51">
        <v>57</v>
      </c>
      <c r="I51">
        <v>57</v>
      </c>
      <c r="J51">
        <v>57</v>
      </c>
      <c r="K51">
        <v>57</v>
      </c>
      <c r="L51">
        <v>57</v>
      </c>
      <c r="M51">
        <v>91</v>
      </c>
      <c r="O51">
        <v>75</v>
      </c>
      <c r="P51">
        <v>75</v>
      </c>
      <c r="Q51" t="s">
        <v>328</v>
      </c>
      <c r="R51">
        <v>41</v>
      </c>
      <c r="S51" t="s">
        <v>542</v>
      </c>
      <c r="T51">
        <v>33</v>
      </c>
      <c r="U51">
        <v>25</v>
      </c>
      <c r="V51">
        <v>30</v>
      </c>
      <c r="W51">
        <v>94</v>
      </c>
      <c r="X51">
        <v>95</v>
      </c>
      <c r="Y51">
        <v>94</v>
      </c>
      <c r="Z51">
        <v>94</v>
      </c>
      <c r="AA51">
        <v>95</v>
      </c>
      <c r="AB51">
        <v>33</v>
      </c>
      <c r="AC51">
        <v>24</v>
      </c>
      <c r="AD51">
        <v>20</v>
      </c>
      <c r="AE51">
        <v>12</v>
      </c>
      <c r="AF51">
        <v>41</v>
      </c>
      <c r="AG51">
        <v>50</v>
      </c>
      <c r="AH51">
        <v>31</v>
      </c>
      <c r="AI51">
        <v>43</v>
      </c>
      <c r="AJ51">
        <v>24</v>
      </c>
      <c r="AK51">
        <v>33</v>
      </c>
      <c r="AL51">
        <v>9.1199999999999992</v>
      </c>
      <c r="AM51">
        <v>8.7200000000000006</v>
      </c>
      <c r="AN51">
        <v>8.7100000000000009</v>
      </c>
      <c r="AO51" t="s">
        <v>328</v>
      </c>
      <c r="AP51" t="s">
        <v>328</v>
      </c>
      <c r="AQ51">
        <v>50</v>
      </c>
      <c r="AR51">
        <v>50</v>
      </c>
      <c r="AS51">
        <v>50</v>
      </c>
      <c r="AT51">
        <v>50</v>
      </c>
      <c r="AU51">
        <v>50</v>
      </c>
      <c r="AV51">
        <v>44</v>
      </c>
      <c r="AW51">
        <v>47</v>
      </c>
      <c r="AX51">
        <v>56</v>
      </c>
      <c r="AZ51">
        <v>57</v>
      </c>
      <c r="BA51">
        <v>33</v>
      </c>
      <c r="BB51">
        <v>34</v>
      </c>
      <c r="BC51">
        <v>31</v>
      </c>
      <c r="BD51">
        <v>29</v>
      </c>
      <c r="BE51">
        <v>24</v>
      </c>
      <c r="BF51">
        <v>15</v>
      </c>
      <c r="BG51">
        <v>95</v>
      </c>
      <c r="BH51">
        <v>9</v>
      </c>
      <c r="BI51">
        <v>6</v>
      </c>
      <c r="BK51">
        <v>46.76</v>
      </c>
      <c r="BL51">
        <v>62.505000000000003</v>
      </c>
      <c r="BM51">
        <v>57</v>
      </c>
      <c r="BN51">
        <v>71</v>
      </c>
      <c r="BO51">
        <v>73</v>
      </c>
      <c r="BP51">
        <v>64132</v>
      </c>
      <c r="BQ51">
        <v>73035</v>
      </c>
      <c r="BR51">
        <v>67682</v>
      </c>
      <c r="BS51">
        <v>75312</v>
      </c>
      <c r="BT51" t="s">
        <v>328</v>
      </c>
      <c r="BU51">
        <v>95</v>
      </c>
      <c r="BV51">
        <v>87</v>
      </c>
      <c r="BW51">
        <v>81</v>
      </c>
      <c r="BX51">
        <v>68</v>
      </c>
      <c r="BY51" t="s">
        <v>328</v>
      </c>
      <c r="BZ51" t="s">
        <v>696</v>
      </c>
      <c r="CA51" t="s">
        <v>415</v>
      </c>
      <c r="CB51" t="s">
        <v>697</v>
      </c>
      <c r="CC51" t="s">
        <v>698</v>
      </c>
      <c r="CD51" t="s">
        <v>328</v>
      </c>
      <c r="CE51">
        <v>74</v>
      </c>
      <c r="CF51">
        <v>75</v>
      </c>
      <c r="CG51">
        <v>74</v>
      </c>
      <c r="CH51">
        <v>74</v>
      </c>
      <c r="CI51">
        <v>72</v>
      </c>
      <c r="CJ51">
        <v>90</v>
      </c>
      <c r="CK51">
        <v>85</v>
      </c>
      <c r="CL51">
        <v>92</v>
      </c>
      <c r="CM51">
        <v>96</v>
      </c>
      <c r="CN51">
        <v>95</v>
      </c>
      <c r="CO51">
        <v>84.412999999999997</v>
      </c>
      <c r="CP51">
        <v>85.263000000000005</v>
      </c>
      <c r="CQ51">
        <v>86</v>
      </c>
      <c r="CR51" t="s">
        <v>328</v>
      </c>
      <c r="CS51" t="s">
        <v>328</v>
      </c>
      <c r="CT51" t="s">
        <v>699</v>
      </c>
      <c r="CU51" t="s">
        <v>355</v>
      </c>
      <c r="CV51">
        <v>12</v>
      </c>
      <c r="CW51" t="s">
        <v>336</v>
      </c>
      <c r="CX51">
        <v>0</v>
      </c>
      <c r="CY51">
        <v>0</v>
      </c>
      <c r="CZ51" t="s">
        <v>355</v>
      </c>
      <c r="DA51" t="s">
        <v>338</v>
      </c>
      <c r="DB51" t="s">
        <v>355</v>
      </c>
      <c r="DC51" t="s">
        <v>700</v>
      </c>
      <c r="DD51">
        <v>1</v>
      </c>
      <c r="DE51">
        <v>0</v>
      </c>
      <c r="DF51" t="s">
        <v>341</v>
      </c>
      <c r="DG51" t="s">
        <v>355</v>
      </c>
      <c r="DH51">
        <v>28800</v>
      </c>
      <c r="DI51" t="s">
        <v>701</v>
      </c>
      <c r="DJ51" t="s">
        <v>405</v>
      </c>
      <c r="DK51">
        <v>3</v>
      </c>
      <c r="DL51">
        <v>3</v>
      </c>
      <c r="DM51">
        <v>7</v>
      </c>
      <c r="DN51">
        <v>5</v>
      </c>
      <c r="DO51" t="s">
        <v>345</v>
      </c>
      <c r="DP51" t="s">
        <v>338</v>
      </c>
      <c r="DQ51" t="s">
        <v>345</v>
      </c>
      <c r="DR51" t="s">
        <v>345</v>
      </c>
      <c r="DS51" t="s">
        <v>338</v>
      </c>
      <c r="DT51" t="s">
        <v>345</v>
      </c>
      <c r="DU51" t="s">
        <v>338</v>
      </c>
      <c r="DV51" t="s">
        <v>345</v>
      </c>
      <c r="DW51">
        <v>19</v>
      </c>
      <c r="DX51">
        <v>-12</v>
      </c>
      <c r="DY51">
        <v>19</v>
      </c>
      <c r="DZ51">
        <v>-9</v>
      </c>
      <c r="EA51">
        <v>-44</v>
      </c>
      <c r="EB51">
        <v>-3</v>
      </c>
      <c r="EC51">
        <v>11</v>
      </c>
      <c r="ED51" t="s">
        <v>328</v>
      </c>
      <c r="EG51">
        <v>0</v>
      </c>
      <c r="EH51" t="s">
        <v>328</v>
      </c>
      <c r="EI51">
        <v>9</v>
      </c>
      <c r="EJ51">
        <v>4</v>
      </c>
      <c r="EK51">
        <v>8</v>
      </c>
      <c r="EL51">
        <v>-29</v>
      </c>
      <c r="EM51">
        <v>-80</v>
      </c>
      <c r="EN51">
        <v>86</v>
      </c>
      <c r="EO51">
        <v>3</v>
      </c>
      <c r="EQ51">
        <v>8</v>
      </c>
      <c r="ER51">
        <v>6</v>
      </c>
      <c r="ES51">
        <v>13</v>
      </c>
      <c r="ET51" t="s">
        <v>328</v>
      </c>
      <c r="EU51">
        <v>0.137564562</v>
      </c>
      <c r="EV51">
        <v>0.32957979599999998</v>
      </c>
      <c r="EW51">
        <v>0.11499092499999999</v>
      </c>
      <c r="EX51">
        <v>0.39245503799999998</v>
      </c>
      <c r="EY51">
        <v>1.3652604150000001</v>
      </c>
      <c r="EZ51">
        <v>0.137564562</v>
      </c>
      <c r="FA51">
        <v>0</v>
      </c>
      <c r="FB51">
        <v>0</v>
      </c>
      <c r="FC51">
        <v>0</v>
      </c>
      <c r="FD51">
        <v>6</v>
      </c>
      <c r="FE51">
        <v>-1.3333333329999999</v>
      </c>
      <c r="FF51">
        <v>0</v>
      </c>
      <c r="FG51">
        <v>2</v>
      </c>
      <c r="FH51">
        <v>3.2222222220000001</v>
      </c>
      <c r="FI51">
        <v>3.2222222220000001</v>
      </c>
      <c r="FJ51">
        <v>3.2222222220000001</v>
      </c>
      <c r="FK51">
        <v>3.2222222220000001</v>
      </c>
      <c r="FL51">
        <v>3.2222222220000001</v>
      </c>
      <c r="FM51">
        <v>3.2222222220000001</v>
      </c>
      <c r="FN51">
        <v>3.2222222220000001</v>
      </c>
      <c r="FO51">
        <v>3.2222222220000001</v>
      </c>
      <c r="FP51">
        <v>3.2222222220000001</v>
      </c>
      <c r="FQ51">
        <v>3.2222222220000001</v>
      </c>
      <c r="FR51">
        <v>3.2222222220000001</v>
      </c>
      <c r="FS51">
        <v>3.2222222220000001</v>
      </c>
      <c r="FT51">
        <v>-0.20499999999999999</v>
      </c>
      <c r="FU51">
        <v>-3</v>
      </c>
      <c r="FV51">
        <v>-3</v>
      </c>
      <c r="FW51">
        <v>-3</v>
      </c>
      <c r="FX51">
        <v>-3</v>
      </c>
      <c r="FY51">
        <v>-3</v>
      </c>
      <c r="FZ51">
        <v>-3</v>
      </c>
      <c r="GA51">
        <v>-3</v>
      </c>
      <c r="GB51">
        <v>-3</v>
      </c>
      <c r="GC51">
        <v>-3</v>
      </c>
      <c r="GD51">
        <v>-3</v>
      </c>
      <c r="GE51">
        <v>-3</v>
      </c>
      <c r="GF51">
        <v>-3</v>
      </c>
      <c r="GG51">
        <v>-0.566495305</v>
      </c>
      <c r="GH51">
        <v>1.4813199999999999E-3</v>
      </c>
      <c r="GI51">
        <v>0</v>
      </c>
      <c r="GJ51">
        <v>0</v>
      </c>
      <c r="GK51">
        <v>0</v>
      </c>
      <c r="GL51">
        <v>1</v>
      </c>
    </row>
    <row r="52" spans="1:194" x14ac:dyDescent="0.3">
      <c r="A52" t="s">
        <v>56</v>
      </c>
      <c r="B52" t="s">
        <v>346</v>
      </c>
      <c r="C52">
        <v>60</v>
      </c>
      <c r="D52">
        <v>74</v>
      </c>
      <c r="E52">
        <v>69</v>
      </c>
      <c r="F52">
        <v>75</v>
      </c>
      <c r="G52" t="s">
        <v>328</v>
      </c>
      <c r="H52">
        <v>22</v>
      </c>
      <c r="I52">
        <v>16</v>
      </c>
      <c r="J52">
        <v>18</v>
      </c>
      <c r="K52">
        <v>27</v>
      </c>
      <c r="L52">
        <v>18</v>
      </c>
      <c r="M52">
        <v>6</v>
      </c>
      <c r="N52">
        <v>14</v>
      </c>
      <c r="O52">
        <v>15</v>
      </c>
      <c r="P52">
        <v>18</v>
      </c>
      <c r="Q52" t="s">
        <v>328</v>
      </c>
      <c r="R52">
        <v>58</v>
      </c>
      <c r="S52" t="s">
        <v>702</v>
      </c>
      <c r="T52">
        <v>57</v>
      </c>
      <c r="U52">
        <v>53</v>
      </c>
      <c r="V52">
        <v>45</v>
      </c>
      <c r="W52">
        <v>97</v>
      </c>
      <c r="X52">
        <v>95</v>
      </c>
      <c r="Y52">
        <v>93</v>
      </c>
      <c r="Z52">
        <v>93</v>
      </c>
      <c r="AA52">
        <v>93</v>
      </c>
      <c r="AB52">
        <v>70</v>
      </c>
      <c r="AC52">
        <v>68</v>
      </c>
      <c r="AD52">
        <v>59</v>
      </c>
      <c r="AE52">
        <v>54</v>
      </c>
      <c r="AF52">
        <v>50</v>
      </c>
      <c r="AG52">
        <v>50</v>
      </c>
      <c r="AH52">
        <v>63</v>
      </c>
      <c r="AI52">
        <v>60</v>
      </c>
      <c r="AJ52">
        <v>62</v>
      </c>
      <c r="AK52">
        <v>48</v>
      </c>
      <c r="AL52">
        <v>8.5500000000000007</v>
      </c>
      <c r="AM52">
        <v>8.56</v>
      </c>
      <c r="AN52">
        <v>8.74</v>
      </c>
      <c r="AO52" t="s">
        <v>328</v>
      </c>
      <c r="AP52" t="s">
        <v>328</v>
      </c>
      <c r="AQ52">
        <v>50</v>
      </c>
      <c r="AR52">
        <v>58</v>
      </c>
      <c r="AS52">
        <v>47</v>
      </c>
      <c r="AT52">
        <v>40</v>
      </c>
      <c r="AU52">
        <v>45</v>
      </c>
      <c r="AV52">
        <v>52</v>
      </c>
      <c r="AW52">
        <v>55</v>
      </c>
      <c r="AX52">
        <v>51</v>
      </c>
      <c r="AY52">
        <v>51</v>
      </c>
      <c r="AZ52">
        <v>51</v>
      </c>
      <c r="BA52">
        <v>50</v>
      </c>
      <c r="BB52">
        <v>50</v>
      </c>
      <c r="BC52">
        <v>49</v>
      </c>
      <c r="BD52">
        <v>47</v>
      </c>
      <c r="BE52">
        <v>46</v>
      </c>
      <c r="BF52">
        <v>96</v>
      </c>
      <c r="BG52">
        <v>18</v>
      </c>
      <c r="BH52">
        <v>82</v>
      </c>
      <c r="BI52">
        <v>87</v>
      </c>
      <c r="BK52">
        <v>33.54</v>
      </c>
      <c r="BL52">
        <v>39.695</v>
      </c>
      <c r="BM52">
        <v>18</v>
      </c>
      <c r="BN52">
        <v>39</v>
      </c>
      <c r="BO52">
        <v>38</v>
      </c>
      <c r="BP52">
        <v>65475</v>
      </c>
      <c r="BQ52">
        <v>64975</v>
      </c>
      <c r="BR52">
        <v>62012</v>
      </c>
      <c r="BS52">
        <v>61651</v>
      </c>
      <c r="BT52" t="s">
        <v>328</v>
      </c>
      <c r="BU52">
        <v>79</v>
      </c>
      <c r="BV52">
        <v>77</v>
      </c>
      <c r="BW52">
        <v>75</v>
      </c>
      <c r="BX52">
        <v>79</v>
      </c>
      <c r="BY52" t="s">
        <v>328</v>
      </c>
      <c r="BZ52" t="s">
        <v>703</v>
      </c>
      <c r="CA52" t="s">
        <v>704</v>
      </c>
      <c r="CB52" t="s">
        <v>705</v>
      </c>
      <c r="CC52" t="s">
        <v>706</v>
      </c>
      <c r="CD52" t="s">
        <v>328</v>
      </c>
      <c r="CE52">
        <v>54</v>
      </c>
      <c r="CF52">
        <v>53</v>
      </c>
      <c r="CG52">
        <v>52</v>
      </c>
      <c r="CH52">
        <v>50</v>
      </c>
      <c r="CI52">
        <v>47</v>
      </c>
      <c r="CJ52">
        <v>49</v>
      </c>
      <c r="CK52">
        <v>48</v>
      </c>
      <c r="CL52">
        <v>30</v>
      </c>
      <c r="CM52">
        <v>27</v>
      </c>
      <c r="CN52">
        <v>33</v>
      </c>
      <c r="CO52">
        <v>84.938999999999993</v>
      </c>
      <c r="CP52">
        <v>84.171999999999997</v>
      </c>
      <c r="CQ52">
        <v>84</v>
      </c>
      <c r="CR52" t="s">
        <v>328</v>
      </c>
      <c r="CS52" t="s">
        <v>328</v>
      </c>
      <c r="CT52" t="s">
        <v>352</v>
      </c>
      <c r="CU52" t="s">
        <v>335</v>
      </c>
      <c r="CV52">
        <v>24</v>
      </c>
      <c r="CW52" t="s">
        <v>354</v>
      </c>
      <c r="CX52">
        <v>720</v>
      </c>
      <c r="CY52">
        <v>720</v>
      </c>
      <c r="CZ52" t="s">
        <v>385</v>
      </c>
      <c r="DA52" t="s">
        <v>338</v>
      </c>
      <c r="DB52" t="s">
        <v>355</v>
      </c>
      <c r="DC52" t="s">
        <v>707</v>
      </c>
      <c r="DD52">
        <v>4</v>
      </c>
      <c r="DE52">
        <v>8</v>
      </c>
      <c r="DF52" t="s">
        <v>341</v>
      </c>
      <c r="DG52" t="s">
        <v>335</v>
      </c>
      <c r="DH52">
        <v>30600</v>
      </c>
      <c r="DI52" t="s">
        <v>589</v>
      </c>
      <c r="DJ52" t="s">
        <v>360</v>
      </c>
      <c r="DK52">
        <v>3</v>
      </c>
      <c r="DL52">
        <v>4</v>
      </c>
      <c r="DM52">
        <v>8</v>
      </c>
      <c r="DN52">
        <v>8</v>
      </c>
      <c r="DO52" t="s">
        <v>338</v>
      </c>
      <c r="DP52" t="s">
        <v>345</v>
      </c>
      <c r="DQ52" t="s">
        <v>345</v>
      </c>
      <c r="DR52" t="s">
        <v>345</v>
      </c>
      <c r="DS52" t="s">
        <v>338</v>
      </c>
      <c r="DT52" t="s">
        <v>345</v>
      </c>
      <c r="DU52" t="s">
        <v>338</v>
      </c>
      <c r="DV52" t="s">
        <v>338</v>
      </c>
      <c r="DW52">
        <v>-13</v>
      </c>
      <c r="DX52">
        <v>3</v>
      </c>
      <c r="DY52">
        <v>-2</v>
      </c>
      <c r="DZ52">
        <v>14</v>
      </c>
      <c r="EA52">
        <v>-14</v>
      </c>
      <c r="EB52">
        <v>5</v>
      </c>
      <c r="EC52">
        <v>-6</v>
      </c>
      <c r="ED52" t="s">
        <v>328</v>
      </c>
      <c r="EE52">
        <v>-8</v>
      </c>
      <c r="EF52">
        <v>-1</v>
      </c>
      <c r="EG52">
        <v>-3</v>
      </c>
      <c r="EH52" t="s">
        <v>328</v>
      </c>
      <c r="EI52">
        <v>2</v>
      </c>
      <c r="EJ52">
        <v>9</v>
      </c>
      <c r="EK52">
        <v>5</v>
      </c>
      <c r="EL52">
        <v>4</v>
      </c>
      <c r="EM52">
        <v>78</v>
      </c>
      <c r="EN52">
        <v>-64</v>
      </c>
      <c r="EO52">
        <v>-5</v>
      </c>
      <c r="EQ52">
        <v>2</v>
      </c>
      <c r="ER52">
        <v>2</v>
      </c>
      <c r="ES52">
        <v>-4</v>
      </c>
      <c r="ET52" t="s">
        <v>328</v>
      </c>
      <c r="EU52">
        <v>2.4707796000000001E-2</v>
      </c>
      <c r="EV52">
        <v>9.8642512000000002E-2</v>
      </c>
      <c r="EW52">
        <v>0.38667738699999998</v>
      </c>
      <c r="EX52">
        <v>0.120228104</v>
      </c>
      <c r="EY52">
        <v>0.50375359399999997</v>
      </c>
      <c r="EZ52">
        <v>2.4707796000000001E-2</v>
      </c>
      <c r="FA52">
        <v>-1.3333333329999999</v>
      </c>
      <c r="FB52">
        <v>1.6666666670000001</v>
      </c>
      <c r="FC52">
        <v>-3.3333333330000001</v>
      </c>
      <c r="FD52">
        <v>-0.33333333300000001</v>
      </c>
      <c r="FE52">
        <v>-1</v>
      </c>
      <c r="FF52">
        <v>-1.3333333329999999</v>
      </c>
      <c r="FG52">
        <v>-7.3333333329999997</v>
      </c>
      <c r="FH52">
        <v>-1.0909090910000001</v>
      </c>
      <c r="FI52">
        <v>-1.0909090910000001</v>
      </c>
      <c r="FJ52">
        <v>-1.0909090910000001</v>
      </c>
      <c r="FK52">
        <v>-1.0909090910000001</v>
      </c>
      <c r="FL52">
        <v>-1.0909090910000001</v>
      </c>
      <c r="FM52">
        <v>-1.0909090910000001</v>
      </c>
      <c r="FN52">
        <v>-1.0909090910000001</v>
      </c>
      <c r="FO52">
        <v>-1.0909090910000001</v>
      </c>
      <c r="FP52">
        <v>-1.0909090910000001</v>
      </c>
      <c r="FQ52">
        <v>-1.0909090910000001</v>
      </c>
      <c r="FR52">
        <v>-1.0909090910000001</v>
      </c>
      <c r="FS52">
        <v>-1.0909090910000001</v>
      </c>
      <c r="FT52">
        <v>9.5000000000000001E-2</v>
      </c>
      <c r="FU52">
        <v>-2</v>
      </c>
      <c r="FV52">
        <v>-2</v>
      </c>
      <c r="FW52">
        <v>-2</v>
      </c>
      <c r="FX52">
        <v>-2</v>
      </c>
      <c r="FY52">
        <v>-2</v>
      </c>
      <c r="FZ52">
        <v>-2</v>
      </c>
      <c r="GA52">
        <v>-2</v>
      </c>
      <c r="GB52">
        <v>-2</v>
      </c>
      <c r="GC52">
        <v>-2</v>
      </c>
      <c r="GD52">
        <v>-2</v>
      </c>
      <c r="GE52">
        <v>-2</v>
      </c>
      <c r="GF52">
        <v>-2</v>
      </c>
      <c r="GG52">
        <v>-0.566495305</v>
      </c>
      <c r="GH52">
        <v>1.206567E-3</v>
      </c>
      <c r="GI52">
        <v>0</v>
      </c>
      <c r="GJ52">
        <v>0</v>
      </c>
      <c r="GK52">
        <v>0</v>
      </c>
      <c r="GL52">
        <v>1</v>
      </c>
    </row>
    <row r="53" spans="1:194" x14ac:dyDescent="0.3">
      <c r="A53" t="s">
        <v>35</v>
      </c>
      <c r="B53" t="s">
        <v>708</v>
      </c>
      <c r="C53">
        <v>75</v>
      </c>
      <c r="D53">
        <v>58</v>
      </c>
      <c r="E53">
        <v>38</v>
      </c>
      <c r="F53">
        <v>45</v>
      </c>
      <c r="G53" t="s">
        <v>328</v>
      </c>
      <c r="H53">
        <v>25</v>
      </c>
      <c r="I53">
        <v>33</v>
      </c>
      <c r="J53">
        <v>40</v>
      </c>
      <c r="K53">
        <v>36</v>
      </c>
      <c r="L53">
        <v>40</v>
      </c>
      <c r="M53">
        <v>68</v>
      </c>
      <c r="O53">
        <v>60</v>
      </c>
      <c r="P53">
        <v>56</v>
      </c>
      <c r="Q53" t="s">
        <v>328</v>
      </c>
      <c r="R53">
        <v>45</v>
      </c>
      <c r="S53" t="s">
        <v>525</v>
      </c>
      <c r="T53">
        <v>34</v>
      </c>
      <c r="U53">
        <v>27</v>
      </c>
      <c r="V53">
        <v>32</v>
      </c>
      <c r="W53">
        <v>91</v>
      </c>
      <c r="X53">
        <v>94</v>
      </c>
      <c r="Y53">
        <v>89</v>
      </c>
      <c r="Z53">
        <v>91</v>
      </c>
      <c r="AA53">
        <v>89</v>
      </c>
      <c r="AB53">
        <v>12</v>
      </c>
      <c r="AC53">
        <v>16</v>
      </c>
      <c r="AD53">
        <v>12</v>
      </c>
      <c r="AE53">
        <v>9</v>
      </c>
      <c r="AF53">
        <v>13</v>
      </c>
      <c r="AG53">
        <v>50</v>
      </c>
      <c r="AH53">
        <v>41</v>
      </c>
      <c r="AI53">
        <v>45</v>
      </c>
      <c r="AJ53">
        <v>29</v>
      </c>
      <c r="AK53">
        <v>27</v>
      </c>
      <c r="AL53">
        <v>8.2200000000000006</v>
      </c>
      <c r="AM53">
        <v>8.94</v>
      </c>
      <c r="AN53">
        <v>9.5</v>
      </c>
      <c r="AO53" t="s">
        <v>328</v>
      </c>
      <c r="AP53" t="s">
        <v>328</v>
      </c>
      <c r="AQ53">
        <v>42</v>
      </c>
      <c r="AR53">
        <v>44</v>
      </c>
      <c r="AS53">
        <v>50</v>
      </c>
      <c r="AT53">
        <v>55</v>
      </c>
      <c r="AU53">
        <v>60</v>
      </c>
      <c r="AV53">
        <v>66</v>
      </c>
      <c r="AW53">
        <v>60</v>
      </c>
      <c r="AX53">
        <v>66</v>
      </c>
      <c r="AZ53">
        <v>57</v>
      </c>
      <c r="BA53">
        <v>36</v>
      </c>
      <c r="BB53">
        <v>36</v>
      </c>
      <c r="BC53">
        <v>35</v>
      </c>
      <c r="BD53">
        <v>37</v>
      </c>
      <c r="BE53">
        <v>36</v>
      </c>
      <c r="BF53">
        <v>5</v>
      </c>
      <c r="BG53">
        <v>3</v>
      </c>
      <c r="BH53">
        <v>14</v>
      </c>
      <c r="BI53">
        <v>5</v>
      </c>
      <c r="BK53">
        <v>51.89</v>
      </c>
      <c r="BL53">
        <v>60.581000000000003</v>
      </c>
      <c r="BM53">
        <v>40</v>
      </c>
      <c r="BN53">
        <v>59</v>
      </c>
      <c r="BO53">
        <v>52</v>
      </c>
      <c r="BP53">
        <v>68247</v>
      </c>
      <c r="BQ53">
        <v>70740</v>
      </c>
      <c r="BR53">
        <v>66543</v>
      </c>
      <c r="BS53">
        <v>69402</v>
      </c>
      <c r="BT53" t="s">
        <v>328</v>
      </c>
      <c r="BU53">
        <v>84</v>
      </c>
      <c r="BV53">
        <v>82</v>
      </c>
      <c r="BW53">
        <v>82</v>
      </c>
      <c r="BX53">
        <v>78</v>
      </c>
      <c r="BY53" t="s">
        <v>328</v>
      </c>
      <c r="BZ53" t="s">
        <v>709</v>
      </c>
      <c r="CA53" t="s">
        <v>710</v>
      </c>
      <c r="CB53" t="s">
        <v>711</v>
      </c>
      <c r="CC53" t="s">
        <v>712</v>
      </c>
      <c r="CD53" t="s">
        <v>328</v>
      </c>
      <c r="CE53">
        <v>42</v>
      </c>
      <c r="CF53">
        <v>45</v>
      </c>
      <c r="CG53">
        <v>45</v>
      </c>
      <c r="CH53">
        <v>45</v>
      </c>
      <c r="CI53">
        <v>39</v>
      </c>
      <c r="CJ53">
        <v>85</v>
      </c>
      <c r="CK53">
        <v>76</v>
      </c>
      <c r="CL53">
        <v>86</v>
      </c>
      <c r="CM53">
        <v>85</v>
      </c>
      <c r="CN53">
        <v>81</v>
      </c>
      <c r="CO53">
        <v>86.998000000000005</v>
      </c>
      <c r="CP53">
        <v>86.152000000000001</v>
      </c>
      <c r="CQ53">
        <v>87</v>
      </c>
      <c r="CR53" t="s">
        <v>328</v>
      </c>
      <c r="CS53" t="s">
        <v>328</v>
      </c>
      <c r="CT53" t="s">
        <v>713</v>
      </c>
      <c r="CU53" t="s">
        <v>335</v>
      </c>
      <c r="CV53">
        <v>15</v>
      </c>
      <c r="CW53" t="s">
        <v>336</v>
      </c>
      <c r="CX53">
        <v>0</v>
      </c>
      <c r="CY53">
        <v>0</v>
      </c>
      <c r="CZ53" t="s">
        <v>355</v>
      </c>
      <c r="DA53" t="s">
        <v>338</v>
      </c>
      <c r="DB53" t="s">
        <v>355</v>
      </c>
      <c r="DC53" t="s">
        <v>714</v>
      </c>
      <c r="DD53">
        <v>1</v>
      </c>
      <c r="DE53">
        <v>0</v>
      </c>
      <c r="DF53" t="s">
        <v>341</v>
      </c>
      <c r="DG53" t="s">
        <v>485</v>
      </c>
      <c r="DH53">
        <v>36000</v>
      </c>
      <c r="DI53" t="s">
        <v>715</v>
      </c>
      <c r="DJ53" t="s">
        <v>716</v>
      </c>
      <c r="DK53">
        <v>2</v>
      </c>
      <c r="DL53">
        <v>4</v>
      </c>
      <c r="DM53">
        <v>7</v>
      </c>
      <c r="DN53">
        <v>4</v>
      </c>
      <c r="DO53" t="s">
        <v>338</v>
      </c>
      <c r="DP53" t="s">
        <v>345</v>
      </c>
      <c r="DQ53" t="s">
        <v>345</v>
      </c>
      <c r="DR53" t="s">
        <v>345</v>
      </c>
      <c r="DS53" t="s">
        <v>338</v>
      </c>
      <c r="DT53" t="s">
        <v>345</v>
      </c>
      <c r="DU53" t="s">
        <v>338</v>
      </c>
      <c r="DV53" t="s">
        <v>345</v>
      </c>
      <c r="DW53">
        <v>9</v>
      </c>
      <c r="DX53">
        <v>-4</v>
      </c>
      <c r="DY53">
        <v>16</v>
      </c>
      <c r="DZ53">
        <v>2</v>
      </c>
      <c r="EA53">
        <v>17</v>
      </c>
      <c r="EB53">
        <v>20</v>
      </c>
      <c r="EC53">
        <v>-7</v>
      </c>
      <c r="ED53" t="s">
        <v>328</v>
      </c>
      <c r="EG53">
        <v>4</v>
      </c>
      <c r="EH53" t="s">
        <v>328</v>
      </c>
      <c r="EI53">
        <v>-4</v>
      </c>
      <c r="EJ53">
        <v>4</v>
      </c>
      <c r="EK53">
        <v>3</v>
      </c>
      <c r="EL53">
        <v>-4</v>
      </c>
      <c r="EM53">
        <v>2</v>
      </c>
      <c r="EN53">
        <v>-11</v>
      </c>
      <c r="EO53">
        <v>9</v>
      </c>
      <c r="EQ53">
        <v>2</v>
      </c>
      <c r="ER53">
        <v>0</v>
      </c>
      <c r="ES53">
        <v>4</v>
      </c>
      <c r="ET53" t="s">
        <v>328</v>
      </c>
      <c r="EU53">
        <v>3.0878668000000001E-2</v>
      </c>
      <c r="EV53">
        <v>0.30126998399999999</v>
      </c>
      <c r="EW53">
        <v>9.9621211000000001E-2</v>
      </c>
      <c r="EX53">
        <v>0.23447194499999999</v>
      </c>
      <c r="EY53">
        <v>0.72954502200000004</v>
      </c>
      <c r="EZ53">
        <v>3.0878668000000001E-2</v>
      </c>
      <c r="FA53">
        <v>0</v>
      </c>
      <c r="FB53">
        <v>3.6666666669999999</v>
      </c>
      <c r="FC53">
        <v>4.3333333329999997</v>
      </c>
      <c r="FD53">
        <v>0</v>
      </c>
      <c r="FE53">
        <v>0.33333333300000001</v>
      </c>
      <c r="FF53">
        <v>1</v>
      </c>
      <c r="FG53">
        <v>0</v>
      </c>
      <c r="FH53">
        <v>2.111111111</v>
      </c>
      <c r="FI53">
        <v>2.111111111</v>
      </c>
      <c r="FJ53">
        <v>2.111111111</v>
      </c>
      <c r="FK53">
        <v>2.111111111</v>
      </c>
      <c r="FL53">
        <v>2.111111111</v>
      </c>
      <c r="FM53">
        <v>2.111111111</v>
      </c>
      <c r="FN53">
        <v>2.111111111</v>
      </c>
      <c r="FO53">
        <v>2.111111111</v>
      </c>
      <c r="FP53">
        <v>2.111111111</v>
      </c>
      <c r="FQ53">
        <v>2.111111111</v>
      </c>
      <c r="FR53">
        <v>2.111111111</v>
      </c>
      <c r="FS53">
        <v>2.111111111</v>
      </c>
      <c r="FT53">
        <v>0.64</v>
      </c>
      <c r="FU53">
        <v>-4.4545454549999999</v>
      </c>
      <c r="FV53">
        <v>-4.4545454549999999</v>
      </c>
      <c r="FW53">
        <v>-4.4545454549999999</v>
      </c>
      <c r="FX53">
        <v>-4.4545454549999999</v>
      </c>
      <c r="FY53">
        <v>-4.4545454549999999</v>
      </c>
      <c r="FZ53">
        <v>-4.4545454549999999</v>
      </c>
      <c r="GA53">
        <v>-4.4545454549999999</v>
      </c>
      <c r="GB53">
        <v>-4.4545454549999999</v>
      </c>
      <c r="GC53">
        <v>-4.4545454549999999</v>
      </c>
      <c r="GD53">
        <v>-4.4545454549999999</v>
      </c>
      <c r="GE53">
        <v>-4.4545454549999999</v>
      </c>
      <c r="GF53">
        <v>-4.4545454549999999</v>
      </c>
      <c r="GG53">
        <v>-0.566495305</v>
      </c>
      <c r="GH53">
        <v>1.230823E-3</v>
      </c>
      <c r="GI53">
        <v>0</v>
      </c>
      <c r="GJ53">
        <v>0</v>
      </c>
      <c r="GK53">
        <v>0</v>
      </c>
      <c r="GL53">
        <v>1</v>
      </c>
    </row>
    <row r="54" spans="1:194" x14ac:dyDescent="0.3">
      <c r="A54" t="s">
        <v>97</v>
      </c>
      <c r="B54" t="s">
        <v>501</v>
      </c>
      <c r="C54">
        <v>33</v>
      </c>
      <c r="D54">
        <v>57</v>
      </c>
      <c r="E54">
        <v>42</v>
      </c>
      <c r="F54">
        <v>69</v>
      </c>
      <c r="G54" t="s">
        <v>328</v>
      </c>
      <c r="H54">
        <v>100</v>
      </c>
      <c r="I54">
        <v>100</v>
      </c>
      <c r="J54">
        <v>100</v>
      </c>
      <c r="K54">
        <v>100</v>
      </c>
      <c r="L54">
        <v>89</v>
      </c>
      <c r="M54">
        <v>32</v>
      </c>
      <c r="N54">
        <v>43</v>
      </c>
      <c r="O54">
        <v>47</v>
      </c>
      <c r="P54">
        <v>47</v>
      </c>
      <c r="Q54" t="s">
        <v>328</v>
      </c>
      <c r="R54">
        <v>71</v>
      </c>
      <c r="S54" t="s">
        <v>717</v>
      </c>
      <c r="T54">
        <v>87</v>
      </c>
      <c r="U54">
        <v>91</v>
      </c>
      <c r="W54">
        <v>89</v>
      </c>
      <c r="X54">
        <v>88</v>
      </c>
      <c r="Y54">
        <v>81</v>
      </c>
      <c r="Z54">
        <v>80</v>
      </c>
      <c r="AA54">
        <v>71</v>
      </c>
      <c r="AB54">
        <v>71</v>
      </c>
      <c r="AC54">
        <v>70</v>
      </c>
      <c r="AD54">
        <v>65</v>
      </c>
      <c r="AE54">
        <v>68</v>
      </c>
      <c r="AF54">
        <v>58</v>
      </c>
      <c r="AG54">
        <v>53</v>
      </c>
      <c r="AH54">
        <v>76</v>
      </c>
      <c r="AI54">
        <v>83</v>
      </c>
      <c r="AJ54">
        <v>90</v>
      </c>
      <c r="AK54">
        <v>89</v>
      </c>
      <c r="AL54">
        <v>8.67</v>
      </c>
      <c r="AM54">
        <v>8.19</v>
      </c>
      <c r="AN54">
        <v>8.86</v>
      </c>
      <c r="AO54" t="s">
        <v>328</v>
      </c>
      <c r="AP54" t="s">
        <v>328</v>
      </c>
      <c r="AQ54">
        <v>50</v>
      </c>
      <c r="AR54">
        <v>50</v>
      </c>
      <c r="AS54">
        <v>50</v>
      </c>
      <c r="AT54">
        <v>33</v>
      </c>
      <c r="AU54">
        <v>33</v>
      </c>
      <c r="AV54">
        <v>59</v>
      </c>
      <c r="AW54">
        <v>53</v>
      </c>
      <c r="AX54">
        <v>52</v>
      </c>
      <c r="AY54">
        <v>42</v>
      </c>
      <c r="AZ54">
        <v>54</v>
      </c>
      <c r="BA54">
        <v>35</v>
      </c>
      <c r="BB54">
        <v>36</v>
      </c>
      <c r="BC54">
        <v>31</v>
      </c>
      <c r="BD54">
        <v>33</v>
      </c>
      <c r="BE54">
        <v>29</v>
      </c>
      <c r="BF54">
        <v>1</v>
      </c>
      <c r="BG54">
        <v>74</v>
      </c>
      <c r="BH54">
        <v>3</v>
      </c>
      <c r="BI54">
        <v>3</v>
      </c>
      <c r="BJ54">
        <v>3</v>
      </c>
      <c r="BK54">
        <v>94.3</v>
      </c>
      <c r="BL54">
        <v>77.564999999999998</v>
      </c>
      <c r="BM54">
        <v>100</v>
      </c>
      <c r="BN54">
        <v>69</v>
      </c>
      <c r="BO54">
        <v>67</v>
      </c>
      <c r="BP54">
        <v>61757</v>
      </c>
      <c r="BQ54">
        <v>58964</v>
      </c>
      <c r="BR54">
        <v>53743</v>
      </c>
      <c r="BS54">
        <v>53052</v>
      </c>
      <c r="BT54" t="s">
        <v>328</v>
      </c>
      <c r="BU54">
        <v>72</v>
      </c>
      <c r="BV54">
        <v>69</v>
      </c>
      <c r="BW54">
        <v>54</v>
      </c>
      <c r="BX54">
        <v>61</v>
      </c>
      <c r="BY54" t="s">
        <v>328</v>
      </c>
      <c r="BZ54" t="s">
        <v>718</v>
      </c>
      <c r="CA54" t="s">
        <v>719</v>
      </c>
      <c r="CB54" t="s">
        <v>720</v>
      </c>
      <c r="CC54" t="s">
        <v>704</v>
      </c>
      <c r="CD54" t="s">
        <v>328</v>
      </c>
      <c r="CE54">
        <v>27</v>
      </c>
      <c r="CF54">
        <v>27</v>
      </c>
      <c r="CG54">
        <v>19</v>
      </c>
      <c r="CH54">
        <v>12</v>
      </c>
      <c r="CI54">
        <v>15</v>
      </c>
      <c r="CJ54">
        <v>20</v>
      </c>
      <c r="CK54">
        <v>18</v>
      </c>
      <c r="CL54">
        <v>15</v>
      </c>
      <c r="CM54">
        <v>13</v>
      </c>
      <c r="CN54">
        <v>12</v>
      </c>
      <c r="CO54">
        <v>80.182000000000002</v>
      </c>
      <c r="CP54">
        <v>78.427999999999997</v>
      </c>
      <c r="CQ54">
        <v>79</v>
      </c>
      <c r="CR54" t="s">
        <v>328</v>
      </c>
      <c r="CS54" t="s">
        <v>328</v>
      </c>
      <c r="CT54" t="s">
        <v>433</v>
      </c>
      <c r="CU54" t="s">
        <v>335</v>
      </c>
      <c r="CV54">
        <v>25</v>
      </c>
      <c r="CW54" t="s">
        <v>336</v>
      </c>
      <c r="CX54">
        <v>0</v>
      </c>
      <c r="CY54">
        <v>0</v>
      </c>
      <c r="CZ54" t="s">
        <v>355</v>
      </c>
      <c r="DA54" t="s">
        <v>338</v>
      </c>
      <c r="DB54" t="s">
        <v>355</v>
      </c>
      <c r="DC54" t="s">
        <v>721</v>
      </c>
      <c r="DD54">
        <v>1</v>
      </c>
      <c r="DE54">
        <v>9</v>
      </c>
      <c r="DF54" t="s">
        <v>355</v>
      </c>
      <c r="DG54" t="s">
        <v>335</v>
      </c>
      <c r="DH54">
        <v>0</v>
      </c>
      <c r="DI54" t="s">
        <v>722</v>
      </c>
      <c r="DJ54" t="s">
        <v>405</v>
      </c>
      <c r="DK54">
        <v>4</v>
      </c>
      <c r="DL54">
        <v>2.5</v>
      </c>
      <c r="DM54">
        <v>6</v>
      </c>
      <c r="DN54">
        <v>5</v>
      </c>
      <c r="DO54" t="s">
        <v>338</v>
      </c>
      <c r="DP54" t="s">
        <v>345</v>
      </c>
      <c r="DQ54" t="s">
        <v>345</v>
      </c>
      <c r="DR54" t="s">
        <v>345</v>
      </c>
      <c r="DS54" t="s">
        <v>338</v>
      </c>
      <c r="DT54" t="s">
        <v>345</v>
      </c>
      <c r="DU54" t="s">
        <v>338</v>
      </c>
      <c r="DV54" t="s">
        <v>345</v>
      </c>
      <c r="DW54">
        <v>-23</v>
      </c>
      <c r="DX54">
        <v>-7</v>
      </c>
      <c r="DY54">
        <v>-7</v>
      </c>
      <c r="DZ54">
        <v>1</v>
      </c>
      <c r="EA54">
        <v>-24</v>
      </c>
      <c r="EB54">
        <v>15</v>
      </c>
      <c r="EC54">
        <v>-27</v>
      </c>
      <c r="ED54" t="s">
        <v>328</v>
      </c>
      <c r="EE54">
        <v>-11</v>
      </c>
      <c r="EF54">
        <v>-4</v>
      </c>
      <c r="EG54">
        <v>0</v>
      </c>
      <c r="EH54" t="s">
        <v>328</v>
      </c>
      <c r="EI54">
        <v>1</v>
      </c>
      <c r="EJ54">
        <v>5</v>
      </c>
      <c r="EK54">
        <v>-3</v>
      </c>
      <c r="EL54">
        <v>10</v>
      </c>
      <c r="EM54">
        <v>-73</v>
      </c>
      <c r="EN54">
        <v>71</v>
      </c>
      <c r="EO54">
        <v>0</v>
      </c>
      <c r="EP54">
        <v>0</v>
      </c>
      <c r="EQ54">
        <v>3</v>
      </c>
      <c r="ER54">
        <v>15</v>
      </c>
      <c r="ES54">
        <v>-7</v>
      </c>
      <c r="ET54" t="s">
        <v>328</v>
      </c>
      <c r="EU54">
        <v>0.1269381</v>
      </c>
      <c r="EV54">
        <v>0.31731778500000002</v>
      </c>
      <c r="EW54">
        <v>0.16778043600000001</v>
      </c>
      <c r="EX54">
        <v>3.8624106999999998E-2</v>
      </c>
      <c r="EY54">
        <v>1.7701597179999999</v>
      </c>
      <c r="EZ54">
        <v>0.1269381</v>
      </c>
      <c r="FA54">
        <v>-3</v>
      </c>
      <c r="FB54">
        <v>0</v>
      </c>
      <c r="FC54">
        <v>-5.6666666670000003</v>
      </c>
      <c r="FD54">
        <v>-5.6666666670000003</v>
      </c>
      <c r="FE54">
        <v>-0.66666666699999999</v>
      </c>
      <c r="FF54">
        <v>-5</v>
      </c>
      <c r="FG54">
        <v>-2.3333333330000001</v>
      </c>
      <c r="FH54">
        <v>-2.363636364</v>
      </c>
      <c r="FI54">
        <v>-2.363636364</v>
      </c>
      <c r="FJ54">
        <v>-2.363636364</v>
      </c>
      <c r="FK54">
        <v>-2.363636364</v>
      </c>
      <c r="FL54">
        <v>-2.363636364</v>
      </c>
      <c r="FM54">
        <v>-2.363636364</v>
      </c>
      <c r="FN54">
        <v>-2.363636364</v>
      </c>
      <c r="FO54">
        <v>-2.363636364</v>
      </c>
      <c r="FP54">
        <v>-2.363636364</v>
      </c>
      <c r="FQ54">
        <v>-2.363636364</v>
      </c>
      <c r="FR54">
        <v>-2.363636364</v>
      </c>
      <c r="FS54">
        <v>-2.363636364</v>
      </c>
      <c r="FT54">
        <v>9.5000000000000001E-2</v>
      </c>
      <c r="FU54">
        <v>7.2727272730000001</v>
      </c>
      <c r="FV54">
        <v>7.2727272730000001</v>
      </c>
      <c r="FW54">
        <v>7.2727272730000001</v>
      </c>
      <c r="FX54">
        <v>7.2727272730000001</v>
      </c>
      <c r="FY54">
        <v>7.2727272730000001</v>
      </c>
      <c r="FZ54">
        <v>7.2727272730000001</v>
      </c>
      <c r="GA54">
        <v>7.2727272730000001</v>
      </c>
      <c r="GB54">
        <v>7.2727272730000001</v>
      </c>
      <c r="GC54">
        <v>7.2727272730000001</v>
      </c>
      <c r="GD54">
        <v>7.2727272730000001</v>
      </c>
      <c r="GE54">
        <v>7.2727272730000001</v>
      </c>
      <c r="GF54">
        <v>7.2727272730000001</v>
      </c>
      <c r="GG54">
        <v>-0.566495305</v>
      </c>
      <c r="GH54">
        <v>1.1658599999999999E-3</v>
      </c>
      <c r="GI54">
        <v>0</v>
      </c>
      <c r="GJ54">
        <v>0</v>
      </c>
      <c r="GK54">
        <v>0</v>
      </c>
      <c r="GL54">
        <v>1</v>
      </c>
    </row>
    <row r="55" spans="1:194" x14ac:dyDescent="0.3">
      <c r="A55" t="s">
        <v>65</v>
      </c>
      <c r="B55" t="s">
        <v>637</v>
      </c>
      <c r="C55">
        <v>55</v>
      </c>
      <c r="D55">
        <v>60</v>
      </c>
      <c r="E55">
        <v>74</v>
      </c>
      <c r="F55">
        <v>87</v>
      </c>
      <c r="G55" t="s">
        <v>328</v>
      </c>
      <c r="H55">
        <v>8</v>
      </c>
      <c r="I55">
        <v>10</v>
      </c>
      <c r="J55">
        <v>10</v>
      </c>
      <c r="K55">
        <v>50</v>
      </c>
      <c r="L55">
        <v>50</v>
      </c>
      <c r="M55">
        <v>42</v>
      </c>
      <c r="N55">
        <v>36</v>
      </c>
      <c r="O55">
        <v>35</v>
      </c>
      <c r="P55">
        <v>37</v>
      </c>
      <c r="Q55" t="s">
        <v>328</v>
      </c>
      <c r="R55">
        <v>69</v>
      </c>
      <c r="S55" t="s">
        <v>683</v>
      </c>
      <c r="T55">
        <v>70</v>
      </c>
      <c r="U55">
        <v>63</v>
      </c>
      <c r="V55">
        <v>52</v>
      </c>
      <c r="W55">
        <v>100</v>
      </c>
      <c r="X55">
        <v>100</v>
      </c>
      <c r="Y55">
        <v>100</v>
      </c>
      <c r="Z55">
        <v>100</v>
      </c>
      <c r="AA55">
        <v>100</v>
      </c>
      <c r="AB55">
        <v>60</v>
      </c>
      <c r="AC55">
        <v>75</v>
      </c>
      <c r="AD55">
        <v>61</v>
      </c>
      <c r="AE55">
        <v>58</v>
      </c>
      <c r="AF55">
        <v>57</v>
      </c>
      <c r="AG55">
        <v>54</v>
      </c>
      <c r="AH55">
        <v>71</v>
      </c>
      <c r="AI55">
        <v>81</v>
      </c>
      <c r="AJ55">
        <v>74</v>
      </c>
      <c r="AK55">
        <v>55</v>
      </c>
      <c r="AL55">
        <v>8.83</v>
      </c>
      <c r="AM55">
        <v>8.5399999999999991</v>
      </c>
      <c r="AN55">
        <v>8.4499999999999993</v>
      </c>
      <c r="AO55" t="s">
        <v>328</v>
      </c>
      <c r="AP55" t="s">
        <v>328</v>
      </c>
      <c r="AQ55">
        <v>38</v>
      </c>
      <c r="AR55">
        <v>30</v>
      </c>
      <c r="AS55">
        <v>30</v>
      </c>
      <c r="AT55">
        <v>33</v>
      </c>
      <c r="AU55">
        <v>33</v>
      </c>
      <c r="AV55">
        <v>40</v>
      </c>
      <c r="AW55">
        <v>43</v>
      </c>
      <c r="AX55">
        <v>37</v>
      </c>
      <c r="AY55">
        <v>39</v>
      </c>
      <c r="AZ55">
        <v>33</v>
      </c>
      <c r="BA55">
        <v>30</v>
      </c>
      <c r="BB55">
        <v>29</v>
      </c>
      <c r="BC55">
        <v>33</v>
      </c>
      <c r="BD55">
        <v>36</v>
      </c>
      <c r="BE55">
        <v>38</v>
      </c>
      <c r="BF55">
        <v>21</v>
      </c>
      <c r="BH55">
        <v>71</v>
      </c>
      <c r="BI55">
        <v>78</v>
      </c>
      <c r="BJ55">
        <v>68</v>
      </c>
      <c r="BK55">
        <v>54.41</v>
      </c>
      <c r="BL55">
        <v>73.709000000000003</v>
      </c>
      <c r="BM55">
        <v>10</v>
      </c>
      <c r="BN55">
        <v>57</v>
      </c>
      <c r="BO55">
        <v>44</v>
      </c>
      <c r="BP55">
        <v>75109</v>
      </c>
      <c r="BQ55">
        <v>66253</v>
      </c>
      <c r="BR55">
        <v>55488</v>
      </c>
      <c r="BS55">
        <v>57018</v>
      </c>
      <c r="BT55" t="s">
        <v>328</v>
      </c>
      <c r="BU55">
        <v>10</v>
      </c>
      <c r="BV55">
        <v>8</v>
      </c>
      <c r="BW55">
        <v>24</v>
      </c>
      <c r="BX55">
        <v>25</v>
      </c>
      <c r="BY55" t="s">
        <v>328</v>
      </c>
      <c r="BZ55" t="s">
        <v>723</v>
      </c>
      <c r="CA55" t="s">
        <v>724</v>
      </c>
      <c r="CB55" t="s">
        <v>725</v>
      </c>
      <c r="CC55" t="s">
        <v>726</v>
      </c>
      <c r="CD55" t="s">
        <v>328</v>
      </c>
      <c r="CE55">
        <v>12</v>
      </c>
      <c r="CF55">
        <v>24</v>
      </c>
      <c r="CG55">
        <v>24</v>
      </c>
      <c r="CH55">
        <v>22</v>
      </c>
      <c r="CI55">
        <v>23</v>
      </c>
      <c r="CJ55">
        <v>6</v>
      </c>
      <c r="CK55">
        <v>13</v>
      </c>
      <c r="CL55">
        <v>10</v>
      </c>
      <c r="CM55">
        <v>9</v>
      </c>
      <c r="CN55">
        <v>8</v>
      </c>
      <c r="CO55">
        <v>86.221999999999994</v>
      </c>
      <c r="CP55">
        <v>82.572000000000003</v>
      </c>
      <c r="CQ55">
        <v>83</v>
      </c>
      <c r="CR55" t="s">
        <v>328</v>
      </c>
      <c r="CS55" t="s">
        <v>328</v>
      </c>
      <c r="CT55" t="s">
        <v>727</v>
      </c>
      <c r="CU55" t="s">
        <v>728</v>
      </c>
      <c r="CV55">
        <v>23</v>
      </c>
      <c r="CW55" t="s">
        <v>394</v>
      </c>
      <c r="CX55">
        <v>0</v>
      </c>
      <c r="CY55">
        <v>0</v>
      </c>
      <c r="CZ55" t="s">
        <v>355</v>
      </c>
      <c r="DA55" t="s">
        <v>345</v>
      </c>
      <c r="DB55" t="s">
        <v>355</v>
      </c>
      <c r="DC55" t="s">
        <v>729</v>
      </c>
      <c r="DD55">
        <v>1</v>
      </c>
      <c r="DE55">
        <v>5</v>
      </c>
      <c r="DF55" t="s">
        <v>355</v>
      </c>
      <c r="DG55" t="s">
        <v>358</v>
      </c>
      <c r="DH55">
        <v>83500</v>
      </c>
      <c r="DI55" t="s">
        <v>355</v>
      </c>
      <c r="DJ55" t="s">
        <v>360</v>
      </c>
      <c r="DK55">
        <v>4</v>
      </c>
      <c r="DL55">
        <v>4</v>
      </c>
      <c r="DM55">
        <v>6</v>
      </c>
      <c r="DN55">
        <v>11</v>
      </c>
      <c r="DO55" t="s">
        <v>338</v>
      </c>
      <c r="DP55" t="s">
        <v>345</v>
      </c>
      <c r="DQ55" t="s">
        <v>345</v>
      </c>
      <c r="DR55" t="s">
        <v>338</v>
      </c>
      <c r="DS55" t="s">
        <v>345</v>
      </c>
      <c r="DT55" t="s">
        <v>345</v>
      </c>
      <c r="DU55" t="s">
        <v>338</v>
      </c>
      <c r="DV55" t="s">
        <v>345</v>
      </c>
      <c r="DW55">
        <v>-17</v>
      </c>
      <c r="DX55">
        <v>-10</v>
      </c>
      <c r="DY55">
        <v>7</v>
      </c>
      <c r="DZ55">
        <v>19</v>
      </c>
      <c r="EA55">
        <v>-5</v>
      </c>
      <c r="EB55">
        <v>-14</v>
      </c>
      <c r="EC55">
        <v>-13</v>
      </c>
      <c r="ED55" t="s">
        <v>328</v>
      </c>
      <c r="EE55">
        <v>6</v>
      </c>
      <c r="EF55">
        <v>1</v>
      </c>
      <c r="EG55">
        <v>-2</v>
      </c>
      <c r="EH55" t="s">
        <v>328</v>
      </c>
      <c r="EI55">
        <v>-15</v>
      </c>
      <c r="EJ55">
        <v>14</v>
      </c>
      <c r="EK55">
        <v>3</v>
      </c>
      <c r="EL55">
        <v>1</v>
      </c>
      <c r="EO55">
        <v>-7</v>
      </c>
      <c r="EP55">
        <v>10</v>
      </c>
      <c r="EQ55">
        <v>2</v>
      </c>
      <c r="ER55">
        <v>-16</v>
      </c>
      <c r="ES55">
        <v>-1</v>
      </c>
      <c r="ET55" t="s">
        <v>328</v>
      </c>
      <c r="EU55">
        <v>0.53703696599999995</v>
      </c>
      <c r="EV55">
        <v>0.20935216100000001</v>
      </c>
      <c r="EW55">
        <v>8.2910036000000006E-2</v>
      </c>
      <c r="EX55">
        <v>0.122322102</v>
      </c>
      <c r="EY55">
        <v>0.54857475</v>
      </c>
      <c r="EZ55">
        <v>0.53703696599999995</v>
      </c>
      <c r="FA55">
        <v>0</v>
      </c>
      <c r="FB55">
        <v>14</v>
      </c>
      <c r="FC55">
        <v>-1.6666666670000001</v>
      </c>
      <c r="FD55">
        <v>-0.33333333300000001</v>
      </c>
      <c r="FE55">
        <v>2</v>
      </c>
      <c r="FF55">
        <v>3.3333333330000001</v>
      </c>
      <c r="FG55">
        <v>1</v>
      </c>
      <c r="FH55">
        <v>-0.63636363600000001</v>
      </c>
      <c r="FI55">
        <v>-0.63636363600000001</v>
      </c>
      <c r="FJ55">
        <v>-0.63636363600000001</v>
      </c>
      <c r="FK55">
        <v>-0.63636363600000001</v>
      </c>
      <c r="FL55">
        <v>-0.63636363600000001</v>
      </c>
      <c r="FM55">
        <v>-0.63636363600000001</v>
      </c>
      <c r="FN55">
        <v>-0.63636363600000001</v>
      </c>
      <c r="FO55">
        <v>-0.63636363600000001</v>
      </c>
      <c r="FP55">
        <v>-0.63636363600000001</v>
      </c>
      <c r="FQ55">
        <v>-0.63636363600000001</v>
      </c>
      <c r="FR55">
        <v>-0.63636363600000001</v>
      </c>
      <c r="FS55">
        <v>-0.63636363600000001</v>
      </c>
      <c r="FT55">
        <v>-0.19</v>
      </c>
      <c r="FU55">
        <v>4</v>
      </c>
      <c r="FV55">
        <v>4</v>
      </c>
      <c r="FW55">
        <v>4</v>
      </c>
      <c r="FX55">
        <v>4</v>
      </c>
      <c r="FY55">
        <v>4</v>
      </c>
      <c r="FZ55">
        <v>4</v>
      </c>
      <c r="GA55">
        <v>4</v>
      </c>
      <c r="GB55">
        <v>4</v>
      </c>
      <c r="GC55">
        <v>4</v>
      </c>
      <c r="GD55">
        <v>4</v>
      </c>
      <c r="GE55">
        <v>4</v>
      </c>
      <c r="GF55">
        <v>4</v>
      </c>
      <c r="GG55">
        <v>-0.566495305</v>
      </c>
      <c r="GH55">
        <v>1.3313999999999999E-4</v>
      </c>
      <c r="GI55">
        <v>0</v>
      </c>
      <c r="GJ55">
        <v>0</v>
      </c>
      <c r="GK55">
        <v>0</v>
      </c>
      <c r="GL55">
        <v>1</v>
      </c>
    </row>
    <row r="56" spans="1:194" x14ac:dyDescent="0.3">
      <c r="A56" t="s">
        <v>72</v>
      </c>
      <c r="B56" t="s">
        <v>422</v>
      </c>
      <c r="C56">
        <v>69</v>
      </c>
      <c r="E56">
        <v>82</v>
      </c>
      <c r="F56">
        <v>91</v>
      </c>
      <c r="G56" t="s">
        <v>328</v>
      </c>
      <c r="H56">
        <v>29</v>
      </c>
      <c r="J56">
        <v>10</v>
      </c>
      <c r="K56">
        <v>10</v>
      </c>
      <c r="L56">
        <v>10</v>
      </c>
      <c r="M56">
        <v>36</v>
      </c>
      <c r="O56">
        <v>53</v>
      </c>
      <c r="P56">
        <v>61</v>
      </c>
      <c r="Q56" t="s">
        <v>328</v>
      </c>
      <c r="S56" t="s">
        <v>328</v>
      </c>
      <c r="T56">
        <v>65</v>
      </c>
      <c r="U56">
        <v>63</v>
      </c>
      <c r="V56">
        <v>65</v>
      </c>
      <c r="W56">
        <v>100</v>
      </c>
      <c r="Y56">
        <v>100</v>
      </c>
      <c r="Z56">
        <v>100</v>
      </c>
      <c r="AA56">
        <v>100</v>
      </c>
      <c r="AB56">
        <v>72</v>
      </c>
      <c r="AD56">
        <v>81</v>
      </c>
      <c r="AE56">
        <v>70</v>
      </c>
      <c r="AF56">
        <v>87</v>
      </c>
      <c r="AG56">
        <v>54</v>
      </c>
      <c r="AI56">
        <v>71</v>
      </c>
      <c r="AJ56">
        <v>60</v>
      </c>
      <c r="AK56">
        <v>63</v>
      </c>
      <c r="AL56">
        <v>9.18</v>
      </c>
      <c r="AN56">
        <v>8.76</v>
      </c>
      <c r="AO56" t="s">
        <v>328</v>
      </c>
      <c r="AP56" t="s">
        <v>328</v>
      </c>
      <c r="AQ56">
        <v>21</v>
      </c>
      <c r="AS56">
        <v>50</v>
      </c>
      <c r="AT56">
        <v>50</v>
      </c>
      <c r="AU56">
        <v>60</v>
      </c>
      <c r="AV56">
        <v>53</v>
      </c>
      <c r="AX56">
        <v>46</v>
      </c>
      <c r="AY56">
        <v>48</v>
      </c>
      <c r="AZ56">
        <v>51</v>
      </c>
      <c r="BA56">
        <v>19</v>
      </c>
      <c r="BC56">
        <v>21</v>
      </c>
      <c r="BD56">
        <v>22</v>
      </c>
      <c r="BE56">
        <v>22</v>
      </c>
      <c r="BF56">
        <v>97</v>
      </c>
      <c r="BG56">
        <v>81</v>
      </c>
      <c r="BH56">
        <v>73</v>
      </c>
      <c r="BI56">
        <v>70</v>
      </c>
      <c r="BJ56">
        <v>50</v>
      </c>
      <c r="BK56">
        <v>26.39</v>
      </c>
      <c r="BM56">
        <v>10</v>
      </c>
      <c r="BN56">
        <v>43</v>
      </c>
      <c r="BO56">
        <v>38</v>
      </c>
      <c r="BP56">
        <v>97547</v>
      </c>
      <c r="BR56">
        <v>93078</v>
      </c>
      <c r="BS56">
        <v>93490</v>
      </c>
      <c r="BT56" t="s">
        <v>328</v>
      </c>
      <c r="BU56">
        <v>27</v>
      </c>
      <c r="BW56">
        <v>19</v>
      </c>
      <c r="BX56">
        <v>17</v>
      </c>
      <c r="BY56" t="s">
        <v>328</v>
      </c>
      <c r="BZ56" t="s">
        <v>730</v>
      </c>
      <c r="CA56" t="s">
        <v>328</v>
      </c>
      <c r="CB56" t="s">
        <v>731</v>
      </c>
      <c r="CC56" t="s">
        <v>732</v>
      </c>
      <c r="CD56" t="s">
        <v>328</v>
      </c>
      <c r="CE56">
        <v>8</v>
      </c>
      <c r="CG56">
        <v>12</v>
      </c>
      <c r="CH56">
        <v>9</v>
      </c>
      <c r="CI56">
        <v>9</v>
      </c>
      <c r="CJ56">
        <v>47</v>
      </c>
      <c r="CL56">
        <v>9</v>
      </c>
      <c r="CM56">
        <v>12</v>
      </c>
      <c r="CN56">
        <v>11</v>
      </c>
      <c r="CO56">
        <v>89.228999999999999</v>
      </c>
      <c r="CQ56">
        <v>87</v>
      </c>
      <c r="CR56" t="s">
        <v>328</v>
      </c>
      <c r="CS56" t="s">
        <v>328</v>
      </c>
      <c r="CT56" t="s">
        <v>733</v>
      </c>
      <c r="CU56" t="s">
        <v>335</v>
      </c>
      <c r="CV56">
        <v>27</v>
      </c>
      <c r="CW56" t="s">
        <v>336</v>
      </c>
      <c r="CX56">
        <v>0</v>
      </c>
      <c r="CY56">
        <v>0</v>
      </c>
      <c r="CZ56" t="s">
        <v>355</v>
      </c>
      <c r="DA56" t="s">
        <v>338</v>
      </c>
      <c r="DB56" t="s">
        <v>355</v>
      </c>
      <c r="DC56" t="s">
        <v>734</v>
      </c>
      <c r="DD56">
        <v>1</v>
      </c>
      <c r="DE56">
        <v>0</v>
      </c>
      <c r="DF56" t="s">
        <v>341</v>
      </c>
      <c r="DG56" t="s">
        <v>355</v>
      </c>
      <c r="DH56">
        <v>0</v>
      </c>
      <c r="DI56" t="s">
        <v>355</v>
      </c>
      <c r="DJ56" t="s">
        <v>360</v>
      </c>
      <c r="DK56">
        <v>3</v>
      </c>
      <c r="DL56">
        <v>5</v>
      </c>
      <c r="DM56">
        <v>8</v>
      </c>
      <c r="DN56">
        <v>2</v>
      </c>
      <c r="DO56" t="s">
        <v>338</v>
      </c>
      <c r="DP56" t="s">
        <v>345</v>
      </c>
      <c r="DQ56" t="s">
        <v>345</v>
      </c>
      <c r="DR56" t="s">
        <v>338</v>
      </c>
      <c r="DS56" t="s">
        <v>345</v>
      </c>
      <c r="DT56" t="s">
        <v>345</v>
      </c>
      <c r="DU56" t="s">
        <v>338</v>
      </c>
      <c r="DV56" t="s">
        <v>345</v>
      </c>
      <c r="DY56">
        <v>11</v>
      </c>
      <c r="DZ56">
        <v>-3</v>
      </c>
      <c r="EC56">
        <v>-9</v>
      </c>
      <c r="ED56" t="s">
        <v>328</v>
      </c>
      <c r="EG56">
        <v>-8</v>
      </c>
      <c r="EH56" t="s">
        <v>328</v>
      </c>
      <c r="EK56">
        <v>11</v>
      </c>
      <c r="EL56">
        <v>-17</v>
      </c>
      <c r="EM56">
        <v>16</v>
      </c>
      <c r="EN56">
        <v>8</v>
      </c>
      <c r="EO56">
        <v>3</v>
      </c>
      <c r="EP56">
        <v>20</v>
      </c>
      <c r="ES56">
        <v>2</v>
      </c>
      <c r="ET56" t="s">
        <v>328</v>
      </c>
      <c r="EU56">
        <v>0.25197631500000001</v>
      </c>
      <c r="EV56">
        <v>0.13711289300000001</v>
      </c>
      <c r="EW56">
        <v>0.25534290700000001</v>
      </c>
      <c r="EX56">
        <v>7.8826886999999998E-2</v>
      </c>
      <c r="EY56">
        <v>0.150696407</v>
      </c>
      <c r="EZ56">
        <v>0.25197631500000001</v>
      </c>
      <c r="FA56">
        <v>0</v>
      </c>
      <c r="FB56">
        <v>0</v>
      </c>
      <c r="FC56">
        <v>0</v>
      </c>
      <c r="FD56">
        <v>2</v>
      </c>
      <c r="FE56">
        <v>1</v>
      </c>
      <c r="FF56">
        <v>-3</v>
      </c>
      <c r="FG56">
        <v>3</v>
      </c>
      <c r="FH56">
        <v>-5.4</v>
      </c>
      <c r="FI56">
        <v>-5.4</v>
      </c>
      <c r="FJ56">
        <v>-5.4</v>
      </c>
      <c r="FK56">
        <v>-5.4</v>
      </c>
      <c r="FL56">
        <v>-5.4</v>
      </c>
      <c r="FM56">
        <v>-5.4</v>
      </c>
      <c r="FN56">
        <v>-5.4</v>
      </c>
      <c r="FO56">
        <v>-5.4</v>
      </c>
      <c r="FP56">
        <v>-5.4</v>
      </c>
      <c r="FQ56">
        <v>-5.4</v>
      </c>
      <c r="FR56">
        <v>-5.4</v>
      </c>
      <c r="FS56">
        <v>-5.4</v>
      </c>
      <c r="FU56">
        <v>3.2</v>
      </c>
      <c r="FV56">
        <v>3.2</v>
      </c>
      <c r="FW56">
        <v>3.2</v>
      </c>
      <c r="FX56">
        <v>3.2</v>
      </c>
      <c r="FY56">
        <v>3.2</v>
      </c>
      <c r="FZ56">
        <v>3.2</v>
      </c>
      <c r="GA56">
        <v>3.2</v>
      </c>
      <c r="GB56">
        <v>3.2</v>
      </c>
      <c r="GC56">
        <v>3.2</v>
      </c>
      <c r="GD56">
        <v>3.2</v>
      </c>
      <c r="GE56">
        <v>3.2</v>
      </c>
      <c r="GF56">
        <v>3.2</v>
      </c>
      <c r="GG56">
        <v>-0.566495305</v>
      </c>
      <c r="GH56">
        <v>2.7679000000000001E-4</v>
      </c>
      <c r="GI56">
        <v>0</v>
      </c>
      <c r="GJ56">
        <v>0</v>
      </c>
      <c r="GK56">
        <v>0</v>
      </c>
      <c r="GL56">
        <v>1</v>
      </c>
    </row>
    <row r="57" spans="1:194" x14ac:dyDescent="0.3">
      <c r="A57" t="s">
        <v>60</v>
      </c>
      <c r="B57" t="s">
        <v>346</v>
      </c>
      <c r="C57">
        <v>56</v>
      </c>
      <c r="D57">
        <v>69</v>
      </c>
      <c r="E57">
        <v>62</v>
      </c>
      <c r="F57">
        <v>67</v>
      </c>
      <c r="G57" t="s">
        <v>328</v>
      </c>
      <c r="H57">
        <v>41</v>
      </c>
      <c r="I57">
        <v>33</v>
      </c>
      <c r="J57">
        <v>17</v>
      </c>
      <c r="K57">
        <v>36</v>
      </c>
      <c r="L57">
        <v>33</v>
      </c>
      <c r="M57">
        <v>25</v>
      </c>
      <c r="N57">
        <v>21</v>
      </c>
      <c r="O57">
        <v>23</v>
      </c>
      <c r="P57">
        <v>29</v>
      </c>
      <c r="Q57" t="s">
        <v>328</v>
      </c>
      <c r="R57">
        <v>58</v>
      </c>
      <c r="S57" t="s">
        <v>735</v>
      </c>
      <c r="T57">
        <v>56</v>
      </c>
      <c r="U57">
        <v>53</v>
      </c>
      <c r="V57">
        <v>50</v>
      </c>
      <c r="W57">
        <v>96</v>
      </c>
      <c r="X57">
        <v>96</v>
      </c>
      <c r="Y57">
        <v>96</v>
      </c>
      <c r="Z57">
        <v>96</v>
      </c>
      <c r="AA57">
        <v>96</v>
      </c>
      <c r="AB57">
        <v>58</v>
      </c>
      <c r="AC57">
        <v>64</v>
      </c>
      <c r="AD57">
        <v>57</v>
      </c>
      <c r="AE57">
        <v>49</v>
      </c>
      <c r="AF57">
        <v>45</v>
      </c>
      <c r="AG57">
        <v>56</v>
      </c>
      <c r="AH57">
        <v>56</v>
      </c>
      <c r="AI57">
        <v>61</v>
      </c>
      <c r="AJ57">
        <v>55</v>
      </c>
      <c r="AK57">
        <v>52</v>
      </c>
      <c r="AL57">
        <v>8.39</v>
      </c>
      <c r="AM57">
        <v>8.61</v>
      </c>
      <c r="AN57">
        <v>8.58</v>
      </c>
      <c r="AO57" t="s">
        <v>328</v>
      </c>
      <c r="AP57" t="s">
        <v>328</v>
      </c>
      <c r="AQ57">
        <v>47</v>
      </c>
      <c r="AR57">
        <v>50</v>
      </c>
      <c r="AS57">
        <v>33</v>
      </c>
      <c r="AT57">
        <v>50</v>
      </c>
      <c r="AU57">
        <v>47</v>
      </c>
      <c r="AV57">
        <v>49</v>
      </c>
      <c r="AW57">
        <v>50</v>
      </c>
      <c r="AX57">
        <v>50</v>
      </c>
      <c r="AY57">
        <v>51</v>
      </c>
      <c r="AZ57">
        <v>50</v>
      </c>
      <c r="BA57">
        <v>45</v>
      </c>
      <c r="BB57">
        <v>45</v>
      </c>
      <c r="BC57">
        <v>43</v>
      </c>
      <c r="BD57">
        <v>43</v>
      </c>
      <c r="BE57">
        <v>44</v>
      </c>
      <c r="BF57">
        <v>94</v>
      </c>
      <c r="BG57">
        <v>71</v>
      </c>
      <c r="BH57">
        <v>88</v>
      </c>
      <c r="BI57">
        <v>91</v>
      </c>
      <c r="BK57">
        <v>35.15</v>
      </c>
      <c r="BL57">
        <v>42.728999999999999</v>
      </c>
      <c r="BM57">
        <v>17</v>
      </c>
      <c r="BN57">
        <v>41</v>
      </c>
      <c r="BO57">
        <v>36</v>
      </c>
      <c r="BP57">
        <v>63704</v>
      </c>
      <c r="BQ57">
        <v>63996</v>
      </c>
      <c r="BR57">
        <v>59459</v>
      </c>
      <c r="BS57">
        <v>58490</v>
      </c>
      <c r="BT57" t="s">
        <v>328</v>
      </c>
      <c r="BU57">
        <v>58</v>
      </c>
      <c r="BV57">
        <v>46</v>
      </c>
      <c r="BW57">
        <v>70</v>
      </c>
      <c r="BX57">
        <v>77</v>
      </c>
      <c r="BY57" t="s">
        <v>328</v>
      </c>
      <c r="BZ57" t="s">
        <v>586</v>
      </c>
      <c r="CA57" t="s">
        <v>736</v>
      </c>
      <c r="CB57" t="s">
        <v>737</v>
      </c>
      <c r="CC57" t="s">
        <v>441</v>
      </c>
      <c r="CD57" t="s">
        <v>328</v>
      </c>
      <c r="CE57">
        <v>74</v>
      </c>
      <c r="CF57">
        <v>67</v>
      </c>
      <c r="CG57">
        <v>65</v>
      </c>
      <c r="CH57">
        <v>67</v>
      </c>
      <c r="CI57">
        <v>63</v>
      </c>
      <c r="CJ57">
        <v>34</v>
      </c>
      <c r="CK57">
        <v>29</v>
      </c>
      <c r="CL57">
        <v>33</v>
      </c>
      <c r="CM57">
        <v>33</v>
      </c>
      <c r="CN57">
        <v>33</v>
      </c>
      <c r="CO57">
        <v>84.853999999999999</v>
      </c>
      <c r="CP57">
        <v>84.968000000000004</v>
      </c>
      <c r="CQ57">
        <v>84</v>
      </c>
      <c r="CR57" t="s">
        <v>328</v>
      </c>
      <c r="CS57" t="s">
        <v>328</v>
      </c>
      <c r="CT57" t="s">
        <v>352</v>
      </c>
      <c r="CU57" t="s">
        <v>335</v>
      </c>
      <c r="CV57">
        <v>30</v>
      </c>
      <c r="CW57" t="s">
        <v>648</v>
      </c>
      <c r="CX57">
        <v>600</v>
      </c>
      <c r="CY57">
        <v>600</v>
      </c>
      <c r="CZ57" t="s">
        <v>385</v>
      </c>
      <c r="DA57" t="s">
        <v>338</v>
      </c>
      <c r="DB57" t="s">
        <v>355</v>
      </c>
      <c r="DC57" t="s">
        <v>738</v>
      </c>
      <c r="DD57">
        <v>1</v>
      </c>
      <c r="DE57">
        <v>9</v>
      </c>
      <c r="DF57" t="s">
        <v>341</v>
      </c>
      <c r="DG57" t="s">
        <v>694</v>
      </c>
      <c r="DH57">
        <v>40900</v>
      </c>
      <c r="DI57" t="s">
        <v>739</v>
      </c>
      <c r="DJ57" t="s">
        <v>360</v>
      </c>
      <c r="DK57">
        <v>4</v>
      </c>
      <c r="DL57">
        <v>4</v>
      </c>
      <c r="DM57">
        <v>13</v>
      </c>
      <c r="DN57">
        <v>0</v>
      </c>
      <c r="DO57" t="s">
        <v>338</v>
      </c>
      <c r="DP57" t="s">
        <v>345</v>
      </c>
      <c r="DQ57" t="s">
        <v>345</v>
      </c>
      <c r="DR57" t="s">
        <v>338</v>
      </c>
      <c r="DS57" t="s">
        <v>345</v>
      </c>
      <c r="DT57" t="s">
        <v>345</v>
      </c>
      <c r="DU57" t="s">
        <v>338</v>
      </c>
      <c r="DV57" t="s">
        <v>338</v>
      </c>
      <c r="DW57">
        <v>0</v>
      </c>
      <c r="DX57">
        <v>-5</v>
      </c>
      <c r="DY57">
        <v>6</v>
      </c>
      <c r="DZ57">
        <v>3</v>
      </c>
      <c r="EA57">
        <v>-13</v>
      </c>
      <c r="EB57">
        <v>7</v>
      </c>
      <c r="EC57">
        <v>-5</v>
      </c>
      <c r="ED57" t="s">
        <v>328</v>
      </c>
      <c r="EE57">
        <v>4</v>
      </c>
      <c r="EF57">
        <v>-2</v>
      </c>
      <c r="EG57">
        <v>-6</v>
      </c>
      <c r="EH57" t="s">
        <v>328</v>
      </c>
      <c r="EI57">
        <v>-6</v>
      </c>
      <c r="EJ57">
        <v>7</v>
      </c>
      <c r="EK57">
        <v>8</v>
      </c>
      <c r="EL57">
        <v>4</v>
      </c>
      <c r="EM57">
        <v>23</v>
      </c>
      <c r="EN57">
        <v>-17</v>
      </c>
      <c r="EO57">
        <v>-3</v>
      </c>
      <c r="EQ57">
        <v>12</v>
      </c>
      <c r="ER57">
        <v>-24</v>
      </c>
      <c r="ES57">
        <v>-7</v>
      </c>
      <c r="ET57" t="s">
        <v>328</v>
      </c>
      <c r="EU57">
        <v>0.217487555</v>
      </c>
      <c r="EV57">
        <v>9.1374778000000004E-2</v>
      </c>
      <c r="EW57">
        <v>0.13941429599999999</v>
      </c>
      <c r="EX57">
        <v>0.108147614</v>
      </c>
      <c r="EY57">
        <v>0.11971663</v>
      </c>
      <c r="EZ57">
        <v>0.217487555</v>
      </c>
      <c r="FA57">
        <v>0</v>
      </c>
      <c r="FB57">
        <v>-1.6666666670000001</v>
      </c>
      <c r="FC57">
        <v>1</v>
      </c>
      <c r="FD57">
        <v>0.66666666699999999</v>
      </c>
      <c r="FE57">
        <v>-0.66666666699999999</v>
      </c>
      <c r="FF57">
        <v>-2.3333333330000001</v>
      </c>
      <c r="FG57">
        <v>-0.33333333300000001</v>
      </c>
      <c r="FH57">
        <v>9.0909090999999997E-2</v>
      </c>
      <c r="FI57">
        <v>9.0909090999999997E-2</v>
      </c>
      <c r="FJ57">
        <v>9.0909090999999997E-2</v>
      </c>
      <c r="FK57">
        <v>9.0909090999999997E-2</v>
      </c>
      <c r="FL57">
        <v>9.0909090999999997E-2</v>
      </c>
      <c r="FM57">
        <v>9.0909090999999997E-2</v>
      </c>
      <c r="FN57">
        <v>9.0909090999999997E-2</v>
      </c>
      <c r="FO57">
        <v>9.0909090999999997E-2</v>
      </c>
      <c r="FP57">
        <v>9.0909090999999997E-2</v>
      </c>
      <c r="FQ57">
        <v>9.0909090999999997E-2</v>
      </c>
      <c r="FR57">
        <v>9.0909090999999997E-2</v>
      </c>
      <c r="FS57">
        <v>9.0909090999999997E-2</v>
      </c>
      <c r="FT57">
        <v>9.5000000000000001E-2</v>
      </c>
      <c r="FU57">
        <v>0.18181818199999999</v>
      </c>
      <c r="FV57">
        <v>0.18181818199999999</v>
      </c>
      <c r="FW57">
        <v>0.18181818199999999</v>
      </c>
      <c r="FX57">
        <v>0.18181818199999999</v>
      </c>
      <c r="FY57">
        <v>0.18181818199999999</v>
      </c>
      <c r="FZ57">
        <v>0.18181818199999999</v>
      </c>
      <c r="GA57">
        <v>0.18181818199999999</v>
      </c>
      <c r="GB57">
        <v>0.18181818199999999</v>
      </c>
      <c r="GC57">
        <v>0.18181818199999999</v>
      </c>
      <c r="GD57">
        <v>0.18181818199999999</v>
      </c>
      <c r="GE57">
        <v>0.18181818199999999</v>
      </c>
      <c r="GF57">
        <v>0.18181818199999999</v>
      </c>
      <c r="GG57">
        <v>-0.566495305</v>
      </c>
      <c r="GH57">
        <v>9.10461E-4</v>
      </c>
      <c r="GI57">
        <v>0</v>
      </c>
      <c r="GJ57">
        <v>0</v>
      </c>
      <c r="GK57">
        <v>0</v>
      </c>
      <c r="GL57">
        <v>1</v>
      </c>
    </row>
    <row r="58" spans="1:194" x14ac:dyDescent="0.3">
      <c r="A58" t="s">
        <v>66</v>
      </c>
      <c r="B58" t="s">
        <v>346</v>
      </c>
      <c r="C58">
        <v>73</v>
      </c>
      <c r="D58">
        <v>76</v>
      </c>
      <c r="F58">
        <v>89</v>
      </c>
      <c r="G58" t="s">
        <v>328</v>
      </c>
      <c r="H58">
        <v>62</v>
      </c>
      <c r="I58">
        <v>35</v>
      </c>
      <c r="K58">
        <v>27</v>
      </c>
      <c r="L58">
        <v>23</v>
      </c>
      <c r="M58">
        <v>7</v>
      </c>
      <c r="N58">
        <v>12</v>
      </c>
      <c r="P58">
        <v>11</v>
      </c>
      <c r="Q58" t="s">
        <v>328</v>
      </c>
      <c r="S58" t="s">
        <v>430</v>
      </c>
      <c r="U58">
        <v>55</v>
      </c>
      <c r="V58">
        <v>52</v>
      </c>
      <c r="W58">
        <v>97</v>
      </c>
      <c r="X58">
        <v>95</v>
      </c>
      <c r="Z58">
        <v>92</v>
      </c>
      <c r="AA58">
        <v>90</v>
      </c>
      <c r="AB58">
        <v>85</v>
      </c>
      <c r="AC58">
        <v>76</v>
      </c>
      <c r="AE58">
        <v>61</v>
      </c>
      <c r="AF58">
        <v>64</v>
      </c>
      <c r="AG58">
        <v>57</v>
      </c>
      <c r="AH58">
        <v>60</v>
      </c>
      <c r="AJ58">
        <v>54</v>
      </c>
      <c r="AK58">
        <v>58</v>
      </c>
      <c r="AL58">
        <v>8.2100000000000009</v>
      </c>
      <c r="AM58">
        <v>8.27</v>
      </c>
      <c r="AO58" t="s">
        <v>328</v>
      </c>
      <c r="AP58" t="s">
        <v>328</v>
      </c>
      <c r="AQ58">
        <v>50</v>
      </c>
      <c r="AR58">
        <v>58</v>
      </c>
      <c r="AT58">
        <v>47</v>
      </c>
      <c r="AU58">
        <v>43</v>
      </c>
      <c r="AV58">
        <v>50</v>
      </c>
      <c r="AW58">
        <v>57</v>
      </c>
      <c r="AZ58">
        <v>55</v>
      </c>
      <c r="BA58">
        <v>49</v>
      </c>
      <c r="BB58">
        <v>55</v>
      </c>
      <c r="BD58">
        <v>51</v>
      </c>
      <c r="BE58">
        <v>50</v>
      </c>
      <c r="BF58">
        <v>83</v>
      </c>
      <c r="BG58">
        <v>89</v>
      </c>
      <c r="BI58">
        <v>60</v>
      </c>
      <c r="BJ58">
        <v>60</v>
      </c>
      <c r="BK58">
        <v>33.29</v>
      </c>
      <c r="BL58">
        <v>44.304000000000002</v>
      </c>
      <c r="BN58">
        <v>45</v>
      </c>
      <c r="BO58">
        <v>41</v>
      </c>
      <c r="BP58">
        <v>60746</v>
      </c>
      <c r="BQ58">
        <v>60663</v>
      </c>
      <c r="BS58">
        <v>57912</v>
      </c>
      <c r="BT58" t="s">
        <v>328</v>
      </c>
      <c r="BU58">
        <v>88</v>
      </c>
      <c r="BV58">
        <v>85</v>
      </c>
      <c r="BX58">
        <v>84</v>
      </c>
      <c r="BY58" t="s">
        <v>328</v>
      </c>
      <c r="BZ58" t="s">
        <v>740</v>
      </c>
      <c r="CA58" t="s">
        <v>489</v>
      </c>
      <c r="CB58" t="s">
        <v>328</v>
      </c>
      <c r="CC58" t="s">
        <v>741</v>
      </c>
      <c r="CD58" t="s">
        <v>328</v>
      </c>
      <c r="CE58">
        <v>75</v>
      </c>
      <c r="CF58">
        <v>61</v>
      </c>
      <c r="CH58">
        <v>56</v>
      </c>
      <c r="CI58">
        <v>53</v>
      </c>
      <c r="CJ58">
        <v>55</v>
      </c>
      <c r="CK58">
        <v>40</v>
      </c>
      <c r="CM58">
        <v>38</v>
      </c>
      <c r="CN58">
        <v>34</v>
      </c>
      <c r="CO58">
        <v>82.09</v>
      </c>
      <c r="CP58">
        <v>84.631</v>
      </c>
      <c r="CR58" t="s">
        <v>328</v>
      </c>
      <c r="CS58" t="s">
        <v>328</v>
      </c>
      <c r="CT58" t="s">
        <v>352</v>
      </c>
      <c r="CU58" t="s">
        <v>335</v>
      </c>
      <c r="CV58">
        <v>33</v>
      </c>
      <c r="CW58" t="s">
        <v>354</v>
      </c>
      <c r="CX58">
        <v>750</v>
      </c>
      <c r="CY58">
        <v>750</v>
      </c>
      <c r="CZ58" t="s">
        <v>355</v>
      </c>
      <c r="DA58" t="s">
        <v>345</v>
      </c>
      <c r="DB58" t="s">
        <v>355</v>
      </c>
      <c r="DC58" t="s">
        <v>742</v>
      </c>
      <c r="DD58">
        <v>3</v>
      </c>
      <c r="DE58">
        <v>11</v>
      </c>
      <c r="DF58" t="s">
        <v>341</v>
      </c>
      <c r="DG58" t="s">
        <v>335</v>
      </c>
      <c r="DH58">
        <v>42198</v>
      </c>
      <c r="DI58" t="s">
        <v>743</v>
      </c>
      <c r="DJ58" t="s">
        <v>360</v>
      </c>
      <c r="DK58">
        <v>4</v>
      </c>
      <c r="DL58">
        <v>4</v>
      </c>
      <c r="DM58">
        <v>11</v>
      </c>
      <c r="DN58">
        <v>0</v>
      </c>
      <c r="DO58" t="s">
        <v>338</v>
      </c>
      <c r="DP58" t="s">
        <v>345</v>
      </c>
      <c r="DQ58" t="s">
        <v>345</v>
      </c>
      <c r="DR58" t="s">
        <v>345</v>
      </c>
      <c r="DS58" t="s">
        <v>744</v>
      </c>
      <c r="DT58" t="s">
        <v>338</v>
      </c>
      <c r="DU58" t="s">
        <v>338</v>
      </c>
      <c r="DV58" t="s">
        <v>345</v>
      </c>
      <c r="DW58">
        <v>-3</v>
      </c>
      <c r="DZ58">
        <v>-4</v>
      </c>
      <c r="EA58">
        <v>-3</v>
      </c>
      <c r="ED58" t="s">
        <v>328</v>
      </c>
      <c r="EE58">
        <v>-5</v>
      </c>
      <c r="EH58" t="s">
        <v>328</v>
      </c>
      <c r="EI58">
        <v>9</v>
      </c>
      <c r="EL58">
        <v>-3</v>
      </c>
      <c r="EM58">
        <v>-6</v>
      </c>
      <c r="EP58">
        <v>0</v>
      </c>
      <c r="EQ58">
        <v>3</v>
      </c>
      <c r="ET58" t="s">
        <v>328</v>
      </c>
      <c r="EU58">
        <v>2.4299602999999999E-2</v>
      </c>
      <c r="EV58">
        <v>0.107204629</v>
      </c>
      <c r="EW58">
        <v>0.26457513100000002</v>
      </c>
      <c r="EX58">
        <v>0.16384264400000001</v>
      </c>
      <c r="EY58">
        <v>0.19794762900000001</v>
      </c>
      <c r="EZ58">
        <v>2.4299602999999999E-2</v>
      </c>
      <c r="FA58">
        <v>-2</v>
      </c>
      <c r="FB58">
        <v>-27</v>
      </c>
      <c r="FC58">
        <v>8</v>
      </c>
      <c r="FD58">
        <v>7</v>
      </c>
      <c r="FE58">
        <v>6</v>
      </c>
      <c r="FF58">
        <v>-14</v>
      </c>
      <c r="FG58">
        <v>-15</v>
      </c>
      <c r="FH58">
        <v>5</v>
      </c>
      <c r="FI58">
        <v>5</v>
      </c>
      <c r="FJ58">
        <v>5</v>
      </c>
      <c r="FK58">
        <v>5</v>
      </c>
      <c r="FL58">
        <v>5</v>
      </c>
      <c r="FM58">
        <v>5</v>
      </c>
      <c r="FN58">
        <v>5</v>
      </c>
      <c r="FO58">
        <v>5</v>
      </c>
      <c r="FP58">
        <v>5</v>
      </c>
      <c r="FQ58">
        <v>5</v>
      </c>
      <c r="FR58">
        <v>5</v>
      </c>
      <c r="FS58">
        <v>5</v>
      </c>
      <c r="FT58">
        <v>0.06</v>
      </c>
      <c r="FU58">
        <v>-2.6</v>
      </c>
      <c r="FV58">
        <v>-2.6</v>
      </c>
      <c r="FW58">
        <v>-2.6</v>
      </c>
      <c r="FX58">
        <v>-2.6</v>
      </c>
      <c r="FY58">
        <v>-2.6</v>
      </c>
      <c r="FZ58">
        <v>-2.6</v>
      </c>
      <c r="GA58">
        <v>-2.6</v>
      </c>
      <c r="GB58">
        <v>-2.6</v>
      </c>
      <c r="GC58">
        <v>-2.6</v>
      </c>
      <c r="GD58">
        <v>-2.6</v>
      </c>
      <c r="GE58">
        <v>-2.6</v>
      </c>
      <c r="GF58">
        <v>-2.6</v>
      </c>
      <c r="GG58">
        <v>-0.566495305</v>
      </c>
      <c r="GH58">
        <v>1.4486550000000001E-3</v>
      </c>
      <c r="GI58">
        <v>0</v>
      </c>
      <c r="GJ58">
        <v>0</v>
      </c>
      <c r="GK58">
        <v>0</v>
      </c>
      <c r="GL58">
        <v>1</v>
      </c>
    </row>
    <row r="59" spans="1:194" x14ac:dyDescent="0.3">
      <c r="A59" t="s">
        <v>120</v>
      </c>
      <c r="B59" t="s">
        <v>372</v>
      </c>
      <c r="C59">
        <v>26</v>
      </c>
      <c r="D59">
        <v>68</v>
      </c>
      <c r="E59">
        <v>66</v>
      </c>
      <c r="G59" t="s">
        <v>328</v>
      </c>
      <c r="H59">
        <v>28</v>
      </c>
      <c r="I59">
        <v>26</v>
      </c>
      <c r="J59">
        <v>21</v>
      </c>
      <c r="M59">
        <v>69</v>
      </c>
      <c r="N59">
        <v>84</v>
      </c>
      <c r="O59">
        <v>82</v>
      </c>
      <c r="Q59" t="s">
        <v>328</v>
      </c>
      <c r="R59">
        <v>69</v>
      </c>
      <c r="S59" t="s">
        <v>430</v>
      </c>
      <c r="W59">
        <v>91</v>
      </c>
      <c r="X59">
        <v>87</v>
      </c>
      <c r="Y59">
        <v>87</v>
      </c>
      <c r="AB59">
        <v>61</v>
      </c>
      <c r="AC59">
        <v>50</v>
      </c>
      <c r="AD59">
        <v>33</v>
      </c>
      <c r="AG59">
        <v>57</v>
      </c>
      <c r="AH59">
        <v>77</v>
      </c>
      <c r="AI59">
        <v>73</v>
      </c>
      <c r="AL59">
        <v>9.24</v>
      </c>
      <c r="AM59">
        <v>9.52</v>
      </c>
      <c r="AN59">
        <v>8.56</v>
      </c>
      <c r="AO59" t="s">
        <v>328</v>
      </c>
      <c r="AP59" t="s">
        <v>328</v>
      </c>
      <c r="AQ59">
        <v>33</v>
      </c>
      <c r="AR59">
        <v>21</v>
      </c>
      <c r="AS59">
        <v>29</v>
      </c>
      <c r="AV59">
        <v>52</v>
      </c>
      <c r="AW59">
        <v>56</v>
      </c>
      <c r="AX59">
        <v>43</v>
      </c>
      <c r="BA59">
        <v>38</v>
      </c>
      <c r="BB59">
        <v>33</v>
      </c>
      <c r="BC59">
        <v>33</v>
      </c>
      <c r="BF59">
        <v>43</v>
      </c>
      <c r="BG59">
        <v>84</v>
      </c>
      <c r="BH59">
        <v>89</v>
      </c>
      <c r="BK59">
        <v>38.9</v>
      </c>
      <c r="BL59">
        <v>36.225000000000001</v>
      </c>
      <c r="BM59">
        <v>21</v>
      </c>
      <c r="BP59">
        <v>67739</v>
      </c>
      <c r="BQ59">
        <v>70683</v>
      </c>
      <c r="BR59">
        <v>76823</v>
      </c>
      <c r="BT59" t="s">
        <v>328</v>
      </c>
      <c r="BU59">
        <v>11</v>
      </c>
      <c r="BV59">
        <v>9</v>
      </c>
      <c r="BW59">
        <v>5</v>
      </c>
      <c r="BY59" t="s">
        <v>328</v>
      </c>
      <c r="BZ59" t="s">
        <v>495</v>
      </c>
      <c r="CA59" t="s">
        <v>745</v>
      </c>
      <c r="CB59" t="s">
        <v>746</v>
      </c>
      <c r="CC59" t="s">
        <v>328</v>
      </c>
      <c r="CD59" t="s">
        <v>328</v>
      </c>
      <c r="CE59">
        <v>34</v>
      </c>
      <c r="CF59">
        <v>28</v>
      </c>
      <c r="CG59">
        <v>22</v>
      </c>
      <c r="CJ59">
        <v>63</v>
      </c>
      <c r="CK59">
        <v>77</v>
      </c>
      <c r="CL59">
        <v>64</v>
      </c>
      <c r="CO59">
        <v>84.753</v>
      </c>
      <c r="CP59">
        <v>85.361999999999995</v>
      </c>
      <c r="CQ59">
        <v>87</v>
      </c>
      <c r="CR59" t="s">
        <v>328</v>
      </c>
      <c r="CS59" t="s">
        <v>328</v>
      </c>
      <c r="CT59" t="s">
        <v>747</v>
      </c>
      <c r="CU59" t="s">
        <v>389</v>
      </c>
      <c r="CV59">
        <v>9</v>
      </c>
      <c r="CW59" t="s">
        <v>648</v>
      </c>
      <c r="CX59">
        <v>575</v>
      </c>
      <c r="CY59">
        <v>575</v>
      </c>
      <c r="CZ59" t="s">
        <v>355</v>
      </c>
      <c r="DA59" t="s">
        <v>345</v>
      </c>
      <c r="DB59" t="s">
        <v>355</v>
      </c>
      <c r="DC59" t="s">
        <v>748</v>
      </c>
      <c r="DD59">
        <v>1</v>
      </c>
      <c r="DE59">
        <v>0</v>
      </c>
      <c r="DF59" t="s">
        <v>341</v>
      </c>
      <c r="DG59" t="s">
        <v>749</v>
      </c>
      <c r="DH59">
        <v>0</v>
      </c>
      <c r="DI59" t="s">
        <v>750</v>
      </c>
      <c r="DJ59" t="s">
        <v>380</v>
      </c>
      <c r="DK59">
        <v>4</v>
      </c>
      <c r="DL59">
        <v>2</v>
      </c>
      <c r="DM59">
        <v>5</v>
      </c>
      <c r="DN59">
        <v>4</v>
      </c>
      <c r="DO59" t="s">
        <v>345</v>
      </c>
      <c r="DP59" t="s">
        <v>338</v>
      </c>
      <c r="DQ59" t="s">
        <v>345</v>
      </c>
      <c r="DR59" t="s">
        <v>338</v>
      </c>
      <c r="DS59" t="s">
        <v>345</v>
      </c>
      <c r="DT59" t="s">
        <v>345</v>
      </c>
      <c r="DU59" t="s">
        <v>338</v>
      </c>
      <c r="DV59" t="s">
        <v>345</v>
      </c>
      <c r="DW59">
        <v>-20</v>
      </c>
      <c r="DX59">
        <v>4</v>
      </c>
      <c r="EA59">
        <v>-42</v>
      </c>
      <c r="EB59">
        <v>2</v>
      </c>
      <c r="ED59" t="s">
        <v>328</v>
      </c>
      <c r="EE59">
        <v>-15</v>
      </c>
      <c r="EF59">
        <v>2</v>
      </c>
      <c r="EH59" t="s">
        <v>328</v>
      </c>
      <c r="EI59">
        <v>11</v>
      </c>
      <c r="EJ59">
        <v>17</v>
      </c>
      <c r="EM59">
        <v>-41</v>
      </c>
      <c r="EN59">
        <v>-5</v>
      </c>
      <c r="EQ59">
        <v>2</v>
      </c>
      <c r="ER59">
        <v>4</v>
      </c>
      <c r="ET59" t="s">
        <v>328</v>
      </c>
      <c r="EU59">
        <v>0.36660605600000001</v>
      </c>
      <c r="EV59">
        <v>0.44423389099999999</v>
      </c>
      <c r="EW59">
        <v>0.103972696</v>
      </c>
      <c r="EX59">
        <v>0.293890333</v>
      </c>
      <c r="EY59">
        <v>0.35053970699999998</v>
      </c>
      <c r="EZ59">
        <v>0.36660605600000001</v>
      </c>
      <c r="FA59">
        <v>-2</v>
      </c>
      <c r="FB59">
        <v>-3.5</v>
      </c>
      <c r="FC59">
        <v>-2</v>
      </c>
      <c r="FD59">
        <v>-4.5</v>
      </c>
      <c r="FE59">
        <v>-2.5</v>
      </c>
      <c r="FF59">
        <v>-6</v>
      </c>
      <c r="FG59">
        <v>0.5</v>
      </c>
      <c r="FH59">
        <v>-3</v>
      </c>
      <c r="FI59">
        <v>-3</v>
      </c>
      <c r="FJ59">
        <v>-3</v>
      </c>
      <c r="FK59">
        <v>-3</v>
      </c>
      <c r="FL59">
        <v>-3</v>
      </c>
      <c r="FM59">
        <v>-3</v>
      </c>
      <c r="FN59">
        <v>-3</v>
      </c>
      <c r="FO59">
        <v>-3</v>
      </c>
      <c r="FP59">
        <v>-3</v>
      </c>
      <c r="FQ59">
        <v>-3</v>
      </c>
      <c r="FR59">
        <v>-3</v>
      </c>
      <c r="FS59">
        <v>-3</v>
      </c>
      <c r="FT59">
        <v>-0.34</v>
      </c>
      <c r="FU59">
        <v>-3</v>
      </c>
      <c r="FV59">
        <v>-3</v>
      </c>
      <c r="FW59">
        <v>-3</v>
      </c>
      <c r="FX59">
        <v>-3</v>
      </c>
      <c r="FY59">
        <v>-3</v>
      </c>
      <c r="FZ59">
        <v>-3</v>
      </c>
      <c r="GA59">
        <v>-3</v>
      </c>
      <c r="GB59">
        <v>-3</v>
      </c>
      <c r="GC59">
        <v>-3</v>
      </c>
      <c r="GD59">
        <v>-3</v>
      </c>
      <c r="GE59">
        <v>-3</v>
      </c>
      <c r="GF59">
        <v>-3</v>
      </c>
      <c r="GG59">
        <v>-0.566495305</v>
      </c>
      <c r="GH59">
        <v>1.6238799999999999E-4</v>
      </c>
      <c r="GI59">
        <v>0</v>
      </c>
      <c r="GJ59">
        <v>0</v>
      </c>
      <c r="GK59">
        <v>0</v>
      </c>
      <c r="GL59">
        <v>1</v>
      </c>
    </row>
    <row r="60" spans="1:194" x14ac:dyDescent="0.3">
      <c r="A60" t="s">
        <v>54</v>
      </c>
      <c r="B60" t="s">
        <v>751</v>
      </c>
      <c r="C60">
        <v>64</v>
      </c>
      <c r="D60">
        <v>72</v>
      </c>
      <c r="E60">
        <v>65</v>
      </c>
      <c r="F60">
        <v>71</v>
      </c>
      <c r="G60" t="s">
        <v>328</v>
      </c>
      <c r="H60">
        <v>43</v>
      </c>
      <c r="I60">
        <v>43</v>
      </c>
      <c r="J60">
        <v>43</v>
      </c>
      <c r="K60">
        <v>43</v>
      </c>
      <c r="L60">
        <v>43</v>
      </c>
      <c r="M60">
        <v>40</v>
      </c>
      <c r="O60">
        <v>46</v>
      </c>
      <c r="P60">
        <v>49</v>
      </c>
      <c r="Q60" t="s">
        <v>328</v>
      </c>
      <c r="R60">
        <v>56</v>
      </c>
      <c r="S60" t="s">
        <v>752</v>
      </c>
      <c r="T60">
        <v>50</v>
      </c>
      <c r="U60">
        <v>48</v>
      </c>
      <c r="V60">
        <v>47</v>
      </c>
      <c r="W60">
        <v>98</v>
      </c>
      <c r="X60">
        <v>96</v>
      </c>
      <c r="Y60">
        <v>97</v>
      </c>
      <c r="Z60">
        <v>97</v>
      </c>
      <c r="AA60">
        <v>97</v>
      </c>
      <c r="AB60">
        <v>74</v>
      </c>
      <c r="AC60">
        <v>78</v>
      </c>
      <c r="AD60">
        <v>69</v>
      </c>
      <c r="AE60">
        <v>78</v>
      </c>
      <c r="AF60">
        <v>79</v>
      </c>
      <c r="AG60">
        <v>59</v>
      </c>
      <c r="AH60">
        <v>56</v>
      </c>
      <c r="AI60">
        <v>53</v>
      </c>
      <c r="AJ60">
        <v>52</v>
      </c>
      <c r="AK60">
        <v>46</v>
      </c>
      <c r="AL60">
        <v>8.8699999999999992</v>
      </c>
      <c r="AM60">
        <v>8.74</v>
      </c>
      <c r="AN60">
        <v>8.6999999999999993</v>
      </c>
      <c r="AO60" t="s">
        <v>328</v>
      </c>
      <c r="AP60" t="s">
        <v>328</v>
      </c>
      <c r="AQ60">
        <v>43</v>
      </c>
      <c r="AR60">
        <v>43</v>
      </c>
      <c r="AS60">
        <v>43</v>
      </c>
      <c r="AT60">
        <v>43</v>
      </c>
      <c r="AU60">
        <v>57</v>
      </c>
      <c r="AV60">
        <v>48</v>
      </c>
      <c r="AW60">
        <v>46</v>
      </c>
      <c r="AX60">
        <v>47</v>
      </c>
      <c r="AZ60">
        <v>46</v>
      </c>
      <c r="BA60">
        <v>32</v>
      </c>
      <c r="BB60">
        <v>35</v>
      </c>
      <c r="BC60">
        <v>34</v>
      </c>
      <c r="BD60">
        <v>35</v>
      </c>
      <c r="BE60">
        <v>32</v>
      </c>
      <c r="BF60">
        <v>88</v>
      </c>
      <c r="BH60">
        <v>65</v>
      </c>
      <c r="BI60">
        <v>68</v>
      </c>
      <c r="BK60">
        <v>43.68</v>
      </c>
      <c r="BL60">
        <v>48.344999999999999</v>
      </c>
      <c r="BM60">
        <v>43</v>
      </c>
      <c r="BN60">
        <v>50</v>
      </c>
      <c r="BO60">
        <v>48</v>
      </c>
      <c r="BP60">
        <v>70790</v>
      </c>
      <c r="BQ60">
        <v>67381</v>
      </c>
      <c r="BR60">
        <v>64271</v>
      </c>
      <c r="BS60">
        <v>65249</v>
      </c>
      <c r="BT60" t="s">
        <v>328</v>
      </c>
      <c r="BU60">
        <v>5</v>
      </c>
      <c r="BV60">
        <v>3</v>
      </c>
      <c r="BW60">
        <v>2</v>
      </c>
      <c r="BX60">
        <v>8</v>
      </c>
      <c r="BY60" t="s">
        <v>328</v>
      </c>
      <c r="BZ60" t="s">
        <v>753</v>
      </c>
      <c r="CA60" t="s">
        <v>393</v>
      </c>
      <c r="CB60" t="s">
        <v>711</v>
      </c>
      <c r="CC60" t="s">
        <v>754</v>
      </c>
      <c r="CD60" t="s">
        <v>328</v>
      </c>
      <c r="CE60">
        <v>32</v>
      </c>
      <c r="CF60">
        <v>29</v>
      </c>
      <c r="CG60">
        <v>26</v>
      </c>
      <c r="CH60">
        <v>31</v>
      </c>
      <c r="CI60">
        <v>27</v>
      </c>
      <c r="CJ60">
        <v>13</v>
      </c>
      <c r="CK60">
        <v>17</v>
      </c>
      <c r="CL60">
        <v>14</v>
      </c>
      <c r="CM60">
        <v>19</v>
      </c>
      <c r="CN60">
        <v>13</v>
      </c>
      <c r="CO60">
        <v>85.837000000000003</v>
      </c>
      <c r="CP60">
        <v>86.701999999999998</v>
      </c>
      <c r="CQ60">
        <v>86</v>
      </c>
      <c r="CR60" t="s">
        <v>328</v>
      </c>
      <c r="CS60" t="s">
        <v>328</v>
      </c>
      <c r="CT60" t="s">
        <v>755</v>
      </c>
      <c r="CU60" t="s">
        <v>590</v>
      </c>
      <c r="CV60">
        <v>24</v>
      </c>
      <c r="CW60" t="s">
        <v>394</v>
      </c>
      <c r="CX60">
        <v>0</v>
      </c>
      <c r="CY60">
        <v>0</v>
      </c>
      <c r="CZ60" t="s">
        <v>337</v>
      </c>
      <c r="DA60" t="s">
        <v>338</v>
      </c>
      <c r="DB60" t="s">
        <v>355</v>
      </c>
      <c r="DC60" t="s">
        <v>756</v>
      </c>
      <c r="DD60">
        <v>1</v>
      </c>
      <c r="DE60">
        <v>5</v>
      </c>
      <c r="DF60" t="s">
        <v>341</v>
      </c>
      <c r="DG60" t="s">
        <v>355</v>
      </c>
      <c r="DH60">
        <v>0</v>
      </c>
      <c r="DI60" t="s">
        <v>615</v>
      </c>
      <c r="DJ60" t="s">
        <v>360</v>
      </c>
      <c r="DK60">
        <v>4</v>
      </c>
      <c r="DL60">
        <v>4</v>
      </c>
      <c r="DM60">
        <v>14</v>
      </c>
      <c r="DN60">
        <v>10</v>
      </c>
      <c r="DO60" t="s">
        <v>345</v>
      </c>
      <c r="DP60" t="s">
        <v>338</v>
      </c>
      <c r="DQ60" t="s">
        <v>345</v>
      </c>
      <c r="DR60" t="s">
        <v>338</v>
      </c>
      <c r="DS60" t="s">
        <v>345</v>
      </c>
      <c r="DT60" t="s">
        <v>345</v>
      </c>
      <c r="DU60" t="s">
        <v>338</v>
      </c>
      <c r="DV60" t="s">
        <v>345</v>
      </c>
      <c r="DW60">
        <v>3</v>
      </c>
      <c r="DX60">
        <v>3</v>
      </c>
      <c r="DY60">
        <v>1</v>
      </c>
      <c r="DZ60">
        <v>6</v>
      </c>
      <c r="EA60">
        <v>-8</v>
      </c>
      <c r="EB60">
        <v>7</v>
      </c>
      <c r="EC60">
        <v>-6</v>
      </c>
      <c r="ED60" t="s">
        <v>328</v>
      </c>
      <c r="EG60">
        <v>-3</v>
      </c>
      <c r="EH60" t="s">
        <v>328</v>
      </c>
      <c r="EI60">
        <v>-4</v>
      </c>
      <c r="EJ60">
        <v>9</v>
      </c>
      <c r="EK60">
        <v>-9</v>
      </c>
      <c r="EL60">
        <v>-1</v>
      </c>
      <c r="EO60">
        <v>-3</v>
      </c>
      <c r="EQ60">
        <v>2</v>
      </c>
      <c r="ER60">
        <v>1</v>
      </c>
      <c r="ES60">
        <v>-6</v>
      </c>
      <c r="ET60" t="s">
        <v>328</v>
      </c>
      <c r="EU60">
        <v>0.58794473599999997</v>
      </c>
      <c r="EV60">
        <v>6.0036513E-2</v>
      </c>
      <c r="EW60">
        <v>0.101835015</v>
      </c>
      <c r="EX60">
        <v>5.7150527E-2</v>
      </c>
      <c r="EY60">
        <v>0.169728501</v>
      </c>
      <c r="EZ60">
        <v>0.58794473599999997</v>
      </c>
      <c r="FA60">
        <v>-0.33333333300000001</v>
      </c>
      <c r="FB60">
        <v>0</v>
      </c>
      <c r="FC60">
        <v>0</v>
      </c>
      <c r="FD60">
        <v>-0.5</v>
      </c>
      <c r="FE60">
        <v>1</v>
      </c>
      <c r="FF60">
        <v>-0.33333333300000001</v>
      </c>
      <c r="FG60">
        <v>2</v>
      </c>
      <c r="FH60">
        <v>1.111111111</v>
      </c>
      <c r="FI60">
        <v>1.111111111</v>
      </c>
      <c r="FJ60">
        <v>1.111111111</v>
      </c>
      <c r="FK60">
        <v>1.111111111</v>
      </c>
      <c r="FL60">
        <v>1.111111111</v>
      </c>
      <c r="FM60">
        <v>1.111111111</v>
      </c>
      <c r="FN60">
        <v>1.111111111</v>
      </c>
      <c r="FO60">
        <v>1.111111111</v>
      </c>
      <c r="FP60">
        <v>1.111111111</v>
      </c>
      <c r="FQ60">
        <v>1.111111111</v>
      </c>
      <c r="FR60">
        <v>1.111111111</v>
      </c>
      <c r="FS60">
        <v>1.111111111</v>
      </c>
      <c r="FT60">
        <v>-8.5000000000000006E-2</v>
      </c>
      <c r="FU60">
        <v>2.7272727269999999</v>
      </c>
      <c r="FV60">
        <v>2.7272727269999999</v>
      </c>
      <c r="FW60">
        <v>2.7272727269999999</v>
      </c>
      <c r="FX60">
        <v>2.7272727269999999</v>
      </c>
      <c r="FY60">
        <v>2.7272727269999999</v>
      </c>
      <c r="FZ60">
        <v>2.7272727269999999</v>
      </c>
      <c r="GA60">
        <v>2.7272727269999999</v>
      </c>
      <c r="GB60">
        <v>2.7272727269999999</v>
      </c>
      <c r="GC60">
        <v>2.7272727269999999</v>
      </c>
      <c r="GD60">
        <v>2.7272727269999999</v>
      </c>
      <c r="GE60">
        <v>2.7272727269999999</v>
      </c>
      <c r="GF60">
        <v>2.7272727269999999</v>
      </c>
      <c r="GG60">
        <v>-0.566495305</v>
      </c>
      <c r="GH60">
        <v>7.0599999999999995E-5</v>
      </c>
      <c r="GI60">
        <v>0</v>
      </c>
      <c r="GJ60">
        <v>0</v>
      </c>
      <c r="GK60">
        <v>0</v>
      </c>
      <c r="GL60">
        <v>1</v>
      </c>
    </row>
    <row r="61" spans="1:194" x14ac:dyDescent="0.3">
      <c r="A61" t="s">
        <v>70</v>
      </c>
      <c r="B61" t="s">
        <v>346</v>
      </c>
      <c r="C61">
        <v>61</v>
      </c>
      <c r="E61">
        <v>75</v>
      </c>
      <c r="F61">
        <v>62</v>
      </c>
      <c r="G61" t="s">
        <v>328</v>
      </c>
      <c r="H61">
        <v>90</v>
      </c>
      <c r="J61">
        <v>90</v>
      </c>
      <c r="K61">
        <v>90</v>
      </c>
      <c r="L61">
        <v>82</v>
      </c>
      <c r="M61">
        <v>20</v>
      </c>
      <c r="O61">
        <v>18</v>
      </c>
      <c r="P61">
        <v>21</v>
      </c>
      <c r="Q61" t="s">
        <v>328</v>
      </c>
      <c r="S61" t="s">
        <v>328</v>
      </c>
      <c r="T61">
        <v>60</v>
      </c>
      <c r="U61">
        <v>62</v>
      </c>
      <c r="V61">
        <v>58</v>
      </c>
      <c r="W61">
        <v>100</v>
      </c>
      <c r="Y61">
        <v>95</v>
      </c>
      <c r="Z61">
        <v>95</v>
      </c>
      <c r="AA61">
        <v>98</v>
      </c>
      <c r="AB61">
        <v>76</v>
      </c>
      <c r="AD61">
        <v>51</v>
      </c>
      <c r="AE61">
        <v>69</v>
      </c>
      <c r="AF61">
        <v>73</v>
      </c>
      <c r="AG61">
        <v>60</v>
      </c>
      <c r="AI61">
        <v>56</v>
      </c>
      <c r="AJ61">
        <v>63</v>
      </c>
      <c r="AK61">
        <v>62</v>
      </c>
      <c r="AL61">
        <v>8.4600000000000009</v>
      </c>
      <c r="AN61">
        <v>8.69</v>
      </c>
      <c r="AO61" t="s">
        <v>328</v>
      </c>
      <c r="AP61" t="s">
        <v>328</v>
      </c>
      <c r="AQ61">
        <v>50</v>
      </c>
      <c r="AS61">
        <v>40</v>
      </c>
      <c r="AT61">
        <v>40</v>
      </c>
      <c r="AU61">
        <v>45</v>
      </c>
      <c r="AV61">
        <v>55</v>
      </c>
      <c r="AX61">
        <v>49</v>
      </c>
      <c r="AY61">
        <v>55</v>
      </c>
      <c r="AZ61">
        <v>51</v>
      </c>
      <c r="BA61">
        <v>50</v>
      </c>
      <c r="BC61">
        <v>44</v>
      </c>
      <c r="BD61">
        <v>42</v>
      </c>
      <c r="BE61">
        <v>39</v>
      </c>
      <c r="BF61">
        <v>68</v>
      </c>
      <c r="BG61">
        <v>67</v>
      </c>
      <c r="BH61">
        <v>69</v>
      </c>
      <c r="BI61">
        <v>90</v>
      </c>
      <c r="BJ61">
        <v>84</v>
      </c>
      <c r="BK61">
        <v>32.28</v>
      </c>
      <c r="BM61">
        <v>90</v>
      </c>
      <c r="BN61">
        <v>38</v>
      </c>
      <c r="BO61">
        <v>36</v>
      </c>
      <c r="BP61">
        <v>62750</v>
      </c>
      <c r="BR61">
        <v>59461</v>
      </c>
      <c r="BS61">
        <v>58079</v>
      </c>
      <c r="BT61" t="s">
        <v>328</v>
      </c>
      <c r="BU61">
        <v>69</v>
      </c>
      <c r="BW61">
        <v>57</v>
      </c>
      <c r="BX61">
        <v>72</v>
      </c>
      <c r="BY61" t="s">
        <v>328</v>
      </c>
      <c r="BZ61" t="s">
        <v>757</v>
      </c>
      <c r="CA61" t="s">
        <v>328</v>
      </c>
      <c r="CB61" t="s">
        <v>758</v>
      </c>
      <c r="CC61" t="s">
        <v>759</v>
      </c>
      <c r="CD61" t="s">
        <v>328</v>
      </c>
      <c r="CE61">
        <v>63</v>
      </c>
      <c r="CG61">
        <v>53</v>
      </c>
      <c r="CH61">
        <v>55</v>
      </c>
      <c r="CI61">
        <v>57</v>
      </c>
      <c r="CJ61">
        <v>25</v>
      </c>
      <c r="CL61">
        <v>19</v>
      </c>
      <c r="CM61">
        <v>15</v>
      </c>
      <c r="CN61">
        <v>12</v>
      </c>
      <c r="CO61">
        <v>84.408000000000001</v>
      </c>
      <c r="CQ61">
        <v>87</v>
      </c>
      <c r="CR61" t="s">
        <v>328</v>
      </c>
      <c r="CS61" t="s">
        <v>328</v>
      </c>
      <c r="CT61" t="s">
        <v>760</v>
      </c>
      <c r="CU61" t="s">
        <v>335</v>
      </c>
      <c r="CV61">
        <v>28</v>
      </c>
      <c r="CW61" t="s">
        <v>394</v>
      </c>
      <c r="CX61">
        <v>0</v>
      </c>
      <c r="CY61">
        <v>0</v>
      </c>
      <c r="CZ61" t="s">
        <v>385</v>
      </c>
      <c r="DA61" t="s">
        <v>338</v>
      </c>
      <c r="DB61" t="s">
        <v>355</v>
      </c>
      <c r="DC61" t="s">
        <v>761</v>
      </c>
      <c r="DD61">
        <v>3</v>
      </c>
      <c r="DE61">
        <v>5</v>
      </c>
      <c r="DF61" t="s">
        <v>341</v>
      </c>
      <c r="DG61" t="s">
        <v>694</v>
      </c>
      <c r="DH61">
        <v>0</v>
      </c>
      <c r="DI61" t="s">
        <v>762</v>
      </c>
      <c r="DJ61" t="s">
        <v>360</v>
      </c>
      <c r="DK61">
        <v>4</v>
      </c>
      <c r="DL61">
        <v>4</v>
      </c>
      <c r="DM61">
        <v>6</v>
      </c>
      <c r="DN61">
        <v>0</v>
      </c>
      <c r="DO61" t="s">
        <v>338</v>
      </c>
      <c r="DP61" t="s">
        <v>345</v>
      </c>
      <c r="DQ61" t="s">
        <v>345</v>
      </c>
      <c r="DR61" t="s">
        <v>345</v>
      </c>
      <c r="DS61" t="s">
        <v>345</v>
      </c>
      <c r="DT61" t="s">
        <v>338</v>
      </c>
      <c r="DU61" t="s">
        <v>338</v>
      </c>
      <c r="DV61" t="s">
        <v>345</v>
      </c>
      <c r="DY61">
        <v>-7</v>
      </c>
      <c r="DZ61">
        <v>1</v>
      </c>
      <c r="EC61">
        <v>13</v>
      </c>
      <c r="ED61" t="s">
        <v>328</v>
      </c>
      <c r="EG61">
        <v>-3</v>
      </c>
      <c r="EH61" t="s">
        <v>328</v>
      </c>
      <c r="EK61">
        <v>-18</v>
      </c>
      <c r="EL61">
        <v>-4</v>
      </c>
      <c r="EM61">
        <v>1</v>
      </c>
      <c r="EN61">
        <v>-2</v>
      </c>
      <c r="EO61">
        <v>-21</v>
      </c>
      <c r="EP61">
        <v>6</v>
      </c>
      <c r="ES61">
        <v>-15</v>
      </c>
      <c r="ET61" t="s">
        <v>328</v>
      </c>
      <c r="EU61">
        <v>0.12026142300000001</v>
      </c>
      <c r="EV61">
        <v>0.11833711600000001</v>
      </c>
      <c r="EW61">
        <v>7.7670773999999998E-2</v>
      </c>
      <c r="EX61">
        <v>0.19740349099999999</v>
      </c>
      <c r="EY61">
        <v>0.15007158400000001</v>
      </c>
      <c r="EZ61">
        <v>0.12026142300000001</v>
      </c>
      <c r="FA61">
        <v>0</v>
      </c>
      <c r="FB61">
        <v>0</v>
      </c>
      <c r="FC61">
        <v>0</v>
      </c>
      <c r="FD61">
        <v>6</v>
      </c>
      <c r="FE61">
        <v>-2</v>
      </c>
      <c r="FF61">
        <v>2</v>
      </c>
      <c r="FG61">
        <v>-4</v>
      </c>
      <c r="FH61">
        <v>1.4</v>
      </c>
      <c r="FI61">
        <v>1.4</v>
      </c>
      <c r="FJ61">
        <v>1.4</v>
      </c>
      <c r="FK61">
        <v>1.4</v>
      </c>
      <c r="FL61">
        <v>1.4</v>
      </c>
      <c r="FM61">
        <v>1.4</v>
      </c>
      <c r="FN61">
        <v>1.4</v>
      </c>
      <c r="FO61">
        <v>1.4</v>
      </c>
      <c r="FP61">
        <v>1.4</v>
      </c>
      <c r="FQ61">
        <v>1.4</v>
      </c>
      <c r="FR61">
        <v>1.4</v>
      </c>
      <c r="FS61">
        <v>1.4</v>
      </c>
      <c r="FU61">
        <v>16.2</v>
      </c>
      <c r="FV61">
        <v>16.2</v>
      </c>
      <c r="FW61">
        <v>16.2</v>
      </c>
      <c r="FX61">
        <v>16.2</v>
      </c>
      <c r="FY61">
        <v>16.2</v>
      </c>
      <c r="FZ61">
        <v>16.2</v>
      </c>
      <c r="GA61">
        <v>16.2</v>
      </c>
      <c r="GB61">
        <v>16.2</v>
      </c>
      <c r="GC61">
        <v>16.2</v>
      </c>
      <c r="GD61">
        <v>16.2</v>
      </c>
      <c r="GE61">
        <v>16.2</v>
      </c>
      <c r="GF61">
        <v>16.2</v>
      </c>
      <c r="GG61">
        <v>-0.566495305</v>
      </c>
      <c r="GH61">
        <v>1.0996020000000001E-3</v>
      </c>
      <c r="GI61">
        <v>0</v>
      </c>
      <c r="GJ61">
        <v>0</v>
      </c>
      <c r="GK61">
        <v>0</v>
      </c>
      <c r="GL61">
        <v>1</v>
      </c>
    </row>
    <row r="62" spans="1:194" x14ac:dyDescent="0.3">
      <c r="A62" t="s">
        <v>61</v>
      </c>
      <c r="B62" t="s">
        <v>763</v>
      </c>
      <c r="C62">
        <v>48</v>
      </c>
      <c r="D62">
        <v>43</v>
      </c>
      <c r="E62">
        <v>64</v>
      </c>
      <c r="F62">
        <v>60</v>
      </c>
      <c r="G62" t="s">
        <v>328</v>
      </c>
      <c r="H62">
        <v>45</v>
      </c>
      <c r="I62">
        <v>41</v>
      </c>
      <c r="J62">
        <v>40</v>
      </c>
      <c r="K62">
        <v>40</v>
      </c>
      <c r="L62">
        <v>41</v>
      </c>
      <c r="M62">
        <v>29</v>
      </c>
      <c r="O62">
        <v>41</v>
      </c>
      <c r="P62">
        <v>45</v>
      </c>
      <c r="Q62" t="s">
        <v>328</v>
      </c>
      <c r="R62">
        <v>58</v>
      </c>
      <c r="S62" t="s">
        <v>752</v>
      </c>
      <c r="T62">
        <v>53</v>
      </c>
      <c r="U62">
        <v>49</v>
      </c>
      <c r="V62">
        <v>53</v>
      </c>
      <c r="W62">
        <v>88</v>
      </c>
      <c r="X62">
        <v>90</v>
      </c>
      <c r="Y62">
        <v>88</v>
      </c>
      <c r="Z62">
        <v>88</v>
      </c>
      <c r="AA62">
        <v>88</v>
      </c>
      <c r="AB62">
        <v>20</v>
      </c>
      <c r="AC62">
        <v>22</v>
      </c>
      <c r="AD62">
        <v>15</v>
      </c>
      <c r="AE62">
        <v>10</v>
      </c>
      <c r="AF62">
        <v>21</v>
      </c>
      <c r="AG62">
        <v>61</v>
      </c>
      <c r="AH62">
        <v>54</v>
      </c>
      <c r="AI62">
        <v>59</v>
      </c>
      <c r="AJ62">
        <v>48</v>
      </c>
      <c r="AK62">
        <v>53</v>
      </c>
      <c r="AL62">
        <v>8.67</v>
      </c>
      <c r="AM62">
        <v>9.23</v>
      </c>
      <c r="AN62">
        <v>8.23</v>
      </c>
      <c r="AO62" t="s">
        <v>328</v>
      </c>
      <c r="AP62" t="s">
        <v>328</v>
      </c>
      <c r="AQ62">
        <v>36</v>
      </c>
      <c r="AR62">
        <v>31</v>
      </c>
      <c r="AS62">
        <v>30</v>
      </c>
      <c r="AT62">
        <v>30</v>
      </c>
      <c r="AU62">
        <v>28</v>
      </c>
      <c r="AV62">
        <v>54</v>
      </c>
      <c r="AW62">
        <v>58</v>
      </c>
      <c r="AX62">
        <v>60</v>
      </c>
      <c r="AZ62">
        <v>50</v>
      </c>
      <c r="BA62">
        <v>29</v>
      </c>
      <c r="BB62">
        <v>30</v>
      </c>
      <c r="BC62">
        <v>27</v>
      </c>
      <c r="BD62">
        <v>26</v>
      </c>
      <c r="BE62">
        <v>27</v>
      </c>
      <c r="BF62">
        <v>85</v>
      </c>
      <c r="BG62">
        <v>65</v>
      </c>
      <c r="BH62">
        <v>53</v>
      </c>
      <c r="BI62">
        <v>42</v>
      </c>
      <c r="BK62">
        <v>34.090000000000003</v>
      </c>
      <c r="BL62">
        <v>41.893999999999998</v>
      </c>
      <c r="BM62">
        <v>40</v>
      </c>
      <c r="BN62">
        <v>47</v>
      </c>
      <c r="BO62">
        <v>39</v>
      </c>
      <c r="BP62">
        <v>70755</v>
      </c>
      <c r="BQ62">
        <v>70778</v>
      </c>
      <c r="BR62">
        <v>69864</v>
      </c>
      <c r="BS62">
        <v>71515</v>
      </c>
      <c r="BT62" t="s">
        <v>328</v>
      </c>
      <c r="BU62">
        <v>70</v>
      </c>
      <c r="BV62">
        <v>66</v>
      </c>
      <c r="BW62">
        <v>69</v>
      </c>
      <c r="BX62">
        <v>49</v>
      </c>
      <c r="BY62" t="s">
        <v>328</v>
      </c>
      <c r="BZ62" t="s">
        <v>764</v>
      </c>
      <c r="CA62" t="s">
        <v>765</v>
      </c>
      <c r="CB62" t="s">
        <v>766</v>
      </c>
      <c r="CC62" t="s">
        <v>767</v>
      </c>
      <c r="CD62" t="s">
        <v>328</v>
      </c>
      <c r="CE62">
        <v>48</v>
      </c>
      <c r="CF62">
        <v>48</v>
      </c>
      <c r="CG62">
        <v>46</v>
      </c>
      <c r="CH62">
        <v>44</v>
      </c>
      <c r="CI62">
        <v>43</v>
      </c>
      <c r="CJ62">
        <v>78</v>
      </c>
      <c r="CK62">
        <v>79</v>
      </c>
      <c r="CL62">
        <v>76</v>
      </c>
      <c r="CM62">
        <v>83</v>
      </c>
      <c r="CN62">
        <v>82</v>
      </c>
      <c r="CO62">
        <v>83.510999999999996</v>
      </c>
      <c r="CP62">
        <v>87.042000000000002</v>
      </c>
      <c r="CQ62">
        <v>85</v>
      </c>
      <c r="CR62" t="s">
        <v>328</v>
      </c>
      <c r="CS62" t="s">
        <v>328</v>
      </c>
      <c r="CT62" t="s">
        <v>647</v>
      </c>
      <c r="CU62" t="s">
        <v>461</v>
      </c>
      <c r="CV62">
        <v>24</v>
      </c>
      <c r="CW62" t="s">
        <v>768</v>
      </c>
      <c r="CX62">
        <v>0</v>
      </c>
      <c r="CY62">
        <v>0</v>
      </c>
      <c r="CZ62" t="s">
        <v>355</v>
      </c>
      <c r="DA62" t="s">
        <v>345</v>
      </c>
      <c r="DB62" t="s">
        <v>355</v>
      </c>
      <c r="DC62" t="s">
        <v>769</v>
      </c>
      <c r="DD62">
        <v>1</v>
      </c>
      <c r="DE62">
        <v>0</v>
      </c>
      <c r="DF62" t="s">
        <v>341</v>
      </c>
      <c r="DG62" t="s">
        <v>770</v>
      </c>
      <c r="DH62">
        <v>47724</v>
      </c>
      <c r="DI62" t="s">
        <v>771</v>
      </c>
      <c r="DJ62" t="s">
        <v>772</v>
      </c>
      <c r="DK62">
        <v>4</v>
      </c>
      <c r="DL62">
        <v>4</v>
      </c>
      <c r="DM62">
        <v>5</v>
      </c>
      <c r="DN62">
        <v>7</v>
      </c>
      <c r="DO62" t="s">
        <v>345</v>
      </c>
      <c r="DP62" t="s">
        <v>338</v>
      </c>
      <c r="DQ62" t="s">
        <v>345</v>
      </c>
      <c r="DR62" t="s">
        <v>345</v>
      </c>
      <c r="DS62" t="s">
        <v>345</v>
      </c>
      <c r="DT62" t="s">
        <v>338</v>
      </c>
      <c r="DU62" t="s">
        <v>338</v>
      </c>
      <c r="DV62" t="s">
        <v>345</v>
      </c>
      <c r="DW62">
        <v>7</v>
      </c>
      <c r="DX62">
        <v>-5</v>
      </c>
      <c r="DY62">
        <v>11</v>
      </c>
      <c r="DZ62">
        <v>-5</v>
      </c>
      <c r="EA62">
        <v>5</v>
      </c>
      <c r="EB62">
        <v>-21</v>
      </c>
      <c r="EC62">
        <v>4</v>
      </c>
      <c r="ED62" t="s">
        <v>328</v>
      </c>
      <c r="EG62">
        <v>-4</v>
      </c>
      <c r="EH62" t="s">
        <v>328</v>
      </c>
      <c r="EI62">
        <v>-2</v>
      </c>
      <c r="EJ62">
        <v>7</v>
      </c>
      <c r="EK62">
        <v>5</v>
      </c>
      <c r="EL62">
        <v>-11</v>
      </c>
      <c r="EM62">
        <v>20</v>
      </c>
      <c r="EN62">
        <v>12</v>
      </c>
      <c r="EO62">
        <v>11</v>
      </c>
      <c r="EQ62">
        <v>4</v>
      </c>
      <c r="ER62">
        <v>-3</v>
      </c>
      <c r="ES62">
        <v>20</v>
      </c>
      <c r="ET62" t="s">
        <v>328</v>
      </c>
      <c r="EU62">
        <v>0.15456621400000001</v>
      </c>
      <c r="EV62">
        <v>0.18378470099999999</v>
      </c>
      <c r="EW62">
        <v>0.21721732199999999</v>
      </c>
      <c r="EX62">
        <v>0.32104011599999999</v>
      </c>
      <c r="EY62">
        <v>0.30056635900000001</v>
      </c>
      <c r="EZ62">
        <v>0.15456621400000001</v>
      </c>
      <c r="FA62">
        <v>0</v>
      </c>
      <c r="FB62">
        <v>-1.6666666670000001</v>
      </c>
      <c r="FC62">
        <v>-2</v>
      </c>
      <c r="FD62">
        <v>3</v>
      </c>
      <c r="FE62">
        <v>-1</v>
      </c>
      <c r="FF62">
        <v>-1.3333333329999999</v>
      </c>
      <c r="FG62">
        <v>1.6666666670000001</v>
      </c>
      <c r="FH62">
        <v>0.77777777800000003</v>
      </c>
      <c r="FI62">
        <v>0.77777777800000003</v>
      </c>
      <c r="FJ62">
        <v>0.77777777800000003</v>
      </c>
      <c r="FK62">
        <v>0.77777777800000003</v>
      </c>
      <c r="FL62">
        <v>0.77777777800000003</v>
      </c>
      <c r="FM62">
        <v>0.77777777800000003</v>
      </c>
      <c r="FN62">
        <v>0.77777777800000003</v>
      </c>
      <c r="FO62">
        <v>0.77777777800000003</v>
      </c>
      <c r="FP62">
        <v>0.77777777800000003</v>
      </c>
      <c r="FQ62">
        <v>0.77777777800000003</v>
      </c>
      <c r="FR62">
        <v>0.77777777800000003</v>
      </c>
      <c r="FS62">
        <v>0.77777777800000003</v>
      </c>
      <c r="FT62">
        <v>-0.22</v>
      </c>
      <c r="FU62">
        <v>-3.4545454549999999</v>
      </c>
      <c r="FV62">
        <v>-3.4545454549999999</v>
      </c>
      <c r="FW62">
        <v>-3.4545454549999999</v>
      </c>
      <c r="FX62">
        <v>-3.4545454549999999</v>
      </c>
      <c r="FY62">
        <v>-3.4545454549999999</v>
      </c>
      <c r="FZ62">
        <v>-3.4545454549999999</v>
      </c>
      <c r="GA62">
        <v>-3.4545454549999999</v>
      </c>
      <c r="GB62">
        <v>-3.4545454549999999</v>
      </c>
      <c r="GC62">
        <v>-3.4545454549999999</v>
      </c>
      <c r="GD62">
        <v>-3.4545454549999999</v>
      </c>
      <c r="GE62">
        <v>-3.4545454549999999</v>
      </c>
      <c r="GF62">
        <v>-3.4545454549999999</v>
      </c>
      <c r="GG62">
        <v>-0.566495305</v>
      </c>
      <c r="GH62">
        <v>9.8932899999999995E-4</v>
      </c>
      <c r="GI62">
        <v>0</v>
      </c>
      <c r="GJ62">
        <v>0</v>
      </c>
      <c r="GK62">
        <v>0</v>
      </c>
      <c r="GL62">
        <v>1</v>
      </c>
    </row>
    <row r="63" spans="1:194" x14ac:dyDescent="0.3">
      <c r="A63" t="s">
        <v>85</v>
      </c>
      <c r="B63" t="s">
        <v>346</v>
      </c>
      <c r="C63">
        <v>86</v>
      </c>
      <c r="D63">
        <v>80</v>
      </c>
      <c r="E63">
        <v>67</v>
      </c>
      <c r="F63">
        <v>50</v>
      </c>
      <c r="G63" t="s">
        <v>328</v>
      </c>
      <c r="H63">
        <v>43</v>
      </c>
      <c r="I63">
        <v>40</v>
      </c>
      <c r="J63">
        <v>36</v>
      </c>
      <c r="K63">
        <v>30</v>
      </c>
      <c r="L63">
        <v>29</v>
      </c>
      <c r="M63">
        <v>11</v>
      </c>
      <c r="N63">
        <v>20</v>
      </c>
      <c r="O63">
        <v>21</v>
      </c>
      <c r="P63">
        <v>25</v>
      </c>
      <c r="Q63" t="s">
        <v>328</v>
      </c>
      <c r="R63">
        <v>66</v>
      </c>
      <c r="S63" t="s">
        <v>773</v>
      </c>
      <c r="T63">
        <v>74</v>
      </c>
      <c r="U63">
        <v>77</v>
      </c>
      <c r="V63">
        <v>75</v>
      </c>
      <c r="W63">
        <v>93</v>
      </c>
      <c r="X63">
        <v>91</v>
      </c>
      <c r="Y63">
        <v>87</v>
      </c>
      <c r="Z63">
        <v>84</v>
      </c>
      <c r="AA63">
        <v>81</v>
      </c>
      <c r="AB63">
        <v>88</v>
      </c>
      <c r="AC63">
        <v>84</v>
      </c>
      <c r="AD63">
        <v>77</v>
      </c>
      <c r="AE63">
        <v>56</v>
      </c>
      <c r="AF63">
        <v>66</v>
      </c>
      <c r="AG63">
        <v>62</v>
      </c>
      <c r="AH63">
        <v>63</v>
      </c>
      <c r="AI63">
        <v>74</v>
      </c>
      <c r="AJ63">
        <v>72</v>
      </c>
      <c r="AK63">
        <v>77</v>
      </c>
      <c r="AL63">
        <v>8.5399999999999991</v>
      </c>
      <c r="AM63">
        <v>8.57</v>
      </c>
      <c r="AN63">
        <v>8.6</v>
      </c>
      <c r="AO63" t="s">
        <v>328</v>
      </c>
      <c r="AP63" t="s">
        <v>328</v>
      </c>
      <c r="AQ63">
        <v>50</v>
      </c>
      <c r="AR63">
        <v>47</v>
      </c>
      <c r="AS63">
        <v>47</v>
      </c>
      <c r="AT63">
        <v>40</v>
      </c>
      <c r="AU63">
        <v>40</v>
      </c>
      <c r="AV63">
        <v>50</v>
      </c>
      <c r="AW63">
        <v>50</v>
      </c>
      <c r="AX63">
        <v>50</v>
      </c>
      <c r="AY63">
        <v>50</v>
      </c>
      <c r="AZ63">
        <v>50</v>
      </c>
      <c r="BA63">
        <v>50</v>
      </c>
      <c r="BB63">
        <v>49</v>
      </c>
      <c r="BC63">
        <v>45</v>
      </c>
      <c r="BD63">
        <v>44</v>
      </c>
      <c r="BE63">
        <v>43</v>
      </c>
      <c r="BF63">
        <v>67</v>
      </c>
      <c r="BG63">
        <v>85</v>
      </c>
      <c r="BH63">
        <v>60</v>
      </c>
      <c r="BI63">
        <v>83</v>
      </c>
      <c r="BJ63">
        <v>80</v>
      </c>
      <c r="BK63">
        <v>44.91</v>
      </c>
      <c r="BL63">
        <v>52.584000000000003</v>
      </c>
      <c r="BM63">
        <v>36</v>
      </c>
      <c r="BN63">
        <v>46</v>
      </c>
      <c r="BO63">
        <v>38</v>
      </c>
      <c r="BP63">
        <v>60827</v>
      </c>
      <c r="BQ63">
        <v>60893</v>
      </c>
      <c r="BR63">
        <v>56572</v>
      </c>
      <c r="BS63">
        <v>56031</v>
      </c>
      <c r="BT63" t="s">
        <v>328</v>
      </c>
      <c r="BU63">
        <v>74</v>
      </c>
      <c r="BV63">
        <v>71</v>
      </c>
      <c r="BW63">
        <v>64</v>
      </c>
      <c r="BX63">
        <v>66</v>
      </c>
      <c r="BY63" t="s">
        <v>328</v>
      </c>
      <c r="BZ63" t="s">
        <v>774</v>
      </c>
      <c r="CA63" t="s">
        <v>775</v>
      </c>
      <c r="CB63" t="s">
        <v>776</v>
      </c>
      <c r="CC63" t="s">
        <v>777</v>
      </c>
      <c r="CD63" t="s">
        <v>328</v>
      </c>
      <c r="CE63">
        <v>51</v>
      </c>
      <c r="CF63">
        <v>48</v>
      </c>
      <c r="CG63">
        <v>44</v>
      </c>
      <c r="CH63">
        <v>42</v>
      </c>
      <c r="CI63">
        <v>41</v>
      </c>
      <c r="CJ63">
        <v>35</v>
      </c>
      <c r="CK63">
        <v>32</v>
      </c>
      <c r="CL63">
        <v>29</v>
      </c>
      <c r="CM63">
        <v>28</v>
      </c>
      <c r="CN63">
        <v>27</v>
      </c>
      <c r="CO63">
        <v>83.38</v>
      </c>
      <c r="CP63">
        <v>83.364000000000004</v>
      </c>
      <c r="CQ63">
        <v>83</v>
      </c>
      <c r="CR63" t="s">
        <v>328</v>
      </c>
      <c r="CS63" t="s">
        <v>328</v>
      </c>
      <c r="CT63" t="s">
        <v>352</v>
      </c>
      <c r="CU63" t="s">
        <v>335</v>
      </c>
      <c r="CV63">
        <v>30</v>
      </c>
      <c r="CW63" t="s">
        <v>354</v>
      </c>
      <c r="CX63">
        <v>785</v>
      </c>
      <c r="CY63">
        <v>785</v>
      </c>
      <c r="CZ63" t="s">
        <v>355</v>
      </c>
      <c r="DA63" t="s">
        <v>345</v>
      </c>
      <c r="DB63" t="s">
        <v>355</v>
      </c>
      <c r="DC63" t="s">
        <v>778</v>
      </c>
      <c r="DD63">
        <v>1</v>
      </c>
      <c r="DE63">
        <v>6</v>
      </c>
      <c r="DF63" t="s">
        <v>341</v>
      </c>
      <c r="DG63" t="s">
        <v>335</v>
      </c>
      <c r="DH63">
        <v>24500</v>
      </c>
      <c r="DI63" t="s">
        <v>779</v>
      </c>
      <c r="DJ63" t="s">
        <v>360</v>
      </c>
      <c r="DK63">
        <v>4</v>
      </c>
      <c r="DL63">
        <v>4</v>
      </c>
      <c r="DM63">
        <v>4</v>
      </c>
      <c r="DN63">
        <v>80</v>
      </c>
      <c r="DO63" t="s">
        <v>338</v>
      </c>
      <c r="DP63" t="s">
        <v>345</v>
      </c>
      <c r="DQ63" t="s">
        <v>345</v>
      </c>
      <c r="DR63" t="s">
        <v>345</v>
      </c>
      <c r="DS63" t="s">
        <v>345</v>
      </c>
      <c r="DT63" t="s">
        <v>338</v>
      </c>
      <c r="DU63" t="s">
        <v>338</v>
      </c>
      <c r="DV63" t="s">
        <v>338</v>
      </c>
      <c r="DW63">
        <v>-1</v>
      </c>
      <c r="DX63">
        <v>-11</v>
      </c>
      <c r="DY63">
        <v>2</v>
      </c>
      <c r="DZ63">
        <v>-5</v>
      </c>
      <c r="EA63">
        <v>6</v>
      </c>
      <c r="EB63">
        <v>13</v>
      </c>
      <c r="EC63">
        <v>17</v>
      </c>
      <c r="ED63" t="s">
        <v>328</v>
      </c>
      <c r="EE63">
        <v>-9</v>
      </c>
      <c r="EF63">
        <v>-1</v>
      </c>
      <c r="EG63">
        <v>-4</v>
      </c>
      <c r="EH63" t="s">
        <v>328</v>
      </c>
      <c r="EI63">
        <v>4</v>
      </c>
      <c r="EJ63">
        <v>7</v>
      </c>
      <c r="EK63">
        <v>21</v>
      </c>
      <c r="EL63">
        <v>-10</v>
      </c>
      <c r="EM63">
        <v>-18</v>
      </c>
      <c r="EN63">
        <v>25</v>
      </c>
      <c r="EO63">
        <v>-23</v>
      </c>
      <c r="EP63">
        <v>3</v>
      </c>
      <c r="EQ63">
        <v>3</v>
      </c>
      <c r="ER63">
        <v>7</v>
      </c>
      <c r="ES63">
        <v>-2</v>
      </c>
      <c r="ET63" t="s">
        <v>328</v>
      </c>
      <c r="EU63">
        <v>6.6523262E-2</v>
      </c>
      <c r="EV63">
        <v>0.22537411600000001</v>
      </c>
      <c r="EW63">
        <v>0.30696273400000001</v>
      </c>
      <c r="EX63">
        <v>0.186818126</v>
      </c>
      <c r="EY63">
        <v>0.165466328</v>
      </c>
      <c r="EZ63">
        <v>6.6523262E-2</v>
      </c>
      <c r="FA63">
        <v>-3</v>
      </c>
      <c r="FB63">
        <v>-4.3333333329999997</v>
      </c>
      <c r="FC63">
        <v>-3.3333333330000001</v>
      </c>
      <c r="FD63">
        <v>0</v>
      </c>
      <c r="FE63">
        <v>-2</v>
      </c>
      <c r="FF63">
        <v>-3</v>
      </c>
      <c r="FG63">
        <v>-2.3333333330000001</v>
      </c>
      <c r="FH63">
        <v>-0.909090909</v>
      </c>
      <c r="FI63">
        <v>-0.909090909</v>
      </c>
      <c r="FJ63">
        <v>-0.909090909</v>
      </c>
      <c r="FK63">
        <v>-0.909090909</v>
      </c>
      <c r="FL63">
        <v>-0.909090909</v>
      </c>
      <c r="FM63">
        <v>-0.909090909</v>
      </c>
      <c r="FN63">
        <v>-0.909090909</v>
      </c>
      <c r="FO63">
        <v>-0.909090909</v>
      </c>
      <c r="FP63">
        <v>-0.909090909</v>
      </c>
      <c r="FQ63">
        <v>-0.909090909</v>
      </c>
      <c r="FR63">
        <v>-0.909090909</v>
      </c>
      <c r="FS63">
        <v>-0.909090909</v>
      </c>
      <c r="FT63">
        <v>0.03</v>
      </c>
      <c r="FU63">
        <v>-0.45454545499999999</v>
      </c>
      <c r="FV63">
        <v>-0.45454545499999999</v>
      </c>
      <c r="FW63">
        <v>-0.45454545499999999</v>
      </c>
      <c r="FX63">
        <v>-0.45454545499999999</v>
      </c>
      <c r="FY63">
        <v>-0.45454545499999999</v>
      </c>
      <c r="FZ63">
        <v>-0.45454545499999999</v>
      </c>
      <c r="GA63">
        <v>-0.45454545499999999</v>
      </c>
      <c r="GB63">
        <v>-0.45454545499999999</v>
      </c>
      <c r="GC63">
        <v>-0.45454545499999999</v>
      </c>
      <c r="GD63">
        <v>-0.45454545499999999</v>
      </c>
      <c r="GE63">
        <v>-0.45454545499999999</v>
      </c>
      <c r="GF63">
        <v>-0.45454545499999999</v>
      </c>
      <c r="GG63">
        <v>-0.566495305</v>
      </c>
      <c r="GH63">
        <v>1.216565E-3</v>
      </c>
      <c r="GI63">
        <v>0</v>
      </c>
      <c r="GJ63">
        <v>0</v>
      </c>
      <c r="GK63">
        <v>0</v>
      </c>
      <c r="GL63">
        <v>1</v>
      </c>
    </row>
    <row r="64" spans="1:194" x14ac:dyDescent="0.3">
      <c r="A64" t="s">
        <v>74</v>
      </c>
      <c r="B64" t="s">
        <v>751</v>
      </c>
      <c r="C64">
        <v>94</v>
      </c>
      <c r="D64">
        <v>83</v>
      </c>
      <c r="E64">
        <v>76</v>
      </c>
      <c r="F64">
        <v>85</v>
      </c>
      <c r="G64" t="s">
        <v>328</v>
      </c>
      <c r="H64">
        <v>10</v>
      </c>
      <c r="I64">
        <v>10</v>
      </c>
      <c r="J64">
        <v>10</v>
      </c>
      <c r="K64">
        <v>10</v>
      </c>
      <c r="L64">
        <v>10</v>
      </c>
      <c r="M64">
        <v>43</v>
      </c>
      <c r="O64">
        <v>50</v>
      </c>
      <c r="P64">
        <v>59</v>
      </c>
      <c r="Q64" t="s">
        <v>328</v>
      </c>
      <c r="R64">
        <v>62</v>
      </c>
      <c r="S64" t="s">
        <v>533</v>
      </c>
      <c r="T64">
        <v>68</v>
      </c>
      <c r="U64">
        <v>68</v>
      </c>
      <c r="V64">
        <v>68</v>
      </c>
      <c r="W64">
        <v>95</v>
      </c>
      <c r="X64">
        <v>95</v>
      </c>
      <c r="Y64">
        <v>95</v>
      </c>
      <c r="Z64">
        <v>95</v>
      </c>
      <c r="AA64">
        <v>93</v>
      </c>
      <c r="AB64">
        <v>68</v>
      </c>
      <c r="AC64">
        <v>59</v>
      </c>
      <c r="AD64">
        <v>67</v>
      </c>
      <c r="AE64">
        <v>63</v>
      </c>
      <c r="AF64">
        <v>72</v>
      </c>
      <c r="AG64">
        <v>62</v>
      </c>
      <c r="AH64">
        <v>55</v>
      </c>
      <c r="AI64">
        <v>70</v>
      </c>
      <c r="AJ64">
        <v>68</v>
      </c>
      <c r="AK64">
        <v>65</v>
      </c>
      <c r="AL64">
        <v>8.6300000000000008</v>
      </c>
      <c r="AM64">
        <v>8.76</v>
      </c>
      <c r="AN64">
        <v>8.74</v>
      </c>
      <c r="AO64" t="s">
        <v>328</v>
      </c>
      <c r="AP64" t="s">
        <v>328</v>
      </c>
      <c r="AQ64">
        <v>30</v>
      </c>
      <c r="AR64">
        <v>50</v>
      </c>
      <c r="AS64">
        <v>40</v>
      </c>
      <c r="AT64">
        <v>40</v>
      </c>
      <c r="AU64">
        <v>50</v>
      </c>
      <c r="AV64">
        <v>47</v>
      </c>
      <c r="AW64">
        <v>46</v>
      </c>
      <c r="AX64">
        <v>52</v>
      </c>
      <c r="AY64">
        <v>51</v>
      </c>
      <c r="AZ64">
        <v>50</v>
      </c>
      <c r="BA64">
        <v>36</v>
      </c>
      <c r="BB64">
        <v>37</v>
      </c>
      <c r="BC64">
        <v>38</v>
      </c>
      <c r="BD64">
        <v>36</v>
      </c>
      <c r="BE64">
        <v>35</v>
      </c>
      <c r="BF64">
        <v>87</v>
      </c>
      <c r="BG64">
        <v>46</v>
      </c>
      <c r="BH64">
        <v>75</v>
      </c>
      <c r="BI64">
        <v>75</v>
      </c>
      <c r="BJ64">
        <v>74</v>
      </c>
      <c r="BK64">
        <v>50.94</v>
      </c>
      <c r="BL64">
        <v>52.679000000000002</v>
      </c>
      <c r="BM64">
        <v>10</v>
      </c>
      <c r="BN64">
        <v>47</v>
      </c>
      <c r="BO64">
        <v>43</v>
      </c>
      <c r="BP64">
        <v>63507</v>
      </c>
      <c r="BQ64">
        <v>60005</v>
      </c>
      <c r="BR64">
        <v>55840</v>
      </c>
      <c r="BS64">
        <v>56614</v>
      </c>
      <c r="BT64" t="s">
        <v>328</v>
      </c>
      <c r="BU64">
        <v>3</v>
      </c>
      <c r="BV64">
        <v>2</v>
      </c>
      <c r="BW64">
        <v>4</v>
      </c>
      <c r="BX64">
        <v>7</v>
      </c>
      <c r="BY64" t="s">
        <v>328</v>
      </c>
      <c r="BZ64" t="s">
        <v>598</v>
      </c>
      <c r="CA64" t="s">
        <v>780</v>
      </c>
      <c r="CB64" t="s">
        <v>781</v>
      </c>
      <c r="CC64" t="s">
        <v>782</v>
      </c>
      <c r="CD64" t="s">
        <v>328</v>
      </c>
      <c r="CE64">
        <v>27</v>
      </c>
      <c r="CF64">
        <v>25</v>
      </c>
      <c r="CG64">
        <v>23</v>
      </c>
      <c r="CH64">
        <v>21</v>
      </c>
      <c r="CI64">
        <v>16</v>
      </c>
      <c r="CJ64">
        <v>7</v>
      </c>
      <c r="CK64">
        <v>9</v>
      </c>
      <c r="CL64">
        <v>9</v>
      </c>
      <c r="CM64">
        <v>7</v>
      </c>
      <c r="CN64">
        <v>8</v>
      </c>
      <c r="CO64">
        <v>87.114999999999995</v>
      </c>
      <c r="CP64">
        <v>86.867000000000004</v>
      </c>
      <c r="CQ64">
        <v>87</v>
      </c>
      <c r="CR64" t="s">
        <v>328</v>
      </c>
      <c r="CS64" t="s">
        <v>328</v>
      </c>
      <c r="CT64" t="s">
        <v>661</v>
      </c>
      <c r="CU64" t="s">
        <v>752</v>
      </c>
      <c r="CV64">
        <v>29</v>
      </c>
      <c r="CW64" t="s">
        <v>394</v>
      </c>
      <c r="CX64">
        <v>0</v>
      </c>
      <c r="CY64">
        <v>0</v>
      </c>
      <c r="CZ64" t="s">
        <v>337</v>
      </c>
      <c r="DA64" t="s">
        <v>338</v>
      </c>
      <c r="DB64" t="s">
        <v>355</v>
      </c>
      <c r="DC64" t="s">
        <v>783</v>
      </c>
      <c r="DD64">
        <v>2</v>
      </c>
      <c r="DE64">
        <v>11</v>
      </c>
      <c r="DF64" t="s">
        <v>341</v>
      </c>
      <c r="DG64" t="s">
        <v>355</v>
      </c>
      <c r="DH64">
        <v>0</v>
      </c>
      <c r="DI64" t="s">
        <v>615</v>
      </c>
      <c r="DJ64" t="s">
        <v>360</v>
      </c>
      <c r="DK64">
        <v>5</v>
      </c>
      <c r="DL64">
        <v>3</v>
      </c>
      <c r="DM64">
        <v>9</v>
      </c>
      <c r="DN64">
        <v>12</v>
      </c>
      <c r="DO64" t="s">
        <v>345</v>
      </c>
      <c r="DP64" t="s">
        <v>345</v>
      </c>
      <c r="DQ64" t="s">
        <v>338</v>
      </c>
      <c r="DR64" t="s">
        <v>345</v>
      </c>
      <c r="DS64" t="s">
        <v>345</v>
      </c>
      <c r="DT64" t="s">
        <v>338</v>
      </c>
      <c r="DU64" t="s">
        <v>338</v>
      </c>
      <c r="DV64" t="s">
        <v>345</v>
      </c>
      <c r="DW64">
        <v>7</v>
      </c>
      <c r="DX64">
        <v>-15</v>
      </c>
      <c r="DY64">
        <v>2</v>
      </c>
      <c r="DZ64">
        <v>3</v>
      </c>
      <c r="EA64">
        <v>11</v>
      </c>
      <c r="EB64">
        <v>7</v>
      </c>
      <c r="EC64">
        <v>-9</v>
      </c>
      <c r="ED64" t="s">
        <v>328</v>
      </c>
      <c r="EG64">
        <v>-9</v>
      </c>
      <c r="EH64" t="s">
        <v>328</v>
      </c>
      <c r="EI64">
        <v>9</v>
      </c>
      <c r="EJ64">
        <v>-8</v>
      </c>
      <c r="EK64">
        <v>4</v>
      </c>
      <c r="EL64">
        <v>-9</v>
      </c>
      <c r="EM64">
        <v>41</v>
      </c>
      <c r="EN64">
        <v>-29</v>
      </c>
      <c r="EO64">
        <v>0</v>
      </c>
      <c r="EP64">
        <v>1</v>
      </c>
      <c r="EQ64">
        <v>1</v>
      </c>
      <c r="ER64">
        <v>-2</v>
      </c>
      <c r="ES64">
        <v>-3</v>
      </c>
      <c r="ET64" t="s">
        <v>328</v>
      </c>
      <c r="EU64">
        <v>0.54006172500000005</v>
      </c>
      <c r="EV64">
        <v>8.7765662999999994E-2</v>
      </c>
      <c r="EW64">
        <v>0.15830538699999999</v>
      </c>
      <c r="EX64">
        <v>6.4015371000000001E-2</v>
      </c>
      <c r="EY64">
        <v>0.24654082699999999</v>
      </c>
      <c r="EZ64">
        <v>0.54006172500000005</v>
      </c>
      <c r="FA64">
        <v>0</v>
      </c>
      <c r="FB64">
        <v>0</v>
      </c>
      <c r="FC64">
        <v>3.3333333330000001</v>
      </c>
      <c r="FD64">
        <v>1.3333333329999999</v>
      </c>
      <c r="FE64">
        <v>0</v>
      </c>
      <c r="FF64">
        <v>-2</v>
      </c>
      <c r="FG64">
        <v>0</v>
      </c>
      <c r="FH64">
        <v>-0.63636363600000001</v>
      </c>
      <c r="FI64">
        <v>-0.63636363600000001</v>
      </c>
      <c r="FJ64">
        <v>-0.63636363600000001</v>
      </c>
      <c r="FK64">
        <v>-0.63636363600000001</v>
      </c>
      <c r="FL64">
        <v>-0.63636363600000001</v>
      </c>
      <c r="FM64">
        <v>-0.63636363600000001</v>
      </c>
      <c r="FN64">
        <v>-0.63636363600000001</v>
      </c>
      <c r="FO64">
        <v>-0.63636363600000001</v>
      </c>
      <c r="FP64">
        <v>-0.63636363600000001</v>
      </c>
      <c r="FQ64">
        <v>-0.63636363600000001</v>
      </c>
      <c r="FR64">
        <v>-0.63636363600000001</v>
      </c>
      <c r="FS64">
        <v>-0.63636363600000001</v>
      </c>
      <c r="FT64">
        <v>5.5E-2</v>
      </c>
      <c r="FU64">
        <v>0.27272727299999999</v>
      </c>
      <c r="FV64">
        <v>0.27272727299999999</v>
      </c>
      <c r="FW64">
        <v>0.27272727299999999</v>
      </c>
      <c r="FX64">
        <v>0.27272727299999999</v>
      </c>
      <c r="FY64">
        <v>0.27272727299999999</v>
      </c>
      <c r="FZ64">
        <v>0.27272727299999999</v>
      </c>
      <c r="GA64">
        <v>0.27272727299999999</v>
      </c>
      <c r="GB64">
        <v>0.27272727299999999</v>
      </c>
      <c r="GC64">
        <v>0.27272727299999999</v>
      </c>
      <c r="GD64">
        <v>0.27272727299999999</v>
      </c>
      <c r="GE64">
        <v>0.27272727299999999</v>
      </c>
      <c r="GF64">
        <v>0.27272727299999999</v>
      </c>
      <c r="GG64">
        <v>-0.566495305</v>
      </c>
      <c r="GH64">
        <v>4.7200000000000002E-5</v>
      </c>
      <c r="GI64">
        <v>0</v>
      </c>
      <c r="GJ64">
        <v>0</v>
      </c>
      <c r="GK64">
        <v>0</v>
      </c>
      <c r="GL64">
        <v>1</v>
      </c>
    </row>
    <row r="65" spans="1:194" x14ac:dyDescent="0.3">
      <c r="A65" t="s">
        <v>123</v>
      </c>
      <c r="B65" t="s">
        <v>578</v>
      </c>
      <c r="C65">
        <v>28</v>
      </c>
      <c r="D65">
        <v>40</v>
      </c>
      <c r="G65" t="s">
        <v>328</v>
      </c>
      <c r="H65">
        <v>0</v>
      </c>
      <c r="I65">
        <v>0</v>
      </c>
      <c r="M65">
        <v>67</v>
      </c>
      <c r="N65">
        <v>77</v>
      </c>
      <c r="Q65" t="s">
        <v>328</v>
      </c>
      <c r="S65" t="s">
        <v>430</v>
      </c>
      <c r="W65">
        <v>100</v>
      </c>
      <c r="X65">
        <v>100</v>
      </c>
      <c r="AB65">
        <v>97</v>
      </c>
      <c r="AC65">
        <v>98</v>
      </c>
      <c r="AG65">
        <v>64</v>
      </c>
      <c r="AH65">
        <v>79</v>
      </c>
      <c r="AL65">
        <v>9.0399999999999991</v>
      </c>
      <c r="AM65">
        <v>8.81</v>
      </c>
      <c r="AO65" t="s">
        <v>328</v>
      </c>
      <c r="AP65" t="s">
        <v>328</v>
      </c>
      <c r="AQ65">
        <v>27</v>
      </c>
      <c r="AR65">
        <v>33</v>
      </c>
      <c r="AV65">
        <v>32</v>
      </c>
      <c r="AW65">
        <v>34</v>
      </c>
      <c r="BA65">
        <v>21</v>
      </c>
      <c r="BB65">
        <v>19</v>
      </c>
      <c r="BF65">
        <v>51</v>
      </c>
      <c r="BG65">
        <v>82</v>
      </c>
      <c r="BK65">
        <v>32.93</v>
      </c>
      <c r="BL65">
        <v>21.17</v>
      </c>
      <c r="BP65">
        <v>125279</v>
      </c>
      <c r="BQ65">
        <v>112850</v>
      </c>
      <c r="BT65" t="s">
        <v>328</v>
      </c>
      <c r="BU65">
        <v>77</v>
      </c>
      <c r="BV65">
        <v>89</v>
      </c>
      <c r="BY65" t="s">
        <v>328</v>
      </c>
      <c r="BZ65" t="s">
        <v>487</v>
      </c>
      <c r="CA65" t="s">
        <v>487</v>
      </c>
      <c r="CB65" t="s">
        <v>328</v>
      </c>
      <c r="CC65" t="s">
        <v>328</v>
      </c>
      <c r="CD65" t="s">
        <v>328</v>
      </c>
      <c r="CE65">
        <v>1</v>
      </c>
      <c r="CF65">
        <v>0</v>
      </c>
      <c r="CJ65">
        <v>0</v>
      </c>
      <c r="CK65">
        <v>0</v>
      </c>
      <c r="CO65">
        <v>82.141999999999996</v>
      </c>
      <c r="CP65">
        <v>82.599000000000004</v>
      </c>
      <c r="CR65" t="s">
        <v>328</v>
      </c>
      <c r="CS65" t="s">
        <v>328</v>
      </c>
      <c r="CT65" t="s">
        <v>784</v>
      </c>
      <c r="CU65" t="s">
        <v>335</v>
      </c>
      <c r="CV65">
        <v>22</v>
      </c>
      <c r="CW65" t="s">
        <v>355</v>
      </c>
      <c r="CX65">
        <v>0</v>
      </c>
      <c r="CY65">
        <v>0</v>
      </c>
      <c r="CZ65" t="s">
        <v>355</v>
      </c>
      <c r="DA65" t="s">
        <v>345</v>
      </c>
      <c r="DB65" t="s">
        <v>355</v>
      </c>
      <c r="DC65" t="s">
        <v>785</v>
      </c>
      <c r="DD65">
        <v>1</v>
      </c>
      <c r="DE65">
        <v>10</v>
      </c>
      <c r="DF65" t="s">
        <v>355</v>
      </c>
      <c r="DG65" t="s">
        <v>355</v>
      </c>
      <c r="DH65">
        <v>0</v>
      </c>
      <c r="DI65" t="s">
        <v>786</v>
      </c>
      <c r="DJ65" t="s">
        <v>787</v>
      </c>
      <c r="DK65">
        <v>6</v>
      </c>
      <c r="DL65">
        <v>3</v>
      </c>
      <c r="DM65">
        <v>24</v>
      </c>
      <c r="DN65">
        <v>15</v>
      </c>
      <c r="DO65" t="s">
        <v>338</v>
      </c>
      <c r="DP65" t="s">
        <v>345</v>
      </c>
      <c r="DQ65" t="s">
        <v>345</v>
      </c>
      <c r="DR65" t="s">
        <v>345</v>
      </c>
      <c r="DS65" t="s">
        <v>345</v>
      </c>
      <c r="DT65" t="s">
        <v>338</v>
      </c>
      <c r="DU65" t="s">
        <v>345</v>
      </c>
      <c r="DV65" t="s">
        <v>345</v>
      </c>
      <c r="DW65">
        <v>-15</v>
      </c>
      <c r="EA65">
        <v>-12</v>
      </c>
      <c r="ED65" t="s">
        <v>328</v>
      </c>
      <c r="EE65">
        <v>-10</v>
      </c>
      <c r="EH65" t="s">
        <v>328</v>
      </c>
      <c r="EI65">
        <v>-1</v>
      </c>
      <c r="EM65">
        <v>-31</v>
      </c>
      <c r="EQ65">
        <v>-12</v>
      </c>
      <c r="ET65" t="s">
        <v>328</v>
      </c>
      <c r="EU65">
        <v>0.102232306</v>
      </c>
      <c r="EV65">
        <v>0.24956709899999999</v>
      </c>
      <c r="EW65">
        <v>9.8209274999999999E-2</v>
      </c>
      <c r="EX65">
        <v>7.252377E-3</v>
      </c>
      <c r="EY65">
        <v>0.32962872500000001</v>
      </c>
      <c r="EZ65">
        <v>0.102232306</v>
      </c>
      <c r="FA65">
        <v>0</v>
      </c>
      <c r="FB65">
        <v>0</v>
      </c>
      <c r="FC65">
        <v>6</v>
      </c>
      <c r="FD65">
        <v>2</v>
      </c>
      <c r="FE65">
        <v>-2</v>
      </c>
      <c r="FF65">
        <v>-1</v>
      </c>
      <c r="FG65">
        <v>0</v>
      </c>
      <c r="FH65">
        <v>2</v>
      </c>
      <c r="FI65">
        <v>2</v>
      </c>
      <c r="FJ65">
        <v>2</v>
      </c>
      <c r="FK65">
        <v>2</v>
      </c>
      <c r="FL65">
        <v>2</v>
      </c>
      <c r="FM65">
        <v>2</v>
      </c>
      <c r="FN65">
        <v>2</v>
      </c>
      <c r="FO65">
        <v>2</v>
      </c>
      <c r="FP65">
        <v>2</v>
      </c>
      <c r="FQ65">
        <v>2</v>
      </c>
      <c r="FR65">
        <v>2</v>
      </c>
      <c r="FS65">
        <v>2</v>
      </c>
      <c r="FT65">
        <v>-0.23</v>
      </c>
      <c r="FU65">
        <v>-0.33333333300000001</v>
      </c>
      <c r="FV65">
        <v>-0.33333333300000001</v>
      </c>
      <c r="FW65">
        <v>-0.33333333300000001</v>
      </c>
      <c r="FX65">
        <v>-0.33333333300000001</v>
      </c>
      <c r="FY65">
        <v>-0.33333333300000001</v>
      </c>
      <c r="FZ65">
        <v>-0.33333333300000001</v>
      </c>
      <c r="GA65">
        <v>-0.33333333300000001</v>
      </c>
      <c r="GB65">
        <v>-0.33333333300000001</v>
      </c>
      <c r="GC65">
        <v>-0.33333333300000001</v>
      </c>
      <c r="GD65">
        <v>-0.33333333300000001</v>
      </c>
      <c r="GE65">
        <v>-0.33333333300000001</v>
      </c>
      <c r="GF65">
        <v>-0.33333333300000001</v>
      </c>
      <c r="GG65">
        <v>-0.566495305</v>
      </c>
      <c r="GH65">
        <v>6.1462799999999998E-4</v>
      </c>
      <c r="GI65">
        <v>0</v>
      </c>
      <c r="GJ65">
        <v>0</v>
      </c>
      <c r="GK65">
        <v>0</v>
      </c>
      <c r="GL65">
        <v>0</v>
      </c>
    </row>
    <row r="66" spans="1:194" x14ac:dyDescent="0.3">
      <c r="A66" t="s">
        <v>76</v>
      </c>
      <c r="B66" t="s">
        <v>637</v>
      </c>
      <c r="C66">
        <v>68</v>
      </c>
      <c r="D66">
        <v>44</v>
      </c>
      <c r="E66">
        <v>49</v>
      </c>
      <c r="F66">
        <v>52</v>
      </c>
      <c r="G66" t="s">
        <v>328</v>
      </c>
      <c r="H66">
        <v>43</v>
      </c>
      <c r="I66">
        <v>42</v>
      </c>
      <c r="J66">
        <v>33</v>
      </c>
      <c r="K66">
        <v>35</v>
      </c>
      <c r="L66">
        <v>35</v>
      </c>
      <c r="M66">
        <v>46</v>
      </c>
      <c r="N66">
        <v>35</v>
      </c>
      <c r="O66">
        <v>39</v>
      </c>
      <c r="P66">
        <v>40</v>
      </c>
      <c r="Q66" t="s">
        <v>328</v>
      </c>
      <c r="R66">
        <v>68</v>
      </c>
      <c r="S66" t="s">
        <v>773</v>
      </c>
      <c r="T66">
        <v>69</v>
      </c>
      <c r="U66">
        <v>61</v>
      </c>
      <c r="V66">
        <v>52</v>
      </c>
      <c r="W66">
        <v>95</v>
      </c>
      <c r="X66">
        <v>91</v>
      </c>
      <c r="Y66">
        <v>92</v>
      </c>
      <c r="Z66">
        <v>92</v>
      </c>
      <c r="AA66">
        <v>96</v>
      </c>
      <c r="AB66">
        <v>67</v>
      </c>
      <c r="AC66">
        <v>62</v>
      </c>
      <c r="AD66">
        <v>76</v>
      </c>
      <c r="AE66">
        <v>72</v>
      </c>
      <c r="AF66">
        <v>77</v>
      </c>
      <c r="AG66">
        <v>65</v>
      </c>
      <c r="AH66">
        <v>71</v>
      </c>
      <c r="AI66">
        <v>67</v>
      </c>
      <c r="AJ66">
        <v>73</v>
      </c>
      <c r="AK66">
        <v>68</v>
      </c>
      <c r="AL66">
        <v>8.43</v>
      </c>
      <c r="AM66">
        <v>8.69</v>
      </c>
      <c r="AN66">
        <v>8.61</v>
      </c>
      <c r="AO66" t="s">
        <v>328</v>
      </c>
      <c r="AP66" t="s">
        <v>328</v>
      </c>
      <c r="AQ66">
        <v>50</v>
      </c>
      <c r="AR66">
        <v>58</v>
      </c>
      <c r="AS66">
        <v>56</v>
      </c>
      <c r="AT66">
        <v>65</v>
      </c>
      <c r="AU66">
        <v>43</v>
      </c>
      <c r="AV66">
        <v>46</v>
      </c>
      <c r="AW66">
        <v>39</v>
      </c>
      <c r="AX66">
        <v>42</v>
      </c>
      <c r="AY66">
        <v>35</v>
      </c>
      <c r="AZ66">
        <v>38</v>
      </c>
      <c r="BA66">
        <v>32</v>
      </c>
      <c r="BB66">
        <v>26</v>
      </c>
      <c r="BC66">
        <v>26</v>
      </c>
      <c r="BD66">
        <v>25</v>
      </c>
      <c r="BE66">
        <v>28</v>
      </c>
      <c r="BF66">
        <v>76</v>
      </c>
      <c r="BG66">
        <v>77</v>
      </c>
      <c r="BH66">
        <v>58</v>
      </c>
      <c r="BI66">
        <v>85</v>
      </c>
      <c r="BJ66">
        <v>72</v>
      </c>
      <c r="BK66">
        <v>45.27</v>
      </c>
      <c r="BL66">
        <v>53.896999999999998</v>
      </c>
      <c r="BM66">
        <v>33</v>
      </c>
      <c r="BN66">
        <v>52</v>
      </c>
      <c r="BO66">
        <v>48</v>
      </c>
      <c r="BP66">
        <v>67273</v>
      </c>
      <c r="BQ66">
        <v>66576</v>
      </c>
      <c r="BR66">
        <v>63873</v>
      </c>
      <c r="BS66">
        <v>62063</v>
      </c>
      <c r="BT66" t="s">
        <v>328</v>
      </c>
      <c r="BU66">
        <v>9</v>
      </c>
      <c r="BV66">
        <v>7</v>
      </c>
      <c r="BW66">
        <v>7</v>
      </c>
      <c r="BX66">
        <v>4</v>
      </c>
      <c r="BY66" t="s">
        <v>328</v>
      </c>
      <c r="BZ66" t="s">
        <v>788</v>
      </c>
      <c r="CA66" t="s">
        <v>789</v>
      </c>
      <c r="CB66" t="s">
        <v>646</v>
      </c>
      <c r="CC66" t="s">
        <v>790</v>
      </c>
      <c r="CD66" t="s">
        <v>328</v>
      </c>
      <c r="CE66">
        <v>36</v>
      </c>
      <c r="CF66">
        <v>41</v>
      </c>
      <c r="CG66">
        <v>42</v>
      </c>
      <c r="CH66">
        <v>38</v>
      </c>
      <c r="CI66">
        <v>27</v>
      </c>
      <c r="CJ66">
        <v>11</v>
      </c>
      <c r="CK66">
        <v>10</v>
      </c>
      <c r="CL66">
        <v>18</v>
      </c>
      <c r="CM66">
        <v>15</v>
      </c>
      <c r="CN66">
        <v>10</v>
      </c>
      <c r="CO66">
        <v>84.308000000000007</v>
      </c>
      <c r="CP66">
        <v>85.216999999999999</v>
      </c>
      <c r="CQ66">
        <v>85</v>
      </c>
      <c r="CR66" t="s">
        <v>328</v>
      </c>
      <c r="CS66" t="s">
        <v>328</v>
      </c>
      <c r="CT66" t="s">
        <v>727</v>
      </c>
      <c r="CU66" t="s">
        <v>335</v>
      </c>
      <c r="CV66">
        <v>24</v>
      </c>
      <c r="CW66" t="s">
        <v>355</v>
      </c>
      <c r="CX66">
        <v>0</v>
      </c>
      <c r="CY66">
        <v>0</v>
      </c>
      <c r="CZ66" t="s">
        <v>337</v>
      </c>
      <c r="DA66" t="s">
        <v>338</v>
      </c>
      <c r="DB66" t="s">
        <v>355</v>
      </c>
      <c r="DC66" t="s">
        <v>791</v>
      </c>
      <c r="DD66">
        <v>1</v>
      </c>
      <c r="DE66">
        <v>0</v>
      </c>
      <c r="DF66" t="s">
        <v>792</v>
      </c>
      <c r="DG66" t="s">
        <v>355</v>
      </c>
      <c r="DH66">
        <v>835</v>
      </c>
      <c r="DI66" t="s">
        <v>793</v>
      </c>
      <c r="DJ66" t="s">
        <v>360</v>
      </c>
      <c r="DK66">
        <v>4</v>
      </c>
      <c r="DL66">
        <v>4</v>
      </c>
      <c r="DM66">
        <v>9</v>
      </c>
      <c r="DN66">
        <v>4</v>
      </c>
      <c r="DO66" t="s">
        <v>345</v>
      </c>
      <c r="DP66" t="s">
        <v>345</v>
      </c>
      <c r="DQ66" t="s">
        <v>338</v>
      </c>
      <c r="DR66" t="s">
        <v>338</v>
      </c>
      <c r="DS66" t="s">
        <v>345</v>
      </c>
      <c r="DT66" t="s">
        <v>345</v>
      </c>
      <c r="DU66" t="s">
        <v>345</v>
      </c>
      <c r="DV66" t="s">
        <v>345</v>
      </c>
      <c r="DW66">
        <v>-6</v>
      </c>
      <c r="DX66">
        <v>4</v>
      </c>
      <c r="DY66">
        <v>-6</v>
      </c>
      <c r="DZ66">
        <v>5</v>
      </c>
      <c r="EA66">
        <v>24</v>
      </c>
      <c r="EB66">
        <v>-5</v>
      </c>
      <c r="EC66">
        <v>-3</v>
      </c>
      <c r="ED66" t="s">
        <v>328</v>
      </c>
      <c r="EE66">
        <v>11</v>
      </c>
      <c r="EF66">
        <v>-4</v>
      </c>
      <c r="EG66">
        <v>-1</v>
      </c>
      <c r="EH66" t="s">
        <v>328</v>
      </c>
      <c r="EI66">
        <v>5</v>
      </c>
      <c r="EJ66">
        <v>-14</v>
      </c>
      <c r="EK66">
        <v>4</v>
      </c>
      <c r="EL66">
        <v>-5</v>
      </c>
      <c r="EM66">
        <v>-1</v>
      </c>
      <c r="EN66">
        <v>19</v>
      </c>
      <c r="EO66">
        <v>-27</v>
      </c>
      <c r="EP66">
        <v>13</v>
      </c>
      <c r="EQ66">
        <v>2</v>
      </c>
      <c r="ER66">
        <v>0</v>
      </c>
      <c r="ES66">
        <v>3</v>
      </c>
      <c r="ET66" t="s">
        <v>328</v>
      </c>
      <c r="EU66">
        <v>0.30541523199999998</v>
      </c>
      <c r="EV66">
        <v>0.19478382299999999</v>
      </c>
      <c r="EW66">
        <v>0.113651514</v>
      </c>
      <c r="EX66">
        <v>8.7738754000000002E-2</v>
      </c>
      <c r="EY66">
        <v>0.15407776000000001</v>
      </c>
      <c r="EZ66">
        <v>0.30541523199999998</v>
      </c>
      <c r="FA66">
        <v>-1</v>
      </c>
      <c r="FB66">
        <v>-2.6666666669999999</v>
      </c>
      <c r="FC66">
        <v>5</v>
      </c>
      <c r="FD66">
        <v>-3.6666666669999999</v>
      </c>
      <c r="FE66">
        <v>-2.3333333330000001</v>
      </c>
      <c r="FF66">
        <v>0.66666666699999999</v>
      </c>
      <c r="FG66">
        <v>1.3333333329999999</v>
      </c>
      <c r="FH66">
        <v>1.7272727269999999</v>
      </c>
      <c r="FI66">
        <v>1.7272727269999999</v>
      </c>
      <c r="FJ66">
        <v>1.7272727269999999</v>
      </c>
      <c r="FK66">
        <v>1.7272727269999999</v>
      </c>
      <c r="FL66">
        <v>1.7272727269999999</v>
      </c>
      <c r="FM66">
        <v>1.7272727269999999</v>
      </c>
      <c r="FN66">
        <v>1.7272727269999999</v>
      </c>
      <c r="FO66">
        <v>1.7272727269999999</v>
      </c>
      <c r="FP66">
        <v>1.7272727269999999</v>
      </c>
      <c r="FQ66">
        <v>1.7272727269999999</v>
      </c>
      <c r="FR66">
        <v>1.7272727269999999</v>
      </c>
      <c r="FS66">
        <v>1.7272727269999999</v>
      </c>
      <c r="FT66">
        <v>0.09</v>
      </c>
      <c r="FU66">
        <v>2.1818181820000002</v>
      </c>
      <c r="FV66">
        <v>2.1818181820000002</v>
      </c>
      <c r="FW66">
        <v>2.1818181820000002</v>
      </c>
      <c r="FX66">
        <v>2.1818181820000002</v>
      </c>
      <c r="FY66">
        <v>2.1818181820000002</v>
      </c>
      <c r="FZ66">
        <v>2.1818181820000002</v>
      </c>
      <c r="GA66">
        <v>2.1818181820000002</v>
      </c>
      <c r="GB66">
        <v>2.1818181820000002</v>
      </c>
      <c r="GC66">
        <v>2.1818181820000002</v>
      </c>
      <c r="GD66">
        <v>2.1818181820000002</v>
      </c>
      <c r="GE66">
        <v>2.1818181820000002</v>
      </c>
      <c r="GF66">
        <v>2.1818181820000002</v>
      </c>
      <c r="GG66">
        <v>-0.566495305</v>
      </c>
      <c r="GH66">
        <v>1.33783E-4</v>
      </c>
      <c r="GI66">
        <v>0</v>
      </c>
      <c r="GJ66">
        <v>0</v>
      </c>
      <c r="GK66">
        <v>0</v>
      </c>
      <c r="GL66">
        <v>0</v>
      </c>
    </row>
    <row r="67" spans="1:194" x14ac:dyDescent="0.3">
      <c r="A67" t="s">
        <v>53</v>
      </c>
      <c r="B67" t="s">
        <v>637</v>
      </c>
      <c r="C67">
        <v>53</v>
      </c>
      <c r="D67">
        <v>46</v>
      </c>
      <c r="E67">
        <v>31</v>
      </c>
      <c r="F67">
        <v>27</v>
      </c>
      <c r="G67" t="s">
        <v>328</v>
      </c>
      <c r="H67">
        <v>73</v>
      </c>
      <c r="I67">
        <v>69</v>
      </c>
      <c r="J67">
        <v>69</v>
      </c>
      <c r="K67">
        <v>71</v>
      </c>
      <c r="L67">
        <v>69</v>
      </c>
      <c r="M67">
        <v>78</v>
      </c>
      <c r="O67">
        <v>32</v>
      </c>
      <c r="P67">
        <v>43</v>
      </c>
      <c r="Q67" t="s">
        <v>328</v>
      </c>
      <c r="R67">
        <v>55</v>
      </c>
      <c r="S67" t="s">
        <v>616</v>
      </c>
      <c r="T67">
        <v>41</v>
      </c>
      <c r="U67">
        <v>37</v>
      </c>
      <c r="V67">
        <v>35</v>
      </c>
      <c r="W67">
        <v>95</v>
      </c>
      <c r="X67">
        <v>94</v>
      </c>
      <c r="Y67">
        <v>94</v>
      </c>
      <c r="Z67">
        <v>98</v>
      </c>
      <c r="AA67">
        <v>98</v>
      </c>
      <c r="AB67">
        <v>31</v>
      </c>
      <c r="AC67">
        <v>19</v>
      </c>
      <c r="AD67">
        <v>28</v>
      </c>
      <c r="AE67">
        <v>29</v>
      </c>
      <c r="AF67">
        <v>40</v>
      </c>
      <c r="AG67">
        <v>66</v>
      </c>
      <c r="AH67">
        <v>58</v>
      </c>
      <c r="AI67">
        <v>40</v>
      </c>
      <c r="AJ67">
        <v>37</v>
      </c>
      <c r="AK67">
        <v>45</v>
      </c>
      <c r="AL67">
        <v>8.4700000000000006</v>
      </c>
      <c r="AM67">
        <v>8.3699999999999992</v>
      </c>
      <c r="AN67">
        <v>8.75</v>
      </c>
      <c r="AO67" t="s">
        <v>328</v>
      </c>
      <c r="AP67" t="s">
        <v>328</v>
      </c>
      <c r="AQ67">
        <v>27</v>
      </c>
      <c r="AR67">
        <v>25</v>
      </c>
      <c r="AS67">
        <v>25</v>
      </c>
      <c r="AT67">
        <v>29</v>
      </c>
      <c r="AU67">
        <v>31</v>
      </c>
      <c r="AV67">
        <v>49</v>
      </c>
      <c r="AW67">
        <v>50</v>
      </c>
      <c r="AX67">
        <v>52</v>
      </c>
      <c r="AZ67">
        <v>38</v>
      </c>
      <c r="BA67">
        <v>36</v>
      </c>
      <c r="BB67">
        <v>38</v>
      </c>
      <c r="BC67">
        <v>39</v>
      </c>
      <c r="BD67">
        <v>36</v>
      </c>
      <c r="BE67">
        <v>32</v>
      </c>
      <c r="BF67">
        <v>72</v>
      </c>
      <c r="BG67">
        <v>80</v>
      </c>
      <c r="BH67">
        <v>29</v>
      </c>
      <c r="BI67">
        <v>18</v>
      </c>
      <c r="BK67">
        <v>41.48</v>
      </c>
      <c r="BL67">
        <v>45.936999999999998</v>
      </c>
      <c r="BM67">
        <v>69</v>
      </c>
      <c r="BN67">
        <v>51</v>
      </c>
      <c r="BO67">
        <v>44</v>
      </c>
      <c r="BP67">
        <v>64994</v>
      </c>
      <c r="BQ67">
        <v>61678</v>
      </c>
      <c r="BR67">
        <v>67191</v>
      </c>
      <c r="BS67">
        <v>64546</v>
      </c>
      <c r="BT67" t="s">
        <v>328</v>
      </c>
      <c r="BU67">
        <v>38</v>
      </c>
      <c r="BV67">
        <v>38</v>
      </c>
      <c r="BW67">
        <v>35</v>
      </c>
      <c r="BX67">
        <v>40</v>
      </c>
      <c r="BY67" t="s">
        <v>328</v>
      </c>
      <c r="BZ67" t="s">
        <v>794</v>
      </c>
      <c r="CA67" t="s">
        <v>795</v>
      </c>
      <c r="CB67" t="s">
        <v>788</v>
      </c>
      <c r="CC67" t="s">
        <v>796</v>
      </c>
      <c r="CD67" t="s">
        <v>328</v>
      </c>
      <c r="CE67">
        <v>21</v>
      </c>
      <c r="CF67">
        <v>21</v>
      </c>
      <c r="CG67">
        <v>24</v>
      </c>
      <c r="CH67">
        <v>36</v>
      </c>
      <c r="CI67">
        <v>37</v>
      </c>
      <c r="CJ67">
        <v>67</v>
      </c>
      <c r="CK67">
        <v>47</v>
      </c>
      <c r="CL67">
        <v>56</v>
      </c>
      <c r="CM67">
        <v>61</v>
      </c>
      <c r="CN67">
        <v>64</v>
      </c>
      <c r="CO67">
        <v>85.456000000000003</v>
      </c>
      <c r="CP67">
        <v>86.311000000000007</v>
      </c>
      <c r="CQ67">
        <v>85</v>
      </c>
      <c r="CR67" t="s">
        <v>328</v>
      </c>
      <c r="CS67" t="s">
        <v>328</v>
      </c>
      <c r="CT67" t="s">
        <v>426</v>
      </c>
      <c r="CU67" t="s">
        <v>335</v>
      </c>
      <c r="CV67">
        <v>10</v>
      </c>
      <c r="CW67" t="s">
        <v>394</v>
      </c>
      <c r="CX67">
        <v>0</v>
      </c>
      <c r="CY67">
        <v>0</v>
      </c>
      <c r="CZ67" t="s">
        <v>355</v>
      </c>
      <c r="DA67" t="s">
        <v>345</v>
      </c>
      <c r="DB67" t="s">
        <v>355</v>
      </c>
      <c r="DC67" t="s">
        <v>797</v>
      </c>
      <c r="DD67">
        <v>1</v>
      </c>
      <c r="DE67">
        <v>0</v>
      </c>
      <c r="DF67" t="s">
        <v>341</v>
      </c>
      <c r="DG67" t="s">
        <v>412</v>
      </c>
      <c r="DH67">
        <v>0</v>
      </c>
      <c r="DI67" t="s">
        <v>798</v>
      </c>
      <c r="DJ67" t="s">
        <v>360</v>
      </c>
      <c r="DK67">
        <v>3</v>
      </c>
      <c r="DL67">
        <v>3</v>
      </c>
      <c r="DM67">
        <v>10</v>
      </c>
      <c r="DN67">
        <v>0</v>
      </c>
      <c r="DO67" t="s">
        <v>345</v>
      </c>
      <c r="DP67" t="s">
        <v>338</v>
      </c>
      <c r="DQ67" t="s">
        <v>345</v>
      </c>
      <c r="DR67" t="s">
        <v>345</v>
      </c>
      <c r="DS67" t="s">
        <v>338</v>
      </c>
      <c r="DT67" t="s">
        <v>345</v>
      </c>
      <c r="DU67" t="s">
        <v>338</v>
      </c>
      <c r="DV67" t="s">
        <v>345</v>
      </c>
      <c r="DW67">
        <v>8</v>
      </c>
      <c r="DX67">
        <v>18</v>
      </c>
      <c r="DY67">
        <v>3</v>
      </c>
      <c r="DZ67">
        <v>-8</v>
      </c>
      <c r="EA67">
        <v>7</v>
      </c>
      <c r="EB67">
        <v>15</v>
      </c>
      <c r="EC67">
        <v>4</v>
      </c>
      <c r="ED67" t="s">
        <v>328</v>
      </c>
      <c r="EG67">
        <v>-11</v>
      </c>
      <c r="EH67" t="s">
        <v>328</v>
      </c>
      <c r="EI67">
        <v>12</v>
      </c>
      <c r="EJ67">
        <v>-9</v>
      </c>
      <c r="EK67">
        <v>-1</v>
      </c>
      <c r="EL67">
        <v>-11</v>
      </c>
      <c r="EM67">
        <v>-8</v>
      </c>
      <c r="EN67">
        <v>51</v>
      </c>
      <c r="EO67">
        <v>11</v>
      </c>
      <c r="EQ67">
        <v>0</v>
      </c>
      <c r="ER67">
        <v>3</v>
      </c>
      <c r="ES67">
        <v>-5</v>
      </c>
      <c r="ET67" t="s">
        <v>328</v>
      </c>
      <c r="EU67">
        <v>5.4610671E-2</v>
      </c>
      <c r="EV67">
        <v>0.31298890400000001</v>
      </c>
      <c r="EW67">
        <v>0.47099655499999998</v>
      </c>
      <c r="EX67">
        <v>0.19869431400000001</v>
      </c>
      <c r="EY67">
        <v>0.61940321700000001</v>
      </c>
      <c r="EZ67">
        <v>5.4610671E-2</v>
      </c>
      <c r="FA67">
        <v>1</v>
      </c>
      <c r="FB67">
        <v>-0.66666666699999999</v>
      </c>
      <c r="FC67">
        <v>0.66666666699999999</v>
      </c>
      <c r="FD67">
        <v>1.5</v>
      </c>
      <c r="FE67">
        <v>0</v>
      </c>
      <c r="FF67">
        <v>5</v>
      </c>
      <c r="FG67">
        <v>-2</v>
      </c>
      <c r="FH67">
        <v>-0.44444444399999999</v>
      </c>
      <c r="FI67">
        <v>-0.44444444399999999</v>
      </c>
      <c r="FJ67">
        <v>-0.44444444399999999</v>
      </c>
      <c r="FK67">
        <v>-0.44444444399999999</v>
      </c>
      <c r="FL67">
        <v>-0.44444444399999999</v>
      </c>
      <c r="FM67">
        <v>-0.44444444399999999</v>
      </c>
      <c r="FN67">
        <v>-0.44444444399999999</v>
      </c>
      <c r="FO67">
        <v>-0.44444444399999999</v>
      </c>
      <c r="FP67">
        <v>-0.44444444399999999</v>
      </c>
      <c r="FQ67">
        <v>-0.44444444399999999</v>
      </c>
      <c r="FR67">
        <v>-0.44444444399999999</v>
      </c>
      <c r="FS67">
        <v>-0.44444444399999999</v>
      </c>
      <c r="FT67">
        <v>0.14000000000000001</v>
      </c>
      <c r="FU67">
        <v>0.36363636399999999</v>
      </c>
      <c r="FV67">
        <v>0.36363636399999999</v>
      </c>
      <c r="FW67">
        <v>0.36363636399999999</v>
      </c>
      <c r="FX67">
        <v>0.36363636399999999</v>
      </c>
      <c r="FY67">
        <v>0.36363636399999999</v>
      </c>
      <c r="FZ67">
        <v>0.36363636399999999</v>
      </c>
      <c r="GA67">
        <v>0.36363636399999999</v>
      </c>
      <c r="GB67">
        <v>0.36363636399999999</v>
      </c>
      <c r="GC67">
        <v>0.36363636399999999</v>
      </c>
      <c r="GD67">
        <v>0.36363636399999999</v>
      </c>
      <c r="GE67">
        <v>0.36363636399999999</v>
      </c>
      <c r="GF67">
        <v>0.36363636399999999</v>
      </c>
      <c r="GG67">
        <v>-0.566495305</v>
      </c>
      <c r="GH67">
        <v>5.8466900000000001E-4</v>
      </c>
      <c r="GI67">
        <v>0</v>
      </c>
      <c r="GJ67">
        <v>0</v>
      </c>
      <c r="GK67">
        <v>0</v>
      </c>
      <c r="GL67">
        <v>1</v>
      </c>
    </row>
    <row r="68" spans="1:194" x14ac:dyDescent="0.3">
      <c r="A68" t="s">
        <v>59</v>
      </c>
      <c r="B68" t="s">
        <v>346</v>
      </c>
      <c r="C68">
        <v>41</v>
      </c>
      <c r="D68">
        <v>26</v>
      </c>
      <c r="E68">
        <v>44</v>
      </c>
      <c r="F68">
        <v>44</v>
      </c>
      <c r="G68" t="s">
        <v>328</v>
      </c>
      <c r="H68">
        <v>60</v>
      </c>
      <c r="I68">
        <v>33</v>
      </c>
      <c r="J68">
        <v>33</v>
      </c>
      <c r="K68">
        <v>33</v>
      </c>
      <c r="L68">
        <v>23</v>
      </c>
      <c r="M68">
        <v>45</v>
      </c>
      <c r="O68">
        <v>42</v>
      </c>
      <c r="P68">
        <v>46</v>
      </c>
      <c r="Q68" t="s">
        <v>328</v>
      </c>
      <c r="R68">
        <v>56</v>
      </c>
      <c r="S68" t="s">
        <v>616</v>
      </c>
      <c r="T68">
        <v>42</v>
      </c>
      <c r="U68">
        <v>45</v>
      </c>
      <c r="V68">
        <v>49</v>
      </c>
      <c r="W68">
        <v>86</v>
      </c>
      <c r="X68">
        <v>86</v>
      </c>
      <c r="Y68">
        <v>100</v>
      </c>
      <c r="Z68">
        <v>100</v>
      </c>
      <c r="AA68">
        <v>92</v>
      </c>
      <c r="AB68">
        <v>42</v>
      </c>
      <c r="AC68">
        <v>49</v>
      </c>
      <c r="AD68">
        <v>44</v>
      </c>
      <c r="AE68">
        <v>39</v>
      </c>
      <c r="AF68">
        <v>46</v>
      </c>
      <c r="AG68">
        <v>67</v>
      </c>
      <c r="AH68">
        <v>60</v>
      </c>
      <c r="AI68">
        <v>42</v>
      </c>
      <c r="AJ68">
        <v>33</v>
      </c>
      <c r="AK68">
        <v>51</v>
      </c>
      <c r="AL68">
        <v>9.07</v>
      </c>
      <c r="AM68">
        <v>9.09</v>
      </c>
      <c r="AN68">
        <v>8.9700000000000006</v>
      </c>
      <c r="AO68" t="s">
        <v>328</v>
      </c>
      <c r="AP68" t="s">
        <v>328</v>
      </c>
      <c r="AQ68">
        <v>55</v>
      </c>
      <c r="AR68">
        <v>41</v>
      </c>
      <c r="AS68">
        <v>53</v>
      </c>
      <c r="AT68">
        <v>53</v>
      </c>
      <c r="AU68">
        <v>43</v>
      </c>
      <c r="AV68">
        <v>50</v>
      </c>
      <c r="AW68">
        <v>55</v>
      </c>
      <c r="AX68">
        <v>51</v>
      </c>
      <c r="AZ68">
        <v>57</v>
      </c>
      <c r="BA68">
        <v>47</v>
      </c>
      <c r="BB68">
        <v>53</v>
      </c>
      <c r="BC68">
        <v>50</v>
      </c>
      <c r="BD68">
        <v>50</v>
      </c>
      <c r="BE68">
        <v>44</v>
      </c>
      <c r="BF68">
        <v>92</v>
      </c>
      <c r="BG68">
        <v>42</v>
      </c>
      <c r="BH68">
        <v>85</v>
      </c>
      <c r="BI68">
        <v>74</v>
      </c>
      <c r="BK68">
        <v>39.479999999999997</v>
      </c>
      <c r="BL68">
        <v>46.493000000000002</v>
      </c>
      <c r="BM68">
        <v>33</v>
      </c>
      <c r="BN68">
        <v>49</v>
      </c>
      <c r="BO68">
        <v>43</v>
      </c>
      <c r="BP68">
        <v>64736</v>
      </c>
      <c r="BQ68">
        <v>64157</v>
      </c>
      <c r="BR68">
        <v>61828</v>
      </c>
      <c r="BS68">
        <v>62083</v>
      </c>
      <c r="BT68" t="s">
        <v>328</v>
      </c>
      <c r="BU68">
        <v>24</v>
      </c>
      <c r="BV68">
        <v>25</v>
      </c>
      <c r="BW68">
        <v>23</v>
      </c>
      <c r="BX68">
        <v>12</v>
      </c>
      <c r="BY68" t="s">
        <v>328</v>
      </c>
      <c r="BZ68" t="s">
        <v>799</v>
      </c>
      <c r="CA68" t="s">
        <v>800</v>
      </c>
      <c r="CB68" t="s">
        <v>801</v>
      </c>
      <c r="CC68" t="s">
        <v>802</v>
      </c>
      <c r="CD68" t="s">
        <v>328</v>
      </c>
      <c r="CE68">
        <v>22</v>
      </c>
      <c r="CF68">
        <v>17</v>
      </c>
      <c r="CG68">
        <v>35</v>
      </c>
      <c r="CH68">
        <v>35</v>
      </c>
      <c r="CI68">
        <v>23</v>
      </c>
      <c r="CJ68">
        <v>22</v>
      </c>
      <c r="CK68">
        <v>17</v>
      </c>
      <c r="CL68">
        <v>53</v>
      </c>
      <c r="CM68">
        <v>52</v>
      </c>
      <c r="CN68">
        <v>47</v>
      </c>
      <c r="CO68">
        <v>86.906000000000006</v>
      </c>
      <c r="CP68">
        <v>86.343000000000004</v>
      </c>
      <c r="CQ68">
        <v>86</v>
      </c>
      <c r="CR68" t="s">
        <v>328</v>
      </c>
      <c r="CS68" t="s">
        <v>328</v>
      </c>
      <c r="CT68" t="s">
        <v>699</v>
      </c>
      <c r="CU68" t="s">
        <v>335</v>
      </c>
      <c r="CV68">
        <v>18</v>
      </c>
      <c r="CW68" t="s">
        <v>354</v>
      </c>
      <c r="CX68">
        <v>0</v>
      </c>
      <c r="CY68">
        <v>0</v>
      </c>
      <c r="CZ68" t="s">
        <v>355</v>
      </c>
      <c r="DA68" t="s">
        <v>338</v>
      </c>
      <c r="DB68" t="s">
        <v>355</v>
      </c>
      <c r="DC68" t="s">
        <v>803</v>
      </c>
      <c r="DD68">
        <v>1</v>
      </c>
      <c r="DE68">
        <v>9</v>
      </c>
      <c r="DF68" t="s">
        <v>341</v>
      </c>
      <c r="DG68" t="s">
        <v>355</v>
      </c>
      <c r="DH68">
        <v>8400</v>
      </c>
      <c r="DI68" t="s">
        <v>804</v>
      </c>
      <c r="DJ68" t="s">
        <v>360</v>
      </c>
      <c r="DK68">
        <v>4</v>
      </c>
      <c r="DL68">
        <v>3</v>
      </c>
      <c r="DM68">
        <v>10</v>
      </c>
      <c r="DN68">
        <v>6</v>
      </c>
      <c r="DO68" t="s">
        <v>338</v>
      </c>
      <c r="DP68" t="s">
        <v>345</v>
      </c>
      <c r="DQ68" t="s">
        <v>345</v>
      </c>
      <c r="DR68" t="s">
        <v>345</v>
      </c>
      <c r="DS68" t="s">
        <v>338</v>
      </c>
      <c r="DT68" t="s">
        <v>345</v>
      </c>
      <c r="DU68" t="s">
        <v>338</v>
      </c>
      <c r="DV68" t="s">
        <v>338</v>
      </c>
      <c r="DW68">
        <v>7</v>
      </c>
      <c r="DX68">
        <v>18</v>
      </c>
      <c r="DY68">
        <v>9</v>
      </c>
      <c r="DZ68">
        <v>-18</v>
      </c>
      <c r="EA68">
        <v>15</v>
      </c>
      <c r="EB68">
        <v>-18</v>
      </c>
      <c r="EC68">
        <v>0</v>
      </c>
      <c r="ED68" t="s">
        <v>328</v>
      </c>
      <c r="EG68">
        <v>-4</v>
      </c>
      <c r="EH68" t="s">
        <v>328</v>
      </c>
      <c r="EI68">
        <v>-7</v>
      </c>
      <c r="EJ68">
        <v>5</v>
      </c>
      <c r="EK68">
        <v>5</v>
      </c>
      <c r="EL68">
        <v>-7</v>
      </c>
      <c r="EM68">
        <v>50</v>
      </c>
      <c r="EN68">
        <v>-43</v>
      </c>
      <c r="EO68">
        <v>11</v>
      </c>
      <c r="EQ68">
        <v>-1</v>
      </c>
      <c r="ER68">
        <v>2</v>
      </c>
      <c r="ES68">
        <v>11</v>
      </c>
      <c r="ET68" t="s">
        <v>328</v>
      </c>
      <c r="EU68">
        <v>0.28834765299999998</v>
      </c>
      <c r="EV68">
        <v>0.22237016700000001</v>
      </c>
      <c r="EW68">
        <v>4.6954872000000002E-2</v>
      </c>
      <c r="EX68">
        <v>9.6624676000000007E-2</v>
      </c>
      <c r="EY68">
        <v>0.30186293600000003</v>
      </c>
      <c r="EZ68">
        <v>0.28834765299999998</v>
      </c>
      <c r="FA68">
        <v>4.6666666670000003</v>
      </c>
      <c r="FB68">
        <v>-9</v>
      </c>
      <c r="FC68">
        <v>-0.66666666699999999</v>
      </c>
      <c r="FD68">
        <v>0.5</v>
      </c>
      <c r="FE68">
        <v>1</v>
      </c>
      <c r="FF68">
        <v>4.3333333329999997</v>
      </c>
      <c r="FG68">
        <v>10</v>
      </c>
      <c r="FH68">
        <v>0.77777777800000003</v>
      </c>
      <c r="FI68">
        <v>0.77777777800000003</v>
      </c>
      <c r="FJ68">
        <v>0.77777777800000003</v>
      </c>
      <c r="FK68">
        <v>0.77777777800000003</v>
      </c>
      <c r="FL68">
        <v>0.77777777800000003</v>
      </c>
      <c r="FM68">
        <v>0.77777777800000003</v>
      </c>
      <c r="FN68">
        <v>0.77777777800000003</v>
      </c>
      <c r="FO68">
        <v>0.77777777800000003</v>
      </c>
      <c r="FP68">
        <v>0.77777777800000003</v>
      </c>
      <c r="FQ68">
        <v>0.77777777800000003</v>
      </c>
      <c r="FR68">
        <v>0.77777777800000003</v>
      </c>
      <c r="FS68">
        <v>0.77777777800000003</v>
      </c>
      <c r="FT68">
        <v>-0.05</v>
      </c>
      <c r="FU68">
        <v>1</v>
      </c>
      <c r="FV68">
        <v>1</v>
      </c>
      <c r="FW68">
        <v>1</v>
      </c>
      <c r="FX68">
        <v>1</v>
      </c>
      <c r="FY68">
        <v>1</v>
      </c>
      <c r="FZ68">
        <v>1</v>
      </c>
      <c r="GA68">
        <v>1</v>
      </c>
      <c r="GB68">
        <v>1</v>
      </c>
      <c r="GC68">
        <v>1</v>
      </c>
      <c r="GD68">
        <v>1</v>
      </c>
      <c r="GE68">
        <v>1</v>
      </c>
      <c r="GF68">
        <v>1</v>
      </c>
      <c r="GG68">
        <v>-0.566495305</v>
      </c>
      <c r="GH68">
        <v>3.70737E-4</v>
      </c>
      <c r="GI68">
        <v>0</v>
      </c>
      <c r="GJ68">
        <v>0</v>
      </c>
      <c r="GK68">
        <v>0</v>
      </c>
      <c r="GL68">
        <v>1</v>
      </c>
    </row>
    <row r="69" spans="1:194" x14ac:dyDescent="0.3">
      <c r="A69" t="s">
        <v>119</v>
      </c>
      <c r="B69" t="s">
        <v>327</v>
      </c>
      <c r="C69">
        <v>77</v>
      </c>
      <c r="D69">
        <v>28</v>
      </c>
      <c r="E69">
        <v>19</v>
      </c>
      <c r="G69" t="s">
        <v>328</v>
      </c>
      <c r="H69">
        <v>31</v>
      </c>
      <c r="I69">
        <v>31</v>
      </c>
      <c r="J69">
        <v>25</v>
      </c>
      <c r="M69">
        <v>82</v>
      </c>
      <c r="N69">
        <v>91</v>
      </c>
      <c r="O69">
        <v>76</v>
      </c>
      <c r="Q69" t="s">
        <v>328</v>
      </c>
      <c r="R69">
        <v>66</v>
      </c>
      <c r="S69" t="s">
        <v>430</v>
      </c>
      <c r="W69">
        <v>62</v>
      </c>
      <c r="X69">
        <v>67</v>
      </c>
      <c r="Y69">
        <v>68</v>
      </c>
      <c r="AB69">
        <v>29</v>
      </c>
      <c r="AC69">
        <v>27</v>
      </c>
      <c r="AD69">
        <v>71</v>
      </c>
      <c r="AG69">
        <v>68</v>
      </c>
      <c r="AH69">
        <v>67</v>
      </c>
      <c r="AI69">
        <v>64</v>
      </c>
      <c r="AL69">
        <v>8.52</v>
      </c>
      <c r="AM69">
        <v>9.15</v>
      </c>
      <c r="AN69">
        <v>8.35</v>
      </c>
      <c r="AO69" t="s">
        <v>328</v>
      </c>
      <c r="AP69" t="s">
        <v>328</v>
      </c>
      <c r="AQ69">
        <v>25</v>
      </c>
      <c r="AR69">
        <v>25</v>
      </c>
      <c r="AS69">
        <v>25</v>
      </c>
      <c r="AV69">
        <v>56</v>
      </c>
      <c r="AW69">
        <v>42</v>
      </c>
      <c r="AX69">
        <v>52</v>
      </c>
      <c r="BA69">
        <v>32</v>
      </c>
      <c r="BB69">
        <v>27</v>
      </c>
      <c r="BC69">
        <v>28</v>
      </c>
      <c r="BF69">
        <v>39</v>
      </c>
      <c r="BG69">
        <v>52</v>
      </c>
      <c r="BH69">
        <v>46</v>
      </c>
      <c r="BK69">
        <v>36.5</v>
      </c>
      <c r="BL69">
        <v>33.58</v>
      </c>
      <c r="BM69">
        <v>25</v>
      </c>
      <c r="BP69">
        <v>82606</v>
      </c>
      <c r="BQ69">
        <v>77733</v>
      </c>
      <c r="BR69">
        <v>75180</v>
      </c>
      <c r="BT69" t="s">
        <v>328</v>
      </c>
      <c r="BU69">
        <v>1</v>
      </c>
      <c r="BV69">
        <v>1</v>
      </c>
      <c r="BW69">
        <v>1</v>
      </c>
      <c r="BY69" t="s">
        <v>328</v>
      </c>
      <c r="BZ69" t="s">
        <v>805</v>
      </c>
      <c r="CA69" t="s">
        <v>806</v>
      </c>
      <c r="CB69" t="s">
        <v>807</v>
      </c>
      <c r="CC69" t="s">
        <v>328</v>
      </c>
      <c r="CD69" t="s">
        <v>328</v>
      </c>
      <c r="CE69">
        <v>36</v>
      </c>
      <c r="CF69">
        <v>42</v>
      </c>
      <c r="CG69">
        <v>45</v>
      </c>
      <c r="CJ69">
        <v>53</v>
      </c>
      <c r="CK69">
        <v>53</v>
      </c>
      <c r="CL69">
        <v>70</v>
      </c>
      <c r="CO69">
        <v>82.911000000000001</v>
      </c>
      <c r="CP69">
        <v>82.025000000000006</v>
      </c>
      <c r="CQ69">
        <v>84</v>
      </c>
      <c r="CR69" t="s">
        <v>328</v>
      </c>
      <c r="CS69" t="s">
        <v>328</v>
      </c>
      <c r="CT69" t="s">
        <v>808</v>
      </c>
      <c r="CU69" t="s">
        <v>355</v>
      </c>
      <c r="CV69">
        <v>14</v>
      </c>
      <c r="CW69" t="s">
        <v>336</v>
      </c>
      <c r="CX69">
        <v>945</v>
      </c>
      <c r="CY69">
        <v>945</v>
      </c>
      <c r="CZ69" t="s">
        <v>337</v>
      </c>
      <c r="DA69" t="s">
        <v>345</v>
      </c>
      <c r="DB69" t="s">
        <v>355</v>
      </c>
      <c r="DC69" t="s">
        <v>809</v>
      </c>
      <c r="DD69">
        <v>1</v>
      </c>
      <c r="DE69">
        <v>0</v>
      </c>
      <c r="DF69" t="s">
        <v>341</v>
      </c>
      <c r="DG69" t="s">
        <v>335</v>
      </c>
      <c r="DH69">
        <v>2460</v>
      </c>
      <c r="DI69" t="s">
        <v>810</v>
      </c>
      <c r="DJ69" t="s">
        <v>344</v>
      </c>
      <c r="DK69">
        <v>3</v>
      </c>
      <c r="DL69">
        <v>3</v>
      </c>
      <c r="DM69">
        <v>13</v>
      </c>
      <c r="DN69">
        <v>2</v>
      </c>
      <c r="DO69" t="s">
        <v>345</v>
      </c>
      <c r="DP69" t="s">
        <v>338</v>
      </c>
      <c r="DQ69" t="s">
        <v>345</v>
      </c>
      <c r="DR69" t="s">
        <v>338</v>
      </c>
      <c r="DS69" t="s">
        <v>345</v>
      </c>
      <c r="DT69" t="s">
        <v>345</v>
      </c>
      <c r="DU69" t="s">
        <v>345</v>
      </c>
      <c r="DV69" t="s">
        <v>345</v>
      </c>
      <c r="DW69">
        <v>1</v>
      </c>
      <c r="DX69">
        <v>3</v>
      </c>
      <c r="EA69">
        <v>49</v>
      </c>
      <c r="EB69">
        <v>9</v>
      </c>
      <c r="ED69" t="s">
        <v>328</v>
      </c>
      <c r="EE69">
        <v>-9</v>
      </c>
      <c r="EF69">
        <v>15</v>
      </c>
      <c r="EH69" t="s">
        <v>328</v>
      </c>
      <c r="EI69">
        <v>2</v>
      </c>
      <c r="EJ69">
        <v>-44</v>
      </c>
      <c r="EM69">
        <v>-13</v>
      </c>
      <c r="EN69">
        <v>6</v>
      </c>
      <c r="EQ69">
        <v>0</v>
      </c>
      <c r="ER69">
        <v>0</v>
      </c>
      <c r="ET69" t="s">
        <v>328</v>
      </c>
      <c r="EU69">
        <v>0</v>
      </c>
      <c r="EV69">
        <v>0.75518499100000003</v>
      </c>
      <c r="EW69">
        <v>9.0961861000000005E-2</v>
      </c>
      <c r="EX69">
        <v>0.58691795800000002</v>
      </c>
      <c r="EY69">
        <v>0.14247606800000001</v>
      </c>
      <c r="EZ69">
        <v>0</v>
      </c>
      <c r="FA69">
        <v>3</v>
      </c>
      <c r="FB69">
        <v>-3</v>
      </c>
      <c r="FC69">
        <v>0</v>
      </c>
      <c r="FD69">
        <v>-2</v>
      </c>
      <c r="FE69">
        <v>-2</v>
      </c>
      <c r="FF69">
        <v>4.5</v>
      </c>
      <c r="FG69">
        <v>8.5</v>
      </c>
      <c r="FH69">
        <v>-1.3333333329999999</v>
      </c>
      <c r="FI69">
        <v>-1.3333333329999999</v>
      </c>
      <c r="FJ69">
        <v>-1.3333333329999999</v>
      </c>
      <c r="FK69">
        <v>-1.3333333329999999</v>
      </c>
      <c r="FL69">
        <v>-1.3333333329999999</v>
      </c>
      <c r="FM69">
        <v>-1.3333333329999999</v>
      </c>
      <c r="FN69">
        <v>-1.3333333329999999</v>
      </c>
      <c r="FO69">
        <v>-1.3333333329999999</v>
      </c>
      <c r="FP69">
        <v>-1.3333333329999999</v>
      </c>
      <c r="FQ69">
        <v>-1.3333333329999999</v>
      </c>
      <c r="FR69">
        <v>-1.3333333329999999</v>
      </c>
      <c r="FS69">
        <v>-1.3333333329999999</v>
      </c>
      <c r="FT69">
        <v>-8.5000000000000006E-2</v>
      </c>
      <c r="FU69">
        <v>3.3333333330000001</v>
      </c>
      <c r="FV69">
        <v>3.3333333330000001</v>
      </c>
      <c r="FW69">
        <v>3.3333333330000001</v>
      </c>
      <c r="FX69">
        <v>3.3333333330000001</v>
      </c>
      <c r="FY69">
        <v>3.3333333330000001</v>
      </c>
      <c r="FZ69">
        <v>3.3333333330000001</v>
      </c>
      <c r="GA69">
        <v>3.3333333330000001</v>
      </c>
      <c r="GB69">
        <v>3.3333333330000001</v>
      </c>
      <c r="GC69">
        <v>3.3333333330000001</v>
      </c>
      <c r="GD69">
        <v>3.3333333330000001</v>
      </c>
      <c r="GE69">
        <v>3.3333333330000001</v>
      </c>
      <c r="GF69">
        <v>3.3333333330000001</v>
      </c>
      <c r="GG69">
        <v>-0.566495305</v>
      </c>
      <c r="GH69">
        <v>1.2099999999999999E-5</v>
      </c>
      <c r="GI69">
        <v>0</v>
      </c>
      <c r="GJ69">
        <v>0</v>
      </c>
      <c r="GK69">
        <v>0</v>
      </c>
      <c r="GL69">
        <v>0</v>
      </c>
    </row>
    <row r="70" spans="1:194" x14ac:dyDescent="0.3">
      <c r="A70" t="s">
        <v>73</v>
      </c>
      <c r="B70" t="s">
        <v>397</v>
      </c>
      <c r="C70">
        <v>37</v>
      </c>
      <c r="D70">
        <v>29</v>
      </c>
      <c r="E70">
        <v>39</v>
      </c>
      <c r="F70">
        <v>49</v>
      </c>
      <c r="G70" t="s">
        <v>328</v>
      </c>
      <c r="H70">
        <v>44</v>
      </c>
      <c r="I70">
        <v>44</v>
      </c>
      <c r="J70">
        <v>50</v>
      </c>
      <c r="K70">
        <v>50</v>
      </c>
      <c r="L70">
        <v>40</v>
      </c>
      <c r="M70">
        <v>91</v>
      </c>
      <c r="O70">
        <v>86</v>
      </c>
      <c r="P70">
        <v>96</v>
      </c>
      <c r="Q70" t="s">
        <v>328</v>
      </c>
      <c r="R70">
        <v>63</v>
      </c>
      <c r="S70" t="s">
        <v>557</v>
      </c>
      <c r="T70">
        <v>64</v>
      </c>
      <c r="U70">
        <v>59</v>
      </c>
      <c r="V70">
        <v>57</v>
      </c>
      <c r="W70">
        <v>97</v>
      </c>
      <c r="X70">
        <v>95</v>
      </c>
      <c r="Y70">
        <v>95</v>
      </c>
      <c r="Z70">
        <v>95</v>
      </c>
      <c r="AA70">
        <v>95</v>
      </c>
      <c r="AB70">
        <v>41</v>
      </c>
      <c r="AC70">
        <v>55</v>
      </c>
      <c r="AD70">
        <v>62</v>
      </c>
      <c r="AE70">
        <v>64</v>
      </c>
      <c r="AF70">
        <v>52</v>
      </c>
      <c r="AG70">
        <v>69</v>
      </c>
      <c r="AH70">
        <v>52</v>
      </c>
      <c r="AI70">
        <v>68</v>
      </c>
      <c r="AJ70">
        <v>59</v>
      </c>
      <c r="AK70">
        <v>65</v>
      </c>
      <c r="AL70">
        <v>9.2200000000000006</v>
      </c>
      <c r="AM70">
        <v>9.31</v>
      </c>
      <c r="AN70">
        <v>8.94</v>
      </c>
      <c r="AO70" t="s">
        <v>328</v>
      </c>
      <c r="AP70" t="s">
        <v>328</v>
      </c>
      <c r="AQ70">
        <v>50</v>
      </c>
      <c r="AR70">
        <v>50</v>
      </c>
      <c r="AS70">
        <v>44</v>
      </c>
      <c r="AT70">
        <v>44</v>
      </c>
      <c r="AU70">
        <v>40</v>
      </c>
      <c r="AV70">
        <v>58</v>
      </c>
      <c r="AW70">
        <v>54</v>
      </c>
      <c r="AX70">
        <v>62</v>
      </c>
      <c r="AZ70">
        <v>71</v>
      </c>
      <c r="BA70">
        <v>42</v>
      </c>
      <c r="BB70">
        <v>41</v>
      </c>
      <c r="BC70">
        <v>40</v>
      </c>
      <c r="BD70">
        <v>39</v>
      </c>
      <c r="BE70">
        <v>41</v>
      </c>
      <c r="BF70">
        <v>84</v>
      </c>
      <c r="BG70">
        <v>22</v>
      </c>
      <c r="BH70">
        <v>74</v>
      </c>
      <c r="BI70">
        <v>41</v>
      </c>
      <c r="BK70">
        <v>41.64</v>
      </c>
      <c r="BL70">
        <v>40.308</v>
      </c>
      <c r="BM70">
        <v>50</v>
      </c>
      <c r="BN70">
        <v>42</v>
      </c>
      <c r="BO70">
        <v>55</v>
      </c>
      <c r="BP70">
        <v>62991</v>
      </c>
      <c r="BQ70">
        <v>69753</v>
      </c>
      <c r="BR70">
        <v>70897</v>
      </c>
      <c r="BS70">
        <v>71452</v>
      </c>
      <c r="BT70" t="s">
        <v>328</v>
      </c>
      <c r="BU70">
        <v>81</v>
      </c>
      <c r="BV70">
        <v>61</v>
      </c>
      <c r="BW70">
        <v>53</v>
      </c>
      <c r="BX70">
        <v>53</v>
      </c>
      <c r="BY70" t="s">
        <v>328</v>
      </c>
      <c r="BZ70" t="s">
        <v>811</v>
      </c>
      <c r="CA70" t="s">
        <v>812</v>
      </c>
      <c r="CB70" t="s">
        <v>633</v>
      </c>
      <c r="CC70" t="s">
        <v>813</v>
      </c>
      <c r="CD70" t="s">
        <v>328</v>
      </c>
      <c r="CE70">
        <v>73</v>
      </c>
      <c r="CF70">
        <v>70</v>
      </c>
      <c r="CG70">
        <v>68</v>
      </c>
      <c r="CH70">
        <v>66</v>
      </c>
      <c r="CI70">
        <v>63</v>
      </c>
      <c r="CJ70">
        <v>89</v>
      </c>
      <c r="CK70">
        <v>90</v>
      </c>
      <c r="CL70">
        <v>88</v>
      </c>
      <c r="CM70">
        <v>91</v>
      </c>
      <c r="CN70">
        <v>97</v>
      </c>
      <c r="CO70">
        <v>86.18</v>
      </c>
      <c r="CP70">
        <v>82.313999999999993</v>
      </c>
      <c r="CQ70">
        <v>80</v>
      </c>
      <c r="CR70" t="s">
        <v>328</v>
      </c>
      <c r="CS70" t="s">
        <v>328</v>
      </c>
      <c r="CT70" t="s">
        <v>699</v>
      </c>
      <c r="CU70" t="s">
        <v>355</v>
      </c>
      <c r="CV70">
        <v>12</v>
      </c>
      <c r="CW70" t="s">
        <v>336</v>
      </c>
      <c r="CX70">
        <v>0</v>
      </c>
      <c r="CY70">
        <v>0</v>
      </c>
      <c r="CZ70" t="s">
        <v>337</v>
      </c>
      <c r="DA70" t="s">
        <v>345</v>
      </c>
      <c r="DB70" t="s">
        <v>355</v>
      </c>
      <c r="DC70" t="s">
        <v>814</v>
      </c>
      <c r="DD70">
        <v>1</v>
      </c>
      <c r="DE70">
        <v>0</v>
      </c>
      <c r="DF70" t="s">
        <v>341</v>
      </c>
      <c r="DG70" t="s">
        <v>557</v>
      </c>
      <c r="DH70">
        <v>23600</v>
      </c>
      <c r="DI70" t="s">
        <v>815</v>
      </c>
      <c r="DJ70" t="s">
        <v>405</v>
      </c>
      <c r="DK70">
        <v>3</v>
      </c>
      <c r="DL70">
        <v>3</v>
      </c>
      <c r="DM70">
        <v>1</v>
      </c>
      <c r="DN70">
        <v>20</v>
      </c>
      <c r="DO70" t="s">
        <v>345</v>
      </c>
      <c r="DP70" t="s">
        <v>338</v>
      </c>
      <c r="DQ70" t="s">
        <v>345</v>
      </c>
      <c r="DR70" t="s">
        <v>338</v>
      </c>
      <c r="DS70" t="s">
        <v>345</v>
      </c>
      <c r="DT70" t="s">
        <v>345</v>
      </c>
      <c r="DU70" t="s">
        <v>338</v>
      </c>
      <c r="DV70" t="s">
        <v>345</v>
      </c>
      <c r="DW70">
        <v>17</v>
      </c>
      <c r="DX70">
        <v>-16</v>
      </c>
      <c r="DY70">
        <v>9</v>
      </c>
      <c r="DZ70">
        <v>-6</v>
      </c>
      <c r="EA70">
        <v>8</v>
      </c>
      <c r="EB70">
        <v>-10</v>
      </c>
      <c r="EC70">
        <v>-10</v>
      </c>
      <c r="ED70" t="s">
        <v>328</v>
      </c>
      <c r="EG70">
        <v>-10</v>
      </c>
      <c r="EH70" t="s">
        <v>328</v>
      </c>
      <c r="EI70">
        <v>-14</v>
      </c>
      <c r="EJ70">
        <v>-7</v>
      </c>
      <c r="EK70">
        <v>-2</v>
      </c>
      <c r="EL70">
        <v>12</v>
      </c>
      <c r="EM70">
        <v>62</v>
      </c>
      <c r="EN70">
        <v>-52</v>
      </c>
      <c r="EO70">
        <v>33</v>
      </c>
      <c r="EQ70">
        <v>20</v>
      </c>
      <c r="ER70">
        <v>8</v>
      </c>
      <c r="ES70">
        <v>0</v>
      </c>
      <c r="ET70" t="s">
        <v>328</v>
      </c>
      <c r="EU70">
        <v>0.21316373799999999</v>
      </c>
      <c r="EV70">
        <v>0.21366169099999999</v>
      </c>
      <c r="EW70">
        <v>5.4945055E-2</v>
      </c>
      <c r="EX70">
        <v>0.18753747700000001</v>
      </c>
      <c r="EY70">
        <v>0.52110249600000003</v>
      </c>
      <c r="EZ70">
        <v>0.21316373799999999</v>
      </c>
      <c r="FA70">
        <v>-0.66666666699999999</v>
      </c>
      <c r="FB70">
        <v>2</v>
      </c>
      <c r="FC70">
        <v>-2</v>
      </c>
      <c r="FD70">
        <v>2</v>
      </c>
      <c r="FE70">
        <v>-1</v>
      </c>
      <c r="FF70">
        <v>-2.3333333330000001</v>
      </c>
      <c r="FG70">
        <v>0.66666666699999999</v>
      </c>
      <c r="FH70">
        <v>0.66666666699999999</v>
      </c>
      <c r="FI70">
        <v>0.66666666699999999</v>
      </c>
      <c r="FJ70">
        <v>0.66666666699999999</v>
      </c>
      <c r="FK70">
        <v>0.66666666699999999</v>
      </c>
      <c r="FL70">
        <v>0.66666666699999999</v>
      </c>
      <c r="FM70">
        <v>0.66666666699999999</v>
      </c>
      <c r="FN70">
        <v>0.66666666699999999</v>
      </c>
      <c r="FO70">
        <v>0.66666666699999999</v>
      </c>
      <c r="FP70">
        <v>0.66666666699999999</v>
      </c>
      <c r="FQ70">
        <v>0.66666666699999999</v>
      </c>
      <c r="FR70">
        <v>0.66666666699999999</v>
      </c>
      <c r="FS70">
        <v>0.66666666699999999</v>
      </c>
      <c r="FT70">
        <v>-0.14000000000000001</v>
      </c>
      <c r="FU70">
        <v>-3.5454545450000001</v>
      </c>
      <c r="FV70">
        <v>-3.5454545450000001</v>
      </c>
      <c r="FW70">
        <v>-3.5454545450000001</v>
      </c>
      <c r="FX70">
        <v>-3.5454545450000001</v>
      </c>
      <c r="FY70">
        <v>-3.5454545450000001</v>
      </c>
      <c r="FZ70">
        <v>-3.5454545450000001</v>
      </c>
      <c r="GA70">
        <v>-3.5454545450000001</v>
      </c>
      <c r="GB70">
        <v>-3.5454545450000001</v>
      </c>
      <c r="GC70">
        <v>-3.5454545450000001</v>
      </c>
      <c r="GD70">
        <v>-3.5454545450000001</v>
      </c>
      <c r="GE70">
        <v>-3.5454545450000001</v>
      </c>
      <c r="GF70">
        <v>-3.5454545450000001</v>
      </c>
      <c r="GG70">
        <v>-0.566495305</v>
      </c>
      <c r="GH70">
        <v>1.2858979999999999E-3</v>
      </c>
      <c r="GI70">
        <v>0</v>
      </c>
      <c r="GJ70">
        <v>0</v>
      </c>
      <c r="GK70">
        <v>0</v>
      </c>
      <c r="GL70">
        <v>1</v>
      </c>
    </row>
    <row r="71" spans="1:194" x14ac:dyDescent="0.3">
      <c r="A71" t="s">
        <v>90</v>
      </c>
      <c r="B71" t="s">
        <v>816</v>
      </c>
      <c r="C71">
        <v>87</v>
      </c>
      <c r="D71">
        <v>97</v>
      </c>
      <c r="E71">
        <v>83</v>
      </c>
      <c r="F71">
        <v>74</v>
      </c>
      <c r="G71" t="s">
        <v>328</v>
      </c>
      <c r="H71">
        <v>54</v>
      </c>
      <c r="I71">
        <v>54</v>
      </c>
      <c r="J71">
        <v>53</v>
      </c>
      <c r="K71">
        <v>53</v>
      </c>
      <c r="L71">
        <v>53</v>
      </c>
      <c r="M71">
        <v>84</v>
      </c>
      <c r="N71">
        <v>75</v>
      </c>
      <c r="O71">
        <v>64</v>
      </c>
      <c r="P71">
        <v>79</v>
      </c>
      <c r="Q71" t="s">
        <v>328</v>
      </c>
      <c r="R71">
        <v>76</v>
      </c>
      <c r="S71" t="s">
        <v>539</v>
      </c>
      <c r="T71">
        <v>83</v>
      </c>
      <c r="U71">
        <v>83</v>
      </c>
      <c r="W71">
        <v>98</v>
      </c>
      <c r="X71">
        <v>98</v>
      </c>
      <c r="Y71">
        <v>98</v>
      </c>
      <c r="Z71">
        <v>98</v>
      </c>
      <c r="AA71">
        <v>98</v>
      </c>
      <c r="AB71">
        <v>25</v>
      </c>
      <c r="AC71">
        <v>30</v>
      </c>
      <c r="AD71">
        <v>40</v>
      </c>
      <c r="AE71">
        <v>38</v>
      </c>
      <c r="AF71">
        <v>37</v>
      </c>
      <c r="AG71">
        <v>69</v>
      </c>
      <c r="AH71">
        <v>83</v>
      </c>
      <c r="AI71">
        <v>76</v>
      </c>
      <c r="AJ71">
        <v>92</v>
      </c>
      <c r="AK71">
        <v>82</v>
      </c>
      <c r="AL71">
        <v>8.7100000000000009</v>
      </c>
      <c r="AM71">
        <v>8.5299999999999994</v>
      </c>
      <c r="AN71">
        <v>7.96</v>
      </c>
      <c r="AO71" t="s">
        <v>328</v>
      </c>
      <c r="AP71" t="s">
        <v>328</v>
      </c>
      <c r="AQ71">
        <v>46</v>
      </c>
      <c r="AR71">
        <v>38</v>
      </c>
      <c r="AS71">
        <v>33</v>
      </c>
      <c r="AT71">
        <v>35</v>
      </c>
      <c r="AU71">
        <v>26</v>
      </c>
      <c r="AV71">
        <v>62</v>
      </c>
      <c r="AW71">
        <v>67</v>
      </c>
      <c r="AX71">
        <v>64</v>
      </c>
      <c r="AY71">
        <v>57</v>
      </c>
      <c r="AZ71">
        <v>58</v>
      </c>
      <c r="BA71">
        <v>27</v>
      </c>
      <c r="BB71">
        <v>24</v>
      </c>
      <c r="BC71">
        <v>25</v>
      </c>
      <c r="BD71">
        <v>25</v>
      </c>
      <c r="BE71">
        <v>22</v>
      </c>
      <c r="BF71">
        <v>11</v>
      </c>
      <c r="BG71">
        <v>91</v>
      </c>
      <c r="BH71">
        <v>32</v>
      </c>
      <c r="BI71">
        <v>67</v>
      </c>
      <c r="BJ71">
        <v>86</v>
      </c>
      <c r="BK71">
        <v>48.86</v>
      </c>
      <c r="BL71">
        <v>44.787999999999997</v>
      </c>
      <c r="BM71">
        <v>53</v>
      </c>
      <c r="BN71">
        <v>28</v>
      </c>
      <c r="BO71">
        <v>36</v>
      </c>
      <c r="BP71">
        <v>64800</v>
      </c>
      <c r="BQ71">
        <v>62341</v>
      </c>
      <c r="BR71">
        <v>63068</v>
      </c>
      <c r="BS71">
        <v>57901</v>
      </c>
      <c r="BT71" t="s">
        <v>328</v>
      </c>
      <c r="BU71">
        <v>97</v>
      </c>
      <c r="BV71">
        <v>97</v>
      </c>
      <c r="BW71">
        <v>89</v>
      </c>
      <c r="BX71">
        <v>98</v>
      </c>
      <c r="BY71" t="s">
        <v>328</v>
      </c>
      <c r="BZ71" t="s">
        <v>817</v>
      </c>
      <c r="CA71" t="s">
        <v>818</v>
      </c>
      <c r="CB71" t="s">
        <v>819</v>
      </c>
      <c r="CC71" t="s">
        <v>820</v>
      </c>
      <c r="CD71" t="s">
        <v>328</v>
      </c>
      <c r="CE71">
        <v>66</v>
      </c>
      <c r="CF71">
        <v>64</v>
      </c>
      <c r="CG71">
        <v>62</v>
      </c>
      <c r="CH71">
        <v>65</v>
      </c>
      <c r="CI71">
        <v>62</v>
      </c>
      <c r="CJ71">
        <v>98</v>
      </c>
      <c r="CK71">
        <v>94</v>
      </c>
      <c r="CL71">
        <v>96</v>
      </c>
      <c r="CM71">
        <v>96</v>
      </c>
      <c r="CN71">
        <v>96</v>
      </c>
      <c r="CO71">
        <v>83.637</v>
      </c>
      <c r="CP71">
        <v>81.293000000000006</v>
      </c>
      <c r="CQ71">
        <v>79</v>
      </c>
      <c r="CR71" t="s">
        <v>328</v>
      </c>
      <c r="CS71" t="s">
        <v>328</v>
      </c>
      <c r="CT71" t="s">
        <v>456</v>
      </c>
      <c r="CU71" t="s">
        <v>335</v>
      </c>
      <c r="CV71">
        <v>18</v>
      </c>
      <c r="CW71" t="s">
        <v>394</v>
      </c>
      <c r="CX71">
        <v>0</v>
      </c>
      <c r="CY71">
        <v>0</v>
      </c>
      <c r="CZ71" t="s">
        <v>355</v>
      </c>
      <c r="DA71" t="s">
        <v>338</v>
      </c>
      <c r="DB71" t="s">
        <v>355</v>
      </c>
      <c r="DC71" t="s">
        <v>821</v>
      </c>
      <c r="DD71">
        <v>1</v>
      </c>
      <c r="DE71">
        <v>4</v>
      </c>
      <c r="DF71" t="s">
        <v>341</v>
      </c>
      <c r="DG71" t="s">
        <v>335</v>
      </c>
      <c r="DH71">
        <v>0</v>
      </c>
      <c r="DI71" t="s">
        <v>822</v>
      </c>
      <c r="DJ71" t="s">
        <v>823</v>
      </c>
      <c r="DK71">
        <v>6</v>
      </c>
      <c r="DL71">
        <v>2</v>
      </c>
      <c r="DM71">
        <v>8</v>
      </c>
      <c r="DN71">
        <v>9</v>
      </c>
      <c r="DO71" t="s">
        <v>338</v>
      </c>
      <c r="DP71" t="s">
        <v>345</v>
      </c>
      <c r="DQ71" t="s">
        <v>345</v>
      </c>
      <c r="DR71" t="s">
        <v>345</v>
      </c>
      <c r="DS71" t="s">
        <v>338</v>
      </c>
      <c r="DT71" t="s">
        <v>345</v>
      </c>
      <c r="DU71" t="s">
        <v>338</v>
      </c>
      <c r="DV71" t="s">
        <v>345</v>
      </c>
      <c r="DW71">
        <v>-14</v>
      </c>
      <c r="DX71">
        <v>7</v>
      </c>
      <c r="DY71">
        <v>-16</v>
      </c>
      <c r="DZ71">
        <v>10</v>
      </c>
      <c r="EA71">
        <v>-10</v>
      </c>
      <c r="EB71">
        <v>14</v>
      </c>
      <c r="EC71">
        <v>9</v>
      </c>
      <c r="ED71" t="s">
        <v>328</v>
      </c>
      <c r="EE71">
        <v>9</v>
      </c>
      <c r="EF71">
        <v>11</v>
      </c>
      <c r="EG71">
        <v>-15</v>
      </c>
      <c r="EH71" t="s">
        <v>328</v>
      </c>
      <c r="EI71">
        <v>-5</v>
      </c>
      <c r="EJ71">
        <v>-10</v>
      </c>
      <c r="EK71">
        <v>2</v>
      </c>
      <c r="EL71">
        <v>1</v>
      </c>
      <c r="EM71">
        <v>-80</v>
      </c>
      <c r="EN71">
        <v>59</v>
      </c>
      <c r="EO71">
        <v>-35</v>
      </c>
      <c r="EP71">
        <v>-19</v>
      </c>
      <c r="EQ71">
        <v>0</v>
      </c>
      <c r="ER71">
        <v>8</v>
      </c>
      <c r="ES71">
        <v>-9</v>
      </c>
      <c r="ET71" t="s">
        <v>328</v>
      </c>
      <c r="EU71">
        <v>4.4023606999999999E-2</v>
      </c>
      <c r="EV71">
        <v>0.11184777899999999</v>
      </c>
      <c r="EW71">
        <v>0.112647689</v>
      </c>
      <c r="EX71">
        <v>0.210347221</v>
      </c>
      <c r="EY71">
        <v>0.70963715699999996</v>
      </c>
      <c r="EZ71">
        <v>4.4023606999999999E-2</v>
      </c>
      <c r="FA71">
        <v>0</v>
      </c>
      <c r="FB71">
        <v>-0.33333333300000001</v>
      </c>
      <c r="FC71">
        <v>-3.6666666669999999</v>
      </c>
      <c r="FD71">
        <v>-1.6666666670000001</v>
      </c>
      <c r="FE71">
        <v>-0.66666666699999999</v>
      </c>
      <c r="FF71">
        <v>-0.33333333300000001</v>
      </c>
      <c r="FG71">
        <v>-0.66666666699999999</v>
      </c>
      <c r="FH71">
        <v>-2.4545454549999999</v>
      </c>
      <c r="FI71">
        <v>-2.4545454549999999</v>
      </c>
      <c r="FJ71">
        <v>-2.4545454549999999</v>
      </c>
      <c r="FK71">
        <v>-2.4545454549999999</v>
      </c>
      <c r="FL71">
        <v>-2.4545454549999999</v>
      </c>
      <c r="FM71">
        <v>-2.4545454549999999</v>
      </c>
      <c r="FN71">
        <v>-2.4545454549999999</v>
      </c>
      <c r="FO71">
        <v>-2.4545454549999999</v>
      </c>
      <c r="FP71">
        <v>-2.4545454549999999</v>
      </c>
      <c r="FQ71">
        <v>-2.4545454549999999</v>
      </c>
      <c r="FR71">
        <v>-2.4545454549999999</v>
      </c>
      <c r="FS71">
        <v>-2.4545454549999999</v>
      </c>
      <c r="FT71">
        <v>-0.375</v>
      </c>
      <c r="FU71">
        <v>-4.0909090910000003</v>
      </c>
      <c r="FV71">
        <v>-4.0909090910000003</v>
      </c>
      <c r="FW71">
        <v>-4.0909090910000003</v>
      </c>
      <c r="FX71">
        <v>-4.0909090910000003</v>
      </c>
      <c r="FY71">
        <v>-4.0909090910000003</v>
      </c>
      <c r="FZ71">
        <v>-4.0909090910000003</v>
      </c>
      <c r="GA71">
        <v>-4.0909090910000003</v>
      </c>
      <c r="GB71">
        <v>-4.0909090910000003</v>
      </c>
      <c r="GC71">
        <v>-4.0909090910000003</v>
      </c>
      <c r="GD71">
        <v>-4.0909090910000003</v>
      </c>
      <c r="GE71">
        <v>-4.0909090910000003</v>
      </c>
      <c r="GF71">
        <v>-4.0909090910000003</v>
      </c>
      <c r="GG71">
        <v>-0.566495305</v>
      </c>
      <c r="GH71">
        <v>1.496914E-3</v>
      </c>
      <c r="GI71">
        <v>0</v>
      </c>
      <c r="GJ71">
        <v>0</v>
      </c>
      <c r="GK71">
        <v>0</v>
      </c>
      <c r="GL71">
        <v>1</v>
      </c>
    </row>
    <row r="72" spans="1:194" x14ac:dyDescent="0.3">
      <c r="A72" t="s">
        <v>68</v>
      </c>
      <c r="B72" t="s">
        <v>346</v>
      </c>
      <c r="C72">
        <v>43</v>
      </c>
      <c r="D72">
        <v>64</v>
      </c>
      <c r="E72">
        <v>59</v>
      </c>
      <c r="F72">
        <v>64</v>
      </c>
      <c r="G72" t="s">
        <v>328</v>
      </c>
      <c r="H72">
        <v>64</v>
      </c>
      <c r="I72">
        <v>38</v>
      </c>
      <c r="J72">
        <v>37</v>
      </c>
      <c r="K72">
        <v>37</v>
      </c>
      <c r="L72">
        <v>45</v>
      </c>
      <c r="M72">
        <v>30</v>
      </c>
      <c r="O72">
        <v>25</v>
      </c>
      <c r="P72">
        <v>26</v>
      </c>
      <c r="Q72" t="s">
        <v>328</v>
      </c>
      <c r="R72">
        <v>68</v>
      </c>
      <c r="S72" t="s">
        <v>533</v>
      </c>
      <c r="T72">
        <v>61</v>
      </c>
      <c r="U72">
        <v>60</v>
      </c>
      <c r="V72">
        <v>55</v>
      </c>
      <c r="W72">
        <v>98</v>
      </c>
      <c r="X72">
        <v>97</v>
      </c>
      <c r="Y72">
        <v>95</v>
      </c>
      <c r="Z72">
        <v>92</v>
      </c>
      <c r="AA72">
        <v>89</v>
      </c>
      <c r="AB72">
        <v>78</v>
      </c>
      <c r="AC72">
        <v>77</v>
      </c>
      <c r="AD72">
        <v>70</v>
      </c>
      <c r="AE72">
        <v>59</v>
      </c>
      <c r="AF72">
        <v>48</v>
      </c>
      <c r="AG72">
        <v>71</v>
      </c>
      <c r="AH72">
        <v>70</v>
      </c>
      <c r="AI72">
        <v>62</v>
      </c>
      <c r="AJ72">
        <v>61</v>
      </c>
      <c r="AK72">
        <v>60</v>
      </c>
      <c r="AL72">
        <v>8.4499999999999993</v>
      </c>
      <c r="AM72">
        <v>8.64</v>
      </c>
      <c r="AN72">
        <v>8.8699999999999992</v>
      </c>
      <c r="AO72" t="s">
        <v>328</v>
      </c>
      <c r="AP72" t="s">
        <v>328</v>
      </c>
      <c r="AQ72">
        <v>45</v>
      </c>
      <c r="AR72">
        <v>31</v>
      </c>
      <c r="AS72">
        <v>26</v>
      </c>
      <c r="AT72">
        <v>26</v>
      </c>
      <c r="AU72">
        <v>55</v>
      </c>
      <c r="AV72">
        <v>50</v>
      </c>
      <c r="AW72">
        <v>50</v>
      </c>
      <c r="AX72">
        <v>50</v>
      </c>
      <c r="AZ72">
        <v>47</v>
      </c>
      <c r="BA72">
        <v>50</v>
      </c>
      <c r="BB72">
        <v>48</v>
      </c>
      <c r="BC72">
        <v>48</v>
      </c>
      <c r="BD72">
        <v>47</v>
      </c>
      <c r="BE72">
        <v>54</v>
      </c>
      <c r="BF72">
        <v>98</v>
      </c>
      <c r="BG72">
        <v>94</v>
      </c>
      <c r="BH72">
        <v>87</v>
      </c>
      <c r="BI72">
        <v>93</v>
      </c>
      <c r="BK72">
        <v>24.59</v>
      </c>
      <c r="BL72">
        <v>30.957999999999998</v>
      </c>
      <c r="BM72">
        <v>37</v>
      </c>
      <c r="BN72">
        <v>32</v>
      </c>
      <c r="BO72">
        <v>30</v>
      </c>
      <c r="BP72">
        <v>61036</v>
      </c>
      <c r="BQ72">
        <v>61788</v>
      </c>
      <c r="BR72">
        <v>62751</v>
      </c>
      <c r="BS72">
        <v>62689</v>
      </c>
      <c r="BT72" t="s">
        <v>328</v>
      </c>
      <c r="BU72">
        <v>31</v>
      </c>
      <c r="BV72">
        <v>30</v>
      </c>
      <c r="BW72">
        <v>28</v>
      </c>
      <c r="BX72">
        <v>29</v>
      </c>
      <c r="BY72" t="s">
        <v>328</v>
      </c>
      <c r="BZ72" t="s">
        <v>824</v>
      </c>
      <c r="CA72" t="s">
        <v>825</v>
      </c>
      <c r="CB72" t="s">
        <v>826</v>
      </c>
      <c r="CC72" t="s">
        <v>827</v>
      </c>
      <c r="CD72" t="s">
        <v>328</v>
      </c>
      <c r="CE72">
        <v>56</v>
      </c>
      <c r="CF72">
        <v>52</v>
      </c>
      <c r="CG72">
        <v>56</v>
      </c>
      <c r="CH72">
        <v>53</v>
      </c>
      <c r="CI72">
        <v>49</v>
      </c>
      <c r="CJ72">
        <v>33</v>
      </c>
      <c r="CK72">
        <v>25</v>
      </c>
      <c r="CL72">
        <v>24</v>
      </c>
      <c r="CM72">
        <v>22</v>
      </c>
      <c r="CN72">
        <v>21</v>
      </c>
      <c r="CO72">
        <v>84.084000000000003</v>
      </c>
      <c r="CP72">
        <v>84.471999999999994</v>
      </c>
      <c r="CQ72">
        <v>84</v>
      </c>
      <c r="CR72" t="s">
        <v>328</v>
      </c>
      <c r="CS72" t="s">
        <v>328</v>
      </c>
      <c r="CT72" t="s">
        <v>828</v>
      </c>
      <c r="CU72" t="s">
        <v>335</v>
      </c>
      <c r="CV72">
        <v>30</v>
      </c>
      <c r="CW72" t="s">
        <v>355</v>
      </c>
      <c r="CX72">
        <v>785</v>
      </c>
      <c r="CY72">
        <v>785</v>
      </c>
      <c r="CZ72" t="s">
        <v>355</v>
      </c>
      <c r="DA72" t="s">
        <v>345</v>
      </c>
      <c r="DB72" t="s">
        <v>355</v>
      </c>
      <c r="DC72" t="s">
        <v>829</v>
      </c>
      <c r="DD72">
        <v>2</v>
      </c>
      <c r="DE72">
        <v>13</v>
      </c>
      <c r="DF72" t="s">
        <v>341</v>
      </c>
      <c r="DG72" t="s">
        <v>355</v>
      </c>
      <c r="DH72">
        <v>15500</v>
      </c>
      <c r="DI72" t="s">
        <v>830</v>
      </c>
      <c r="DJ72" t="s">
        <v>360</v>
      </c>
      <c r="DK72">
        <v>4</v>
      </c>
      <c r="DL72">
        <v>3</v>
      </c>
      <c r="DM72">
        <v>0</v>
      </c>
      <c r="DN72">
        <v>0</v>
      </c>
      <c r="DO72" t="s">
        <v>338</v>
      </c>
      <c r="DP72" t="s">
        <v>345</v>
      </c>
      <c r="DQ72" t="s">
        <v>345</v>
      </c>
      <c r="DR72" t="s">
        <v>345</v>
      </c>
      <c r="DS72" t="s">
        <v>338</v>
      </c>
      <c r="DT72" t="s">
        <v>345</v>
      </c>
      <c r="DU72" t="s">
        <v>338</v>
      </c>
      <c r="DV72" t="s">
        <v>338</v>
      </c>
      <c r="DW72">
        <v>1</v>
      </c>
      <c r="DX72">
        <v>8</v>
      </c>
      <c r="DY72">
        <v>1</v>
      </c>
      <c r="DZ72">
        <v>1</v>
      </c>
      <c r="EA72">
        <v>-21</v>
      </c>
      <c r="EB72">
        <v>5</v>
      </c>
      <c r="EC72">
        <v>-5</v>
      </c>
      <c r="ED72" t="s">
        <v>328</v>
      </c>
      <c r="EG72">
        <v>-1</v>
      </c>
      <c r="EH72" t="s">
        <v>328</v>
      </c>
      <c r="EI72">
        <v>1</v>
      </c>
      <c r="EJ72">
        <v>7</v>
      </c>
      <c r="EK72">
        <v>11</v>
      </c>
      <c r="EL72">
        <v>11</v>
      </c>
      <c r="EM72">
        <v>4</v>
      </c>
      <c r="EN72">
        <v>7</v>
      </c>
      <c r="EO72">
        <v>-6</v>
      </c>
      <c r="EQ72">
        <v>1</v>
      </c>
      <c r="ER72">
        <v>2</v>
      </c>
      <c r="ES72">
        <v>-1</v>
      </c>
      <c r="ET72" t="s">
        <v>328</v>
      </c>
      <c r="EU72">
        <v>4.3762523999999997E-2</v>
      </c>
      <c r="EV72">
        <v>0.17304129300000001</v>
      </c>
      <c r="EW72">
        <v>9.7990788999999995E-2</v>
      </c>
      <c r="EX72">
        <v>0.123323244</v>
      </c>
      <c r="EY72">
        <v>4.8882372E-2</v>
      </c>
      <c r="EZ72">
        <v>4.3762523999999997E-2</v>
      </c>
      <c r="FA72">
        <v>-2</v>
      </c>
      <c r="FB72">
        <v>-9</v>
      </c>
      <c r="FC72">
        <v>-6.3333333329999997</v>
      </c>
      <c r="FD72">
        <v>0</v>
      </c>
      <c r="FE72">
        <v>-1</v>
      </c>
      <c r="FF72">
        <v>-1</v>
      </c>
      <c r="FG72">
        <v>-3.6666666669999999</v>
      </c>
      <c r="FH72">
        <v>-2.6666666669999999</v>
      </c>
      <c r="FI72">
        <v>-2.6666666669999999</v>
      </c>
      <c r="FJ72">
        <v>-2.6666666669999999</v>
      </c>
      <c r="FK72">
        <v>-2.6666666669999999</v>
      </c>
      <c r="FL72">
        <v>-2.6666666669999999</v>
      </c>
      <c r="FM72">
        <v>-2.6666666669999999</v>
      </c>
      <c r="FN72">
        <v>-2.6666666669999999</v>
      </c>
      <c r="FO72">
        <v>-2.6666666669999999</v>
      </c>
      <c r="FP72">
        <v>-2.6666666669999999</v>
      </c>
      <c r="FQ72">
        <v>-2.6666666669999999</v>
      </c>
      <c r="FR72">
        <v>-2.6666666669999999</v>
      </c>
      <c r="FS72">
        <v>-2.6666666669999999</v>
      </c>
      <c r="FT72">
        <v>0.21</v>
      </c>
      <c r="FU72">
        <v>0.36363636399999999</v>
      </c>
      <c r="FV72">
        <v>0.36363636399999999</v>
      </c>
      <c r="FW72">
        <v>0.36363636399999999</v>
      </c>
      <c r="FX72">
        <v>0.36363636399999999</v>
      </c>
      <c r="FY72">
        <v>0.36363636399999999</v>
      </c>
      <c r="FZ72">
        <v>0.36363636399999999</v>
      </c>
      <c r="GA72">
        <v>0.36363636399999999</v>
      </c>
      <c r="GB72">
        <v>0.36363636399999999</v>
      </c>
      <c r="GC72">
        <v>0.36363636399999999</v>
      </c>
      <c r="GD72">
        <v>0.36363636399999999</v>
      </c>
      <c r="GE72">
        <v>0.36363636399999999</v>
      </c>
      <c r="GF72">
        <v>0.36363636399999999</v>
      </c>
      <c r="GG72">
        <v>-0.566495305</v>
      </c>
      <c r="GH72">
        <v>5.0789699999999999E-4</v>
      </c>
      <c r="GI72">
        <v>0</v>
      </c>
      <c r="GJ72">
        <v>0</v>
      </c>
      <c r="GK72">
        <v>0</v>
      </c>
      <c r="GL72">
        <v>1</v>
      </c>
    </row>
    <row r="73" spans="1:194" x14ac:dyDescent="0.3">
      <c r="A73" t="s">
        <v>79</v>
      </c>
      <c r="B73" t="s">
        <v>346</v>
      </c>
      <c r="C73">
        <v>70</v>
      </c>
      <c r="D73">
        <v>87</v>
      </c>
      <c r="E73">
        <v>84</v>
      </c>
      <c r="F73">
        <v>82</v>
      </c>
      <c r="G73" t="s">
        <v>328</v>
      </c>
      <c r="H73">
        <v>75</v>
      </c>
      <c r="I73">
        <v>83</v>
      </c>
      <c r="J73">
        <v>43</v>
      </c>
      <c r="K73">
        <v>33</v>
      </c>
      <c r="L73">
        <v>27</v>
      </c>
      <c r="M73">
        <v>18</v>
      </c>
      <c r="N73">
        <v>26</v>
      </c>
      <c r="O73">
        <v>28</v>
      </c>
      <c r="P73">
        <v>31</v>
      </c>
      <c r="Q73" t="s">
        <v>328</v>
      </c>
      <c r="R73">
        <v>75</v>
      </c>
      <c r="S73" t="s">
        <v>831</v>
      </c>
      <c r="T73">
        <v>75</v>
      </c>
      <c r="U73">
        <v>71</v>
      </c>
      <c r="V73">
        <v>67</v>
      </c>
      <c r="W73">
        <v>100</v>
      </c>
      <c r="X73">
        <v>100</v>
      </c>
      <c r="Y73">
        <v>93</v>
      </c>
      <c r="Z73">
        <v>91</v>
      </c>
      <c r="AA73">
        <v>84</v>
      </c>
      <c r="AB73">
        <v>73</v>
      </c>
      <c r="AC73">
        <v>58</v>
      </c>
      <c r="AD73">
        <v>50</v>
      </c>
      <c r="AE73">
        <v>40</v>
      </c>
      <c r="AF73">
        <v>31</v>
      </c>
      <c r="AG73">
        <v>72</v>
      </c>
      <c r="AH73">
        <v>73</v>
      </c>
      <c r="AI73">
        <v>80</v>
      </c>
      <c r="AJ73">
        <v>74</v>
      </c>
      <c r="AK73">
        <v>71</v>
      </c>
      <c r="AL73">
        <v>8.51</v>
      </c>
      <c r="AM73">
        <v>8.82</v>
      </c>
      <c r="AN73">
        <v>8.2200000000000006</v>
      </c>
      <c r="AO73" t="s">
        <v>328</v>
      </c>
      <c r="AP73" t="s">
        <v>328</v>
      </c>
      <c r="AQ73">
        <v>50</v>
      </c>
      <c r="AR73">
        <v>50</v>
      </c>
      <c r="AS73">
        <v>57</v>
      </c>
      <c r="AT73">
        <v>53</v>
      </c>
      <c r="AU73">
        <v>53</v>
      </c>
      <c r="AV73">
        <v>50</v>
      </c>
      <c r="AW73">
        <v>50</v>
      </c>
      <c r="AX73">
        <v>53</v>
      </c>
      <c r="AY73">
        <v>50</v>
      </c>
      <c r="AZ73">
        <v>50</v>
      </c>
      <c r="BA73">
        <v>39</v>
      </c>
      <c r="BB73">
        <v>40</v>
      </c>
      <c r="BC73">
        <v>43</v>
      </c>
      <c r="BD73">
        <v>47</v>
      </c>
      <c r="BE73">
        <v>48</v>
      </c>
      <c r="BF73">
        <v>91</v>
      </c>
      <c r="BG73">
        <v>55</v>
      </c>
      <c r="BH73">
        <v>76</v>
      </c>
      <c r="BI73">
        <v>88</v>
      </c>
      <c r="BK73">
        <v>32.700000000000003</v>
      </c>
      <c r="BL73">
        <v>39.767000000000003</v>
      </c>
      <c r="BM73">
        <v>43</v>
      </c>
      <c r="BN73">
        <v>40</v>
      </c>
      <c r="BO73">
        <v>39</v>
      </c>
      <c r="BP73">
        <v>61998</v>
      </c>
      <c r="BQ73">
        <v>60084</v>
      </c>
      <c r="BR73">
        <v>55221</v>
      </c>
      <c r="BS73">
        <v>56794</v>
      </c>
      <c r="BT73" t="s">
        <v>328</v>
      </c>
      <c r="BU73">
        <v>52</v>
      </c>
      <c r="BV73">
        <v>60</v>
      </c>
      <c r="BW73">
        <v>71</v>
      </c>
      <c r="BX73">
        <v>80</v>
      </c>
      <c r="BY73" t="s">
        <v>328</v>
      </c>
      <c r="BZ73" t="s">
        <v>604</v>
      </c>
      <c r="CA73" t="s">
        <v>832</v>
      </c>
      <c r="CB73" t="s">
        <v>833</v>
      </c>
      <c r="CC73" t="s">
        <v>834</v>
      </c>
      <c r="CD73" t="s">
        <v>328</v>
      </c>
      <c r="CE73">
        <v>57</v>
      </c>
      <c r="CF73">
        <v>53</v>
      </c>
      <c r="CG73">
        <v>40</v>
      </c>
      <c r="CH73">
        <v>34</v>
      </c>
      <c r="CI73">
        <v>32</v>
      </c>
      <c r="CJ73">
        <v>30</v>
      </c>
      <c r="CK73">
        <v>35</v>
      </c>
      <c r="CL73">
        <v>30</v>
      </c>
      <c r="CM73">
        <v>25</v>
      </c>
      <c r="CN73">
        <v>24</v>
      </c>
      <c r="CO73">
        <v>82.483000000000004</v>
      </c>
      <c r="CP73">
        <v>83.376999999999995</v>
      </c>
      <c r="CQ73">
        <v>82</v>
      </c>
      <c r="CR73" t="s">
        <v>328</v>
      </c>
      <c r="CS73" t="s">
        <v>328</v>
      </c>
      <c r="CT73" t="s">
        <v>352</v>
      </c>
      <c r="CU73" t="s">
        <v>335</v>
      </c>
      <c r="CV73">
        <v>28</v>
      </c>
      <c r="CW73" t="s">
        <v>354</v>
      </c>
      <c r="CX73">
        <v>790</v>
      </c>
      <c r="CY73">
        <v>790</v>
      </c>
      <c r="CZ73" t="s">
        <v>355</v>
      </c>
      <c r="DA73" t="s">
        <v>345</v>
      </c>
      <c r="DB73" t="s">
        <v>355</v>
      </c>
      <c r="DC73" t="s">
        <v>835</v>
      </c>
      <c r="DD73">
        <v>7</v>
      </c>
      <c r="DE73">
        <v>17</v>
      </c>
      <c r="DF73" t="s">
        <v>341</v>
      </c>
      <c r="DG73" t="s">
        <v>412</v>
      </c>
      <c r="DH73">
        <v>25000</v>
      </c>
      <c r="DI73" t="s">
        <v>836</v>
      </c>
      <c r="DJ73" t="s">
        <v>360</v>
      </c>
      <c r="DK73">
        <v>4</v>
      </c>
      <c r="DL73">
        <v>3</v>
      </c>
      <c r="DM73">
        <v>0</v>
      </c>
      <c r="DN73">
        <v>0</v>
      </c>
      <c r="DO73" t="s">
        <v>338</v>
      </c>
      <c r="DP73" t="s">
        <v>345</v>
      </c>
      <c r="DQ73" t="s">
        <v>345</v>
      </c>
      <c r="DR73" t="s">
        <v>345</v>
      </c>
      <c r="DS73" t="s">
        <v>338</v>
      </c>
      <c r="DT73" t="s">
        <v>345</v>
      </c>
      <c r="DU73" t="s">
        <v>338</v>
      </c>
      <c r="DV73" t="s">
        <v>338</v>
      </c>
      <c r="DW73">
        <v>-1</v>
      </c>
      <c r="DX73">
        <v>-7</v>
      </c>
      <c r="DY73">
        <v>6</v>
      </c>
      <c r="DZ73">
        <v>3</v>
      </c>
      <c r="EA73">
        <v>-17</v>
      </c>
      <c r="EB73">
        <v>3</v>
      </c>
      <c r="EC73">
        <v>2</v>
      </c>
      <c r="ED73" t="s">
        <v>328</v>
      </c>
      <c r="EE73">
        <v>-8</v>
      </c>
      <c r="EF73">
        <v>-2</v>
      </c>
      <c r="EG73">
        <v>-3</v>
      </c>
      <c r="EH73" t="s">
        <v>328</v>
      </c>
      <c r="EI73">
        <v>15</v>
      </c>
      <c r="EJ73">
        <v>8</v>
      </c>
      <c r="EK73">
        <v>10</v>
      </c>
      <c r="EL73">
        <v>9</v>
      </c>
      <c r="EM73">
        <v>36</v>
      </c>
      <c r="EN73">
        <v>-21</v>
      </c>
      <c r="EO73">
        <v>-12</v>
      </c>
      <c r="EQ73">
        <v>-8</v>
      </c>
      <c r="ER73">
        <v>-11</v>
      </c>
      <c r="ES73">
        <v>-9</v>
      </c>
      <c r="ET73" t="s">
        <v>328</v>
      </c>
      <c r="EU73">
        <v>0.186841285</v>
      </c>
      <c r="EV73">
        <v>9.2327221000000001E-2</v>
      </c>
      <c r="EW73">
        <v>0.21593303999999999</v>
      </c>
      <c r="EX73">
        <v>0.25225990700000001</v>
      </c>
      <c r="EY73">
        <v>0.21084044699999999</v>
      </c>
      <c r="EZ73">
        <v>0.186841285</v>
      </c>
      <c r="FA73">
        <v>-3</v>
      </c>
      <c r="FB73">
        <v>-14</v>
      </c>
      <c r="FC73">
        <v>1</v>
      </c>
      <c r="FD73">
        <v>0</v>
      </c>
      <c r="FE73">
        <v>2.6666666669999999</v>
      </c>
      <c r="FF73">
        <v>-7.6666666670000003</v>
      </c>
      <c r="FG73">
        <v>-1.6666666670000001</v>
      </c>
      <c r="FH73">
        <v>0.27272727299999999</v>
      </c>
      <c r="FI73">
        <v>0.27272727299999999</v>
      </c>
      <c r="FJ73">
        <v>0.27272727299999999</v>
      </c>
      <c r="FK73">
        <v>0.27272727299999999</v>
      </c>
      <c r="FL73">
        <v>0.27272727299999999</v>
      </c>
      <c r="FM73">
        <v>0.27272727299999999</v>
      </c>
      <c r="FN73">
        <v>0.27272727299999999</v>
      </c>
      <c r="FO73">
        <v>0.27272727299999999</v>
      </c>
      <c r="FP73">
        <v>0.27272727299999999</v>
      </c>
      <c r="FQ73">
        <v>0.27272727299999999</v>
      </c>
      <c r="FR73">
        <v>0.27272727299999999</v>
      </c>
      <c r="FS73">
        <v>0.27272727299999999</v>
      </c>
      <c r="FT73">
        <v>-0.14499999999999999</v>
      </c>
      <c r="FU73">
        <v>0.27272727299999999</v>
      </c>
      <c r="FV73">
        <v>0.27272727299999999</v>
      </c>
      <c r="FW73">
        <v>0.27272727299999999</v>
      </c>
      <c r="FX73">
        <v>0.27272727299999999</v>
      </c>
      <c r="FY73">
        <v>0.27272727299999999</v>
      </c>
      <c r="FZ73">
        <v>0.27272727299999999</v>
      </c>
      <c r="GA73">
        <v>0.27272727299999999</v>
      </c>
      <c r="GB73">
        <v>0.27272727299999999</v>
      </c>
      <c r="GC73">
        <v>0.27272727299999999</v>
      </c>
      <c r="GD73">
        <v>0.27272727299999999</v>
      </c>
      <c r="GE73">
        <v>0.27272727299999999</v>
      </c>
      <c r="GF73">
        <v>0.27272727299999999</v>
      </c>
      <c r="GG73">
        <v>-0.566495305</v>
      </c>
      <c r="GH73">
        <v>8.3873699999999999E-4</v>
      </c>
      <c r="GI73">
        <v>0</v>
      </c>
      <c r="GJ73">
        <v>0</v>
      </c>
      <c r="GK73">
        <v>0</v>
      </c>
      <c r="GL73">
        <v>1</v>
      </c>
    </row>
    <row r="74" spans="1:194" x14ac:dyDescent="0.3">
      <c r="A74" t="s">
        <v>108</v>
      </c>
      <c r="B74" t="s">
        <v>837</v>
      </c>
      <c r="C74">
        <v>66</v>
      </c>
      <c r="D74">
        <v>50</v>
      </c>
      <c r="E74">
        <v>58</v>
      </c>
      <c r="F74">
        <v>66</v>
      </c>
      <c r="G74" t="s">
        <v>328</v>
      </c>
      <c r="H74">
        <v>68</v>
      </c>
      <c r="I74">
        <v>44</v>
      </c>
      <c r="J74">
        <v>44</v>
      </c>
      <c r="K74">
        <v>44</v>
      </c>
      <c r="L74">
        <v>40</v>
      </c>
      <c r="M74">
        <v>35</v>
      </c>
      <c r="N74">
        <v>41</v>
      </c>
      <c r="O74">
        <v>44</v>
      </c>
      <c r="P74">
        <v>50</v>
      </c>
      <c r="Q74" t="s">
        <v>328</v>
      </c>
      <c r="R74">
        <v>80</v>
      </c>
      <c r="S74" t="s">
        <v>430</v>
      </c>
      <c r="U74">
        <v>96</v>
      </c>
      <c r="V74">
        <v>92</v>
      </c>
      <c r="W74">
        <v>100</v>
      </c>
      <c r="X74">
        <v>100</v>
      </c>
      <c r="Y74">
        <v>100</v>
      </c>
      <c r="Z74">
        <v>100</v>
      </c>
      <c r="AA74">
        <v>100</v>
      </c>
      <c r="AB74">
        <v>46</v>
      </c>
      <c r="AC74">
        <v>46</v>
      </c>
      <c r="AD74">
        <v>52</v>
      </c>
      <c r="AE74">
        <v>93</v>
      </c>
      <c r="AF74">
        <v>94</v>
      </c>
      <c r="AG74">
        <v>73</v>
      </c>
      <c r="AH74">
        <v>83</v>
      </c>
      <c r="AI74">
        <v>85</v>
      </c>
      <c r="AJ74">
        <v>98</v>
      </c>
      <c r="AK74">
        <v>100</v>
      </c>
      <c r="AL74">
        <v>8.5</v>
      </c>
      <c r="AM74">
        <v>8.73</v>
      </c>
      <c r="AN74">
        <v>8.52</v>
      </c>
      <c r="AO74" t="s">
        <v>328</v>
      </c>
      <c r="AP74" t="s">
        <v>328</v>
      </c>
      <c r="AQ74">
        <v>23</v>
      </c>
      <c r="AR74">
        <v>38</v>
      </c>
      <c r="AS74">
        <v>38</v>
      </c>
      <c r="AT74">
        <v>38</v>
      </c>
      <c r="AU74">
        <v>47</v>
      </c>
      <c r="AV74">
        <v>49</v>
      </c>
      <c r="AW74">
        <v>67</v>
      </c>
      <c r="AX74">
        <v>64</v>
      </c>
      <c r="AY74">
        <v>43</v>
      </c>
      <c r="AZ74">
        <v>47</v>
      </c>
      <c r="BA74">
        <v>28</v>
      </c>
      <c r="BB74">
        <v>27</v>
      </c>
      <c r="BC74">
        <v>29</v>
      </c>
      <c r="BD74">
        <v>28</v>
      </c>
      <c r="BE74">
        <v>26</v>
      </c>
      <c r="BF74">
        <v>66</v>
      </c>
      <c r="BG74">
        <v>50</v>
      </c>
      <c r="BH74">
        <v>17</v>
      </c>
      <c r="BI74">
        <v>96</v>
      </c>
      <c r="BJ74">
        <v>96</v>
      </c>
      <c r="BK74">
        <v>36.35</v>
      </c>
      <c r="BL74">
        <v>52.006999999999998</v>
      </c>
      <c r="BM74">
        <v>44</v>
      </c>
      <c r="BN74">
        <v>43</v>
      </c>
      <c r="BO74">
        <v>29</v>
      </c>
      <c r="BP74">
        <v>61717</v>
      </c>
      <c r="BQ74">
        <v>56978</v>
      </c>
      <c r="BR74">
        <v>54787</v>
      </c>
      <c r="BS74">
        <v>45368</v>
      </c>
      <c r="BT74" t="s">
        <v>328</v>
      </c>
      <c r="BU74">
        <v>33</v>
      </c>
      <c r="BV74">
        <v>32</v>
      </c>
      <c r="BW74">
        <v>29</v>
      </c>
      <c r="BX74">
        <v>43</v>
      </c>
      <c r="BY74" t="s">
        <v>328</v>
      </c>
      <c r="BZ74" t="s">
        <v>838</v>
      </c>
      <c r="CA74" t="s">
        <v>839</v>
      </c>
      <c r="CB74" t="s">
        <v>840</v>
      </c>
      <c r="CC74" t="s">
        <v>841</v>
      </c>
      <c r="CD74" t="s">
        <v>328</v>
      </c>
      <c r="CE74">
        <v>17</v>
      </c>
      <c r="CF74">
        <v>16</v>
      </c>
      <c r="CG74">
        <v>17</v>
      </c>
      <c r="CH74">
        <v>17</v>
      </c>
      <c r="CI74">
        <v>12</v>
      </c>
      <c r="CJ74">
        <v>55</v>
      </c>
      <c r="CK74">
        <v>33</v>
      </c>
      <c r="CL74">
        <v>49</v>
      </c>
      <c r="CM74">
        <v>6</v>
      </c>
      <c r="CN74">
        <v>0</v>
      </c>
      <c r="CO74">
        <v>82.43</v>
      </c>
      <c r="CP74">
        <v>81.262</v>
      </c>
      <c r="CQ74">
        <v>80</v>
      </c>
      <c r="CR74" t="s">
        <v>328</v>
      </c>
      <c r="CS74" t="s">
        <v>328</v>
      </c>
      <c r="CT74" t="s">
        <v>842</v>
      </c>
      <c r="CU74" t="s">
        <v>423</v>
      </c>
      <c r="CV74">
        <v>30</v>
      </c>
      <c r="CW74" t="s">
        <v>394</v>
      </c>
      <c r="CX74">
        <v>0</v>
      </c>
      <c r="CY74">
        <v>0</v>
      </c>
      <c r="CZ74" t="s">
        <v>355</v>
      </c>
      <c r="DA74" t="s">
        <v>338</v>
      </c>
      <c r="DB74" t="s">
        <v>355</v>
      </c>
      <c r="DC74" t="s">
        <v>843</v>
      </c>
      <c r="DD74">
        <v>2</v>
      </c>
      <c r="DE74">
        <v>0</v>
      </c>
      <c r="DF74" t="s">
        <v>341</v>
      </c>
      <c r="DG74" t="s">
        <v>844</v>
      </c>
      <c r="DH74">
        <v>75826</v>
      </c>
      <c r="DI74" t="s">
        <v>845</v>
      </c>
      <c r="DJ74" t="s">
        <v>438</v>
      </c>
      <c r="DK74">
        <v>4</v>
      </c>
      <c r="DL74">
        <v>4</v>
      </c>
      <c r="DM74">
        <v>13</v>
      </c>
      <c r="DN74">
        <v>60</v>
      </c>
      <c r="DO74" t="s">
        <v>345</v>
      </c>
      <c r="DP74" t="s">
        <v>345</v>
      </c>
      <c r="DQ74" t="s">
        <v>338</v>
      </c>
      <c r="DR74" t="s">
        <v>338</v>
      </c>
      <c r="DS74" t="s">
        <v>345</v>
      </c>
      <c r="DT74" t="s">
        <v>345</v>
      </c>
      <c r="DU74" t="s">
        <v>338</v>
      </c>
      <c r="DV74" t="s">
        <v>345</v>
      </c>
      <c r="DW74">
        <v>-10</v>
      </c>
      <c r="DX74">
        <v>-2</v>
      </c>
      <c r="DY74">
        <v>-13</v>
      </c>
      <c r="DZ74">
        <v>-2</v>
      </c>
      <c r="EA74">
        <v>16</v>
      </c>
      <c r="EB74">
        <v>-8</v>
      </c>
      <c r="EC74">
        <v>-8</v>
      </c>
      <c r="ED74" t="s">
        <v>328</v>
      </c>
      <c r="EE74">
        <v>-6</v>
      </c>
      <c r="EF74">
        <v>-3</v>
      </c>
      <c r="EG74">
        <v>-6</v>
      </c>
      <c r="EH74" t="s">
        <v>328</v>
      </c>
      <c r="EI74">
        <v>0</v>
      </c>
      <c r="EJ74">
        <v>-6</v>
      </c>
      <c r="EK74">
        <v>-41</v>
      </c>
      <c r="EL74">
        <v>-1</v>
      </c>
      <c r="EM74">
        <v>16</v>
      </c>
      <c r="EN74">
        <v>33</v>
      </c>
      <c r="EO74">
        <v>-79</v>
      </c>
      <c r="EP74">
        <v>0</v>
      </c>
      <c r="EQ74">
        <v>1</v>
      </c>
      <c r="ER74">
        <v>3</v>
      </c>
      <c r="ES74">
        <v>-14</v>
      </c>
      <c r="ET74" t="s">
        <v>328</v>
      </c>
      <c r="EU74">
        <v>0.177398794</v>
      </c>
      <c r="EV74">
        <v>0.12765694799999999</v>
      </c>
      <c r="EW74">
        <v>0.146941129</v>
      </c>
      <c r="EX74">
        <v>0.38273554300000001</v>
      </c>
      <c r="EY74">
        <v>0.57498387699999998</v>
      </c>
      <c r="EZ74">
        <v>0.177398794</v>
      </c>
      <c r="FA74">
        <v>0</v>
      </c>
      <c r="FB74">
        <v>-8</v>
      </c>
      <c r="FC74">
        <v>5</v>
      </c>
      <c r="FD74">
        <v>-2</v>
      </c>
      <c r="FE74">
        <v>0</v>
      </c>
      <c r="FF74">
        <v>0</v>
      </c>
      <c r="FG74">
        <v>-16.333333329999999</v>
      </c>
      <c r="FH74">
        <v>-1</v>
      </c>
      <c r="FI74">
        <v>-1</v>
      </c>
      <c r="FJ74">
        <v>-1</v>
      </c>
      <c r="FK74">
        <v>-1</v>
      </c>
      <c r="FL74">
        <v>-1</v>
      </c>
      <c r="FM74">
        <v>-1</v>
      </c>
      <c r="FN74">
        <v>-1</v>
      </c>
      <c r="FO74">
        <v>-1</v>
      </c>
      <c r="FP74">
        <v>-1</v>
      </c>
      <c r="FQ74">
        <v>-1</v>
      </c>
      <c r="FR74">
        <v>-1</v>
      </c>
      <c r="FS74">
        <v>-1</v>
      </c>
      <c r="FT74">
        <v>0.01</v>
      </c>
      <c r="FU74">
        <v>-1</v>
      </c>
      <c r="FV74">
        <v>-1</v>
      </c>
      <c r="FW74">
        <v>-1</v>
      </c>
      <c r="FX74">
        <v>-1</v>
      </c>
      <c r="FY74">
        <v>-1</v>
      </c>
      <c r="FZ74">
        <v>-1</v>
      </c>
      <c r="GA74">
        <v>-1</v>
      </c>
      <c r="GB74">
        <v>-1</v>
      </c>
      <c r="GC74">
        <v>-1</v>
      </c>
      <c r="GD74">
        <v>-1</v>
      </c>
      <c r="GE74">
        <v>-1</v>
      </c>
      <c r="GF74">
        <v>-1</v>
      </c>
      <c r="GG74">
        <v>-0.566495305</v>
      </c>
      <c r="GH74">
        <v>5.3469900000000002E-4</v>
      </c>
      <c r="GI74">
        <v>0</v>
      </c>
      <c r="GJ74">
        <v>0</v>
      </c>
      <c r="GK74">
        <v>0</v>
      </c>
      <c r="GL74">
        <v>1</v>
      </c>
    </row>
    <row r="75" spans="1:194" x14ac:dyDescent="0.3">
      <c r="A75" t="s">
        <v>58</v>
      </c>
      <c r="B75" t="s">
        <v>361</v>
      </c>
      <c r="C75">
        <v>46</v>
      </c>
      <c r="D75">
        <v>38</v>
      </c>
      <c r="E75">
        <v>35</v>
      </c>
      <c r="F75">
        <v>26</v>
      </c>
      <c r="G75" t="s">
        <v>328</v>
      </c>
      <c r="H75">
        <v>31</v>
      </c>
      <c r="I75">
        <v>20</v>
      </c>
      <c r="J75">
        <v>20</v>
      </c>
      <c r="K75">
        <v>20</v>
      </c>
      <c r="L75">
        <v>20</v>
      </c>
      <c r="M75">
        <v>72</v>
      </c>
      <c r="O75">
        <v>57</v>
      </c>
      <c r="P75">
        <v>63</v>
      </c>
      <c r="Q75" t="s">
        <v>328</v>
      </c>
      <c r="R75">
        <v>65</v>
      </c>
      <c r="S75" t="s">
        <v>846</v>
      </c>
      <c r="T75">
        <v>54</v>
      </c>
      <c r="U75">
        <v>54</v>
      </c>
      <c r="V75">
        <v>56</v>
      </c>
      <c r="W75">
        <v>96</v>
      </c>
      <c r="X75">
        <v>91</v>
      </c>
      <c r="Y75">
        <v>96</v>
      </c>
      <c r="Z75">
        <v>92</v>
      </c>
      <c r="AA75">
        <v>88</v>
      </c>
      <c r="AB75">
        <v>28</v>
      </c>
      <c r="AC75">
        <v>31</v>
      </c>
      <c r="AD75">
        <v>53</v>
      </c>
      <c r="AE75">
        <v>35</v>
      </c>
      <c r="AF75">
        <v>42</v>
      </c>
      <c r="AG75">
        <v>74</v>
      </c>
      <c r="AH75">
        <v>63</v>
      </c>
      <c r="AI75">
        <v>57</v>
      </c>
      <c r="AJ75">
        <v>55</v>
      </c>
      <c r="AK75">
        <v>50</v>
      </c>
      <c r="AL75">
        <v>8.73</v>
      </c>
      <c r="AM75">
        <v>8.76</v>
      </c>
      <c r="AN75">
        <v>8.93</v>
      </c>
      <c r="AO75" t="s">
        <v>328</v>
      </c>
      <c r="AP75" t="s">
        <v>328</v>
      </c>
      <c r="AQ75">
        <v>38</v>
      </c>
      <c r="AR75">
        <v>40</v>
      </c>
      <c r="AS75">
        <v>40</v>
      </c>
      <c r="AT75">
        <v>40</v>
      </c>
      <c r="AU75">
        <v>30</v>
      </c>
      <c r="AV75">
        <v>49</v>
      </c>
      <c r="AW75">
        <v>46</v>
      </c>
      <c r="AX75">
        <v>52</v>
      </c>
      <c r="AZ75">
        <v>53</v>
      </c>
      <c r="BA75">
        <v>30</v>
      </c>
      <c r="BB75">
        <v>32</v>
      </c>
      <c r="BC75">
        <v>30</v>
      </c>
      <c r="BD75">
        <v>24</v>
      </c>
      <c r="BE75">
        <v>28</v>
      </c>
      <c r="BF75">
        <v>30</v>
      </c>
      <c r="BG75">
        <v>13</v>
      </c>
      <c r="BH75">
        <v>34</v>
      </c>
      <c r="BI75">
        <v>44</v>
      </c>
      <c r="BK75">
        <v>31.6</v>
      </c>
      <c r="BL75">
        <v>44.131999999999998</v>
      </c>
      <c r="BM75">
        <v>20</v>
      </c>
      <c r="BN75">
        <v>56</v>
      </c>
      <c r="BO75">
        <v>45</v>
      </c>
      <c r="BP75">
        <v>59649</v>
      </c>
      <c r="BQ75">
        <v>61365</v>
      </c>
      <c r="BR75">
        <v>61079</v>
      </c>
      <c r="BS75">
        <v>57934</v>
      </c>
      <c r="BT75" t="s">
        <v>328</v>
      </c>
      <c r="BU75">
        <v>53</v>
      </c>
      <c r="BV75">
        <v>52</v>
      </c>
      <c r="BW75">
        <v>42</v>
      </c>
      <c r="BX75">
        <v>47</v>
      </c>
      <c r="BY75" t="s">
        <v>328</v>
      </c>
      <c r="BZ75" t="s">
        <v>375</v>
      </c>
      <c r="CA75" t="s">
        <v>847</v>
      </c>
      <c r="CB75" t="s">
        <v>801</v>
      </c>
      <c r="CC75" t="s">
        <v>848</v>
      </c>
      <c r="CD75" t="s">
        <v>328</v>
      </c>
      <c r="CE75">
        <v>43</v>
      </c>
      <c r="CF75">
        <v>45</v>
      </c>
      <c r="CG75">
        <v>48</v>
      </c>
      <c r="CH75">
        <v>44</v>
      </c>
      <c r="CI75">
        <v>47</v>
      </c>
      <c r="CJ75">
        <v>51</v>
      </c>
      <c r="CK75">
        <v>52</v>
      </c>
      <c r="CL75">
        <v>51</v>
      </c>
      <c r="CM75">
        <v>55</v>
      </c>
      <c r="CN75">
        <v>58</v>
      </c>
      <c r="CO75">
        <v>85.111999999999995</v>
      </c>
      <c r="CP75">
        <v>85.210999999999999</v>
      </c>
      <c r="CQ75">
        <v>86</v>
      </c>
      <c r="CR75" t="s">
        <v>328</v>
      </c>
      <c r="CS75" t="s">
        <v>328</v>
      </c>
      <c r="CT75" t="s">
        <v>849</v>
      </c>
      <c r="CU75" t="s">
        <v>684</v>
      </c>
      <c r="CV75">
        <v>14</v>
      </c>
      <c r="CW75" t="s">
        <v>394</v>
      </c>
      <c r="CX75">
        <v>0</v>
      </c>
      <c r="CY75">
        <v>0</v>
      </c>
      <c r="CZ75" t="s">
        <v>337</v>
      </c>
      <c r="DA75" t="s">
        <v>338</v>
      </c>
      <c r="DB75" t="s">
        <v>355</v>
      </c>
      <c r="DC75" t="s">
        <v>850</v>
      </c>
      <c r="DD75">
        <v>1</v>
      </c>
      <c r="DE75">
        <v>4</v>
      </c>
      <c r="DF75" t="s">
        <v>341</v>
      </c>
      <c r="DG75" t="s">
        <v>335</v>
      </c>
      <c r="DH75">
        <v>26200</v>
      </c>
      <c r="DI75" t="s">
        <v>851</v>
      </c>
      <c r="DJ75" t="s">
        <v>360</v>
      </c>
      <c r="DK75">
        <v>3</v>
      </c>
      <c r="DL75">
        <v>3</v>
      </c>
      <c r="DM75">
        <v>10</v>
      </c>
      <c r="DN75">
        <v>5</v>
      </c>
      <c r="DO75" t="s">
        <v>345</v>
      </c>
      <c r="DP75" t="s">
        <v>345</v>
      </c>
      <c r="DQ75" t="s">
        <v>338</v>
      </c>
      <c r="DR75" t="s">
        <v>338</v>
      </c>
      <c r="DS75" t="s">
        <v>345</v>
      </c>
      <c r="DT75" t="s">
        <v>345</v>
      </c>
      <c r="DU75" t="s">
        <v>338</v>
      </c>
      <c r="DV75" t="s">
        <v>345</v>
      </c>
      <c r="DW75">
        <v>11</v>
      </c>
      <c r="DX75">
        <v>6</v>
      </c>
      <c r="DY75">
        <v>2</v>
      </c>
      <c r="DZ75">
        <v>5</v>
      </c>
      <c r="EA75">
        <v>8</v>
      </c>
      <c r="EB75">
        <v>3</v>
      </c>
      <c r="EC75">
        <v>9</v>
      </c>
      <c r="ED75" t="s">
        <v>328</v>
      </c>
      <c r="EG75">
        <v>-6</v>
      </c>
      <c r="EH75" t="s">
        <v>328</v>
      </c>
      <c r="EI75">
        <v>-3</v>
      </c>
      <c r="EJ75">
        <v>-22</v>
      </c>
      <c r="EK75">
        <v>18</v>
      </c>
      <c r="EL75">
        <v>-7</v>
      </c>
      <c r="EM75">
        <v>17</v>
      </c>
      <c r="EN75">
        <v>-21</v>
      </c>
      <c r="EO75">
        <v>-10</v>
      </c>
      <c r="EQ75">
        <v>1</v>
      </c>
      <c r="ER75">
        <v>10</v>
      </c>
      <c r="ES75">
        <v>-5</v>
      </c>
      <c r="ET75" t="s">
        <v>328</v>
      </c>
      <c r="EU75">
        <v>0.10445831</v>
      </c>
      <c r="EV75">
        <v>0.22789947099999999</v>
      </c>
      <c r="EW75">
        <v>0.117966163</v>
      </c>
      <c r="EX75">
        <v>0.304935972</v>
      </c>
      <c r="EY75">
        <v>0.42709498600000001</v>
      </c>
      <c r="EZ75">
        <v>0.10445831</v>
      </c>
      <c r="FA75">
        <v>-1.3333333329999999</v>
      </c>
      <c r="FB75">
        <v>-3.6666666669999999</v>
      </c>
      <c r="FC75">
        <v>0.66666666699999999</v>
      </c>
      <c r="FD75">
        <v>1.5</v>
      </c>
      <c r="FE75">
        <v>-2</v>
      </c>
      <c r="FF75">
        <v>0.33333333300000001</v>
      </c>
      <c r="FG75">
        <v>1.3333333329999999</v>
      </c>
      <c r="FH75">
        <v>1.4444444439999999</v>
      </c>
      <c r="FI75">
        <v>1.4444444439999999</v>
      </c>
      <c r="FJ75">
        <v>1.4444444439999999</v>
      </c>
      <c r="FK75">
        <v>1.4444444439999999</v>
      </c>
      <c r="FL75">
        <v>1.4444444439999999</v>
      </c>
      <c r="FM75">
        <v>1.4444444439999999</v>
      </c>
      <c r="FN75">
        <v>1.4444444439999999</v>
      </c>
      <c r="FO75">
        <v>1.4444444439999999</v>
      </c>
      <c r="FP75">
        <v>1.4444444439999999</v>
      </c>
      <c r="FQ75">
        <v>1.4444444439999999</v>
      </c>
      <c r="FR75">
        <v>1.4444444439999999</v>
      </c>
      <c r="FS75">
        <v>1.4444444439999999</v>
      </c>
      <c r="FT75">
        <v>0.1</v>
      </c>
      <c r="FU75">
        <v>-2.8181818179999998</v>
      </c>
      <c r="FV75">
        <v>-2.8181818179999998</v>
      </c>
      <c r="FW75">
        <v>-2.8181818179999998</v>
      </c>
      <c r="FX75">
        <v>-2.8181818179999998</v>
      </c>
      <c r="FY75">
        <v>-2.8181818179999998</v>
      </c>
      <c r="FZ75">
        <v>-2.8181818179999998</v>
      </c>
      <c r="GA75">
        <v>-2.8181818179999998</v>
      </c>
      <c r="GB75">
        <v>-2.8181818179999998</v>
      </c>
      <c r="GC75">
        <v>-2.8181818179999998</v>
      </c>
      <c r="GD75">
        <v>-2.8181818179999998</v>
      </c>
      <c r="GE75">
        <v>-2.8181818179999998</v>
      </c>
      <c r="GF75">
        <v>-2.8181818179999998</v>
      </c>
      <c r="GG75">
        <v>-0.566495305</v>
      </c>
      <c r="GH75">
        <v>8.8853100000000002E-4</v>
      </c>
      <c r="GI75">
        <v>0</v>
      </c>
      <c r="GJ75">
        <v>0</v>
      </c>
      <c r="GK75">
        <v>0</v>
      </c>
      <c r="GL75">
        <v>1</v>
      </c>
    </row>
    <row r="76" spans="1:194" x14ac:dyDescent="0.3">
      <c r="A76" t="s">
        <v>86</v>
      </c>
      <c r="B76" t="s">
        <v>460</v>
      </c>
      <c r="C76">
        <v>62</v>
      </c>
      <c r="D76">
        <v>85</v>
      </c>
      <c r="F76">
        <v>79</v>
      </c>
      <c r="G76" t="s">
        <v>328</v>
      </c>
      <c r="H76">
        <v>82</v>
      </c>
      <c r="I76">
        <v>82</v>
      </c>
      <c r="K76">
        <v>78</v>
      </c>
      <c r="L76">
        <v>78</v>
      </c>
      <c r="M76">
        <v>80</v>
      </c>
      <c r="N76">
        <v>88</v>
      </c>
      <c r="P76">
        <v>88</v>
      </c>
      <c r="Q76" t="s">
        <v>328</v>
      </c>
      <c r="S76" t="s">
        <v>430</v>
      </c>
      <c r="U76">
        <v>85</v>
      </c>
      <c r="W76">
        <v>99</v>
      </c>
      <c r="X76">
        <v>99</v>
      </c>
      <c r="Z76">
        <v>100</v>
      </c>
      <c r="AA76">
        <v>100</v>
      </c>
      <c r="AB76">
        <v>79</v>
      </c>
      <c r="AC76">
        <v>81</v>
      </c>
      <c r="AE76">
        <v>75</v>
      </c>
      <c r="AF76">
        <v>89</v>
      </c>
      <c r="AG76">
        <v>74</v>
      </c>
      <c r="AH76">
        <v>86</v>
      </c>
      <c r="AJ76">
        <v>93</v>
      </c>
      <c r="AK76">
        <v>77</v>
      </c>
      <c r="AL76">
        <v>9</v>
      </c>
      <c r="AM76">
        <v>8.76</v>
      </c>
      <c r="AO76" t="s">
        <v>328</v>
      </c>
      <c r="AP76" t="s">
        <v>328</v>
      </c>
      <c r="AQ76">
        <v>45</v>
      </c>
      <c r="AR76">
        <v>45</v>
      </c>
      <c r="AT76">
        <v>50</v>
      </c>
      <c r="AU76">
        <v>50</v>
      </c>
      <c r="AV76">
        <v>61</v>
      </c>
      <c r="AW76">
        <v>58</v>
      </c>
      <c r="AY76">
        <v>67</v>
      </c>
      <c r="AZ76">
        <v>52</v>
      </c>
      <c r="BA76">
        <v>49</v>
      </c>
      <c r="BB76">
        <v>48</v>
      </c>
      <c r="BD76">
        <v>46</v>
      </c>
      <c r="BE76">
        <v>47</v>
      </c>
      <c r="BF76">
        <v>37</v>
      </c>
      <c r="BG76">
        <v>63</v>
      </c>
      <c r="BI76">
        <v>30</v>
      </c>
      <c r="BJ76">
        <v>21</v>
      </c>
      <c r="BK76">
        <v>64.040000000000006</v>
      </c>
      <c r="BL76">
        <v>86.212999999999994</v>
      </c>
      <c r="BN76">
        <v>77</v>
      </c>
      <c r="BO76">
        <v>51</v>
      </c>
      <c r="BP76">
        <v>60519</v>
      </c>
      <c r="BQ76">
        <v>50569</v>
      </c>
      <c r="BS76">
        <v>43279</v>
      </c>
      <c r="BT76" t="s">
        <v>328</v>
      </c>
      <c r="BU76">
        <v>29</v>
      </c>
      <c r="BV76">
        <v>31</v>
      </c>
      <c r="BX76">
        <v>30</v>
      </c>
      <c r="BY76" t="s">
        <v>328</v>
      </c>
      <c r="BZ76" t="s">
        <v>754</v>
      </c>
      <c r="CA76" t="s">
        <v>852</v>
      </c>
      <c r="CB76" t="s">
        <v>328</v>
      </c>
      <c r="CC76" t="s">
        <v>853</v>
      </c>
      <c r="CD76" t="s">
        <v>328</v>
      </c>
      <c r="CE76">
        <v>13</v>
      </c>
      <c r="CF76">
        <v>10</v>
      </c>
      <c r="CH76">
        <v>10</v>
      </c>
      <c r="CI76">
        <v>9</v>
      </c>
      <c r="CJ76">
        <v>31</v>
      </c>
      <c r="CK76">
        <v>23</v>
      </c>
      <c r="CM76">
        <v>36</v>
      </c>
      <c r="CN76">
        <v>26</v>
      </c>
      <c r="CO76">
        <v>81.763000000000005</v>
      </c>
      <c r="CP76">
        <v>78.495000000000005</v>
      </c>
      <c r="CR76" t="s">
        <v>328</v>
      </c>
      <c r="CS76" t="s">
        <v>328</v>
      </c>
      <c r="CT76" t="s">
        <v>854</v>
      </c>
      <c r="CU76" t="s">
        <v>355</v>
      </c>
      <c r="CV76">
        <v>25</v>
      </c>
      <c r="CW76" t="s">
        <v>394</v>
      </c>
      <c r="CX76">
        <v>570</v>
      </c>
      <c r="CY76">
        <v>570</v>
      </c>
      <c r="CZ76" t="s">
        <v>355</v>
      </c>
      <c r="DA76" t="s">
        <v>345</v>
      </c>
      <c r="DB76" t="s">
        <v>355</v>
      </c>
      <c r="DC76" t="s">
        <v>855</v>
      </c>
      <c r="DD76">
        <v>1</v>
      </c>
      <c r="DE76">
        <v>0</v>
      </c>
      <c r="DF76" t="s">
        <v>341</v>
      </c>
      <c r="DG76" t="s">
        <v>773</v>
      </c>
      <c r="DH76">
        <v>7350</v>
      </c>
      <c r="DI76" t="s">
        <v>856</v>
      </c>
      <c r="DJ76" t="s">
        <v>360</v>
      </c>
      <c r="DK76">
        <v>4</v>
      </c>
      <c r="DL76">
        <v>4</v>
      </c>
      <c r="DM76">
        <v>6</v>
      </c>
      <c r="DN76">
        <v>8</v>
      </c>
      <c r="DO76" t="s">
        <v>338</v>
      </c>
      <c r="DP76" t="s">
        <v>345</v>
      </c>
      <c r="DQ76" t="s">
        <v>345</v>
      </c>
      <c r="DR76" t="s">
        <v>338</v>
      </c>
      <c r="DS76" t="s">
        <v>345</v>
      </c>
      <c r="DT76" t="s">
        <v>345</v>
      </c>
      <c r="DU76" t="s">
        <v>338</v>
      </c>
      <c r="DV76" t="s">
        <v>345</v>
      </c>
      <c r="DW76">
        <v>-12</v>
      </c>
      <c r="DZ76">
        <v>16</v>
      </c>
      <c r="EA76">
        <v>-23</v>
      </c>
      <c r="ED76" t="s">
        <v>328</v>
      </c>
      <c r="EE76">
        <v>-8</v>
      </c>
      <c r="EH76" t="s">
        <v>328</v>
      </c>
      <c r="EI76">
        <v>-2</v>
      </c>
      <c r="EL76">
        <v>-14</v>
      </c>
      <c r="EM76">
        <v>-26</v>
      </c>
      <c r="EP76">
        <v>9</v>
      </c>
      <c r="EQ76">
        <v>-2</v>
      </c>
      <c r="ET76" t="s">
        <v>328</v>
      </c>
      <c r="EU76">
        <v>3.3333333E-2</v>
      </c>
      <c r="EV76">
        <v>0.15836752400000001</v>
      </c>
      <c r="EW76">
        <v>5.4126588000000003E-2</v>
      </c>
      <c r="EX76">
        <v>3.9000644000000001E-2</v>
      </c>
      <c r="EY76">
        <v>0.40125542600000003</v>
      </c>
      <c r="EZ76">
        <v>3.3333333E-2</v>
      </c>
      <c r="FA76">
        <v>0</v>
      </c>
      <c r="FB76">
        <v>0</v>
      </c>
      <c r="FC76">
        <v>0</v>
      </c>
      <c r="FD76">
        <v>-3</v>
      </c>
      <c r="FE76">
        <v>-1</v>
      </c>
      <c r="FF76">
        <v>-3</v>
      </c>
      <c r="FG76">
        <v>-8</v>
      </c>
      <c r="FH76">
        <v>-4.5999999999999996</v>
      </c>
      <c r="FI76">
        <v>-4.5999999999999996</v>
      </c>
      <c r="FJ76">
        <v>-4.5999999999999996</v>
      </c>
      <c r="FK76">
        <v>-4.5999999999999996</v>
      </c>
      <c r="FL76">
        <v>-4.5999999999999996</v>
      </c>
      <c r="FM76">
        <v>-4.5999999999999996</v>
      </c>
      <c r="FN76">
        <v>-4.5999999999999996</v>
      </c>
      <c r="FO76">
        <v>-4.5999999999999996</v>
      </c>
      <c r="FP76">
        <v>-4.5999999999999996</v>
      </c>
      <c r="FQ76">
        <v>-4.5999999999999996</v>
      </c>
      <c r="FR76">
        <v>-4.5999999999999996</v>
      </c>
      <c r="FS76">
        <v>-4.5999999999999996</v>
      </c>
      <c r="FT76">
        <v>-0.24</v>
      </c>
      <c r="FU76">
        <v>7.6</v>
      </c>
      <c r="FV76">
        <v>7.6</v>
      </c>
      <c r="FW76">
        <v>7.6</v>
      </c>
      <c r="FX76">
        <v>7.6</v>
      </c>
      <c r="FY76">
        <v>7.6</v>
      </c>
      <c r="FZ76">
        <v>7.6</v>
      </c>
      <c r="GA76">
        <v>7.6</v>
      </c>
      <c r="GB76">
        <v>7.6</v>
      </c>
      <c r="GC76">
        <v>7.6</v>
      </c>
      <c r="GD76">
        <v>7.6</v>
      </c>
      <c r="GE76">
        <v>7.6</v>
      </c>
      <c r="GF76">
        <v>7.6</v>
      </c>
      <c r="GG76">
        <v>-0.566495305</v>
      </c>
      <c r="GH76">
        <v>4.7918800000000002E-4</v>
      </c>
      <c r="GI76">
        <v>0</v>
      </c>
      <c r="GJ76">
        <v>0</v>
      </c>
      <c r="GK76">
        <v>0</v>
      </c>
      <c r="GL76">
        <v>1</v>
      </c>
    </row>
    <row r="77" spans="1:194" x14ac:dyDescent="0.3">
      <c r="A77" t="s">
        <v>77</v>
      </c>
      <c r="B77" t="s">
        <v>763</v>
      </c>
      <c r="C77">
        <v>90</v>
      </c>
      <c r="D77">
        <v>90</v>
      </c>
      <c r="E77">
        <v>85</v>
      </c>
      <c r="F77">
        <v>80</v>
      </c>
      <c r="G77" t="s">
        <v>328</v>
      </c>
      <c r="H77">
        <v>42</v>
      </c>
      <c r="I77">
        <v>41</v>
      </c>
      <c r="J77">
        <v>50</v>
      </c>
      <c r="K77">
        <v>50</v>
      </c>
      <c r="L77">
        <v>53</v>
      </c>
      <c r="M77">
        <v>52</v>
      </c>
      <c r="O77">
        <v>27</v>
      </c>
      <c r="P77">
        <v>30</v>
      </c>
      <c r="Q77" t="s">
        <v>328</v>
      </c>
      <c r="R77">
        <v>72</v>
      </c>
      <c r="S77" t="s">
        <v>683</v>
      </c>
      <c r="T77">
        <v>74</v>
      </c>
      <c r="U77">
        <v>75</v>
      </c>
      <c r="W77">
        <v>85</v>
      </c>
      <c r="X77">
        <v>88</v>
      </c>
      <c r="Y77">
        <v>85</v>
      </c>
      <c r="Z77">
        <v>82</v>
      </c>
      <c r="AA77">
        <v>84</v>
      </c>
      <c r="AB77">
        <v>22</v>
      </c>
      <c r="AC77">
        <v>26</v>
      </c>
      <c r="AD77">
        <v>17</v>
      </c>
      <c r="AE77">
        <v>11</v>
      </c>
      <c r="AF77">
        <v>12</v>
      </c>
      <c r="AG77">
        <v>76</v>
      </c>
      <c r="AH77">
        <v>74</v>
      </c>
      <c r="AI77">
        <v>66</v>
      </c>
      <c r="AJ77">
        <v>86</v>
      </c>
      <c r="AK77">
        <v>69</v>
      </c>
      <c r="AL77">
        <v>8.7899999999999991</v>
      </c>
      <c r="AM77">
        <v>8.5500000000000007</v>
      </c>
      <c r="AN77">
        <v>8.5299999999999994</v>
      </c>
      <c r="AO77" t="s">
        <v>328</v>
      </c>
      <c r="AP77" t="s">
        <v>328</v>
      </c>
      <c r="AQ77">
        <v>26</v>
      </c>
      <c r="AR77">
        <v>29</v>
      </c>
      <c r="AS77">
        <v>22</v>
      </c>
      <c r="AT77">
        <v>22</v>
      </c>
      <c r="AU77">
        <v>21</v>
      </c>
      <c r="AV77">
        <v>59</v>
      </c>
      <c r="AW77">
        <v>64</v>
      </c>
      <c r="AX77">
        <v>56</v>
      </c>
      <c r="AY77">
        <v>73</v>
      </c>
      <c r="AZ77">
        <v>51</v>
      </c>
      <c r="BA77">
        <v>36</v>
      </c>
      <c r="BB77">
        <v>36</v>
      </c>
      <c r="BC77">
        <v>39</v>
      </c>
      <c r="BD77">
        <v>40</v>
      </c>
      <c r="BE77">
        <v>42</v>
      </c>
      <c r="BF77">
        <v>65</v>
      </c>
      <c r="BG77">
        <v>28</v>
      </c>
      <c r="BH77">
        <v>80</v>
      </c>
      <c r="BI77">
        <v>53</v>
      </c>
      <c r="BK77">
        <v>55.61</v>
      </c>
      <c r="BL77">
        <v>72.852999999999994</v>
      </c>
      <c r="BM77">
        <v>50</v>
      </c>
      <c r="BN77">
        <v>45</v>
      </c>
      <c r="BO77">
        <v>44</v>
      </c>
      <c r="BP77">
        <v>67026</v>
      </c>
      <c r="BQ77">
        <v>64189</v>
      </c>
      <c r="BR77">
        <v>60192</v>
      </c>
      <c r="BS77">
        <v>51166</v>
      </c>
      <c r="BT77" t="s">
        <v>328</v>
      </c>
      <c r="BU77">
        <v>50</v>
      </c>
      <c r="BV77">
        <v>56</v>
      </c>
      <c r="BW77">
        <v>52</v>
      </c>
      <c r="BX77">
        <v>58</v>
      </c>
      <c r="BY77" t="s">
        <v>328</v>
      </c>
      <c r="BZ77" t="s">
        <v>415</v>
      </c>
      <c r="CA77" t="s">
        <v>857</v>
      </c>
      <c r="CB77" t="s">
        <v>858</v>
      </c>
      <c r="CC77" t="s">
        <v>859</v>
      </c>
      <c r="CD77" t="s">
        <v>328</v>
      </c>
      <c r="CE77">
        <v>57</v>
      </c>
      <c r="CF77">
        <v>57</v>
      </c>
      <c r="CG77">
        <v>59</v>
      </c>
      <c r="CH77">
        <v>56</v>
      </c>
      <c r="CI77">
        <v>56</v>
      </c>
      <c r="CJ77">
        <v>59</v>
      </c>
      <c r="CK77">
        <v>76</v>
      </c>
      <c r="CL77">
        <v>67</v>
      </c>
      <c r="CM77">
        <v>63</v>
      </c>
      <c r="CN77">
        <v>60</v>
      </c>
      <c r="CO77">
        <v>84.661000000000001</v>
      </c>
      <c r="CP77">
        <v>84.456000000000003</v>
      </c>
      <c r="CQ77">
        <v>82</v>
      </c>
      <c r="CR77" t="s">
        <v>328</v>
      </c>
      <c r="CS77" t="s">
        <v>328</v>
      </c>
      <c r="CT77" t="s">
        <v>860</v>
      </c>
      <c r="CU77" t="s">
        <v>335</v>
      </c>
      <c r="CV77">
        <v>14</v>
      </c>
      <c r="CW77" t="s">
        <v>394</v>
      </c>
      <c r="CX77">
        <v>0</v>
      </c>
      <c r="CY77">
        <v>0</v>
      </c>
      <c r="CZ77" t="s">
        <v>355</v>
      </c>
      <c r="DA77" t="s">
        <v>345</v>
      </c>
      <c r="DB77" t="s">
        <v>355</v>
      </c>
      <c r="DC77" t="s">
        <v>861</v>
      </c>
      <c r="DD77">
        <v>4</v>
      </c>
      <c r="DE77">
        <v>0</v>
      </c>
      <c r="DF77" t="s">
        <v>341</v>
      </c>
      <c r="DG77" t="s">
        <v>862</v>
      </c>
      <c r="DH77">
        <v>28153.48</v>
      </c>
      <c r="DI77" t="s">
        <v>863</v>
      </c>
      <c r="DJ77" t="s">
        <v>864</v>
      </c>
      <c r="DK77">
        <v>3</v>
      </c>
      <c r="DL77">
        <v>3</v>
      </c>
      <c r="DM77">
        <v>17</v>
      </c>
      <c r="DN77">
        <v>0</v>
      </c>
      <c r="DO77" t="s">
        <v>338</v>
      </c>
      <c r="DP77" t="s">
        <v>345</v>
      </c>
      <c r="DQ77" t="s">
        <v>345</v>
      </c>
      <c r="DR77" t="s">
        <v>345</v>
      </c>
      <c r="DS77" t="s">
        <v>338</v>
      </c>
      <c r="DT77" t="s">
        <v>345</v>
      </c>
      <c r="DU77" t="s">
        <v>338</v>
      </c>
      <c r="DV77" t="s">
        <v>345</v>
      </c>
      <c r="DW77">
        <v>2</v>
      </c>
      <c r="DX77">
        <v>8</v>
      </c>
      <c r="DY77">
        <v>-20</v>
      </c>
      <c r="DZ77">
        <v>17</v>
      </c>
      <c r="EA77">
        <v>0</v>
      </c>
      <c r="EB77">
        <v>5</v>
      </c>
      <c r="EC77">
        <v>5</v>
      </c>
      <c r="ED77" t="s">
        <v>328</v>
      </c>
      <c r="EG77">
        <v>-3</v>
      </c>
      <c r="EH77" t="s">
        <v>328</v>
      </c>
      <c r="EI77">
        <v>-4</v>
      </c>
      <c r="EJ77">
        <v>9</v>
      </c>
      <c r="EK77">
        <v>6</v>
      </c>
      <c r="EL77">
        <v>-1</v>
      </c>
      <c r="EM77">
        <v>37</v>
      </c>
      <c r="EN77">
        <v>-52</v>
      </c>
      <c r="EO77">
        <v>27</v>
      </c>
      <c r="EQ77">
        <v>-6</v>
      </c>
      <c r="ER77">
        <v>4</v>
      </c>
      <c r="ES77">
        <v>-6</v>
      </c>
      <c r="ET77" t="s">
        <v>328</v>
      </c>
      <c r="EU77">
        <v>6.7620069000000005E-2</v>
      </c>
      <c r="EV77">
        <v>5.5503021E-2</v>
      </c>
      <c r="EW77">
        <v>0.37569899499999998</v>
      </c>
      <c r="EX77">
        <v>0.34109161599999999</v>
      </c>
      <c r="EY77">
        <v>0.38897807000000001</v>
      </c>
      <c r="EZ77">
        <v>6.7620069000000005E-2</v>
      </c>
      <c r="FA77">
        <v>-1</v>
      </c>
      <c r="FB77">
        <v>2.6666666669999999</v>
      </c>
      <c r="FC77">
        <v>-1.3333333329999999</v>
      </c>
      <c r="FD77">
        <v>4.6666666670000003</v>
      </c>
      <c r="FE77">
        <v>1.3333333329999999</v>
      </c>
      <c r="FF77">
        <v>-0.33333333300000001</v>
      </c>
      <c r="FG77">
        <v>1.3333333329999999</v>
      </c>
      <c r="FH77">
        <v>-3.363636364</v>
      </c>
      <c r="FI77">
        <v>-3.363636364</v>
      </c>
      <c r="FJ77">
        <v>-3.363636364</v>
      </c>
      <c r="FK77">
        <v>-3.363636364</v>
      </c>
      <c r="FL77">
        <v>-3.363636364</v>
      </c>
      <c r="FM77">
        <v>-3.363636364</v>
      </c>
      <c r="FN77">
        <v>-3.363636364</v>
      </c>
      <c r="FO77">
        <v>-3.363636364</v>
      </c>
      <c r="FP77">
        <v>-3.363636364</v>
      </c>
      <c r="FQ77">
        <v>-3.363636364</v>
      </c>
      <c r="FR77">
        <v>-3.363636364</v>
      </c>
      <c r="FS77">
        <v>-3.363636364</v>
      </c>
      <c r="FT77">
        <v>-0.13</v>
      </c>
      <c r="FU77">
        <v>-0.81818181800000001</v>
      </c>
      <c r="FV77">
        <v>-0.81818181800000001</v>
      </c>
      <c r="FW77">
        <v>-0.81818181800000001</v>
      </c>
      <c r="FX77">
        <v>-0.81818181800000001</v>
      </c>
      <c r="FY77">
        <v>-0.81818181800000001</v>
      </c>
      <c r="FZ77">
        <v>-0.81818181800000001</v>
      </c>
      <c r="GA77">
        <v>-0.81818181800000001</v>
      </c>
      <c r="GB77">
        <v>-0.81818181800000001</v>
      </c>
      <c r="GC77">
        <v>-0.81818181800000001</v>
      </c>
      <c r="GD77">
        <v>-0.81818181800000001</v>
      </c>
      <c r="GE77">
        <v>-0.81818181800000001</v>
      </c>
      <c r="GF77">
        <v>-0.81818181800000001</v>
      </c>
      <c r="GG77">
        <v>-0.566495305</v>
      </c>
      <c r="GH77">
        <v>7.4597900000000002E-4</v>
      </c>
      <c r="GI77">
        <v>0</v>
      </c>
      <c r="GJ77">
        <v>0</v>
      </c>
      <c r="GK77">
        <v>0</v>
      </c>
      <c r="GL77">
        <v>1</v>
      </c>
    </row>
    <row r="78" spans="1:194" x14ac:dyDescent="0.3">
      <c r="A78" t="s">
        <v>103</v>
      </c>
      <c r="B78" t="s">
        <v>501</v>
      </c>
      <c r="C78">
        <v>52</v>
      </c>
      <c r="D78">
        <v>52</v>
      </c>
      <c r="E78">
        <v>52</v>
      </c>
      <c r="F78">
        <v>47</v>
      </c>
      <c r="G78" t="s">
        <v>328</v>
      </c>
      <c r="H78">
        <v>67</v>
      </c>
      <c r="I78">
        <v>67</v>
      </c>
      <c r="J78">
        <v>65</v>
      </c>
      <c r="K78">
        <v>65</v>
      </c>
      <c r="L78">
        <v>59</v>
      </c>
      <c r="M78">
        <v>50</v>
      </c>
      <c r="N78">
        <v>63</v>
      </c>
      <c r="O78">
        <v>62</v>
      </c>
      <c r="P78">
        <v>65</v>
      </c>
      <c r="Q78" t="s">
        <v>328</v>
      </c>
      <c r="R78">
        <v>84</v>
      </c>
      <c r="S78" t="s">
        <v>728</v>
      </c>
      <c r="T78">
        <v>93</v>
      </c>
      <c r="U78">
        <v>91</v>
      </c>
      <c r="V78">
        <v>86</v>
      </c>
      <c r="W78">
        <v>87</v>
      </c>
      <c r="X78">
        <v>85</v>
      </c>
      <c r="Y78">
        <v>83</v>
      </c>
      <c r="Z78">
        <v>79</v>
      </c>
      <c r="AA78">
        <v>79</v>
      </c>
      <c r="AB78">
        <v>77</v>
      </c>
      <c r="AC78">
        <v>73</v>
      </c>
      <c r="AD78">
        <v>75</v>
      </c>
      <c r="AE78">
        <v>82</v>
      </c>
      <c r="AF78">
        <v>88</v>
      </c>
      <c r="AG78">
        <v>77</v>
      </c>
      <c r="AH78">
        <v>85</v>
      </c>
      <c r="AI78">
        <v>89</v>
      </c>
      <c r="AJ78">
        <v>94</v>
      </c>
      <c r="AK78">
        <v>95</v>
      </c>
      <c r="AL78">
        <v>8.9700000000000006</v>
      </c>
      <c r="AM78">
        <v>8.77</v>
      </c>
      <c r="AN78">
        <v>8.64</v>
      </c>
      <c r="AO78" t="s">
        <v>328</v>
      </c>
      <c r="AP78" t="s">
        <v>328</v>
      </c>
      <c r="AQ78">
        <v>50</v>
      </c>
      <c r="AR78">
        <v>50</v>
      </c>
      <c r="AS78">
        <v>47</v>
      </c>
      <c r="AT78">
        <v>47</v>
      </c>
      <c r="AU78">
        <v>41</v>
      </c>
      <c r="AV78">
        <v>34</v>
      </c>
      <c r="AW78">
        <v>34</v>
      </c>
      <c r="AX78">
        <v>34</v>
      </c>
      <c r="AY78">
        <v>33</v>
      </c>
      <c r="AZ78">
        <v>36</v>
      </c>
      <c r="BA78">
        <v>41</v>
      </c>
      <c r="BB78">
        <v>42</v>
      </c>
      <c r="BC78">
        <v>41</v>
      </c>
      <c r="BD78">
        <v>38</v>
      </c>
      <c r="BE78">
        <v>37</v>
      </c>
      <c r="BF78">
        <v>20</v>
      </c>
      <c r="BG78">
        <v>12</v>
      </c>
      <c r="BH78">
        <v>13</v>
      </c>
      <c r="BI78">
        <v>17</v>
      </c>
      <c r="BJ78">
        <v>14</v>
      </c>
      <c r="BK78">
        <v>59.29</v>
      </c>
      <c r="BL78">
        <v>64.55</v>
      </c>
      <c r="BM78">
        <v>65</v>
      </c>
      <c r="BN78">
        <v>56</v>
      </c>
      <c r="BO78">
        <v>52</v>
      </c>
      <c r="BP78">
        <v>62989</v>
      </c>
      <c r="BQ78">
        <v>59924</v>
      </c>
      <c r="BR78">
        <v>52452</v>
      </c>
      <c r="BS78">
        <v>49323</v>
      </c>
      <c r="BT78" t="s">
        <v>328</v>
      </c>
      <c r="BU78">
        <v>32</v>
      </c>
      <c r="BV78">
        <v>28</v>
      </c>
      <c r="BW78">
        <v>25</v>
      </c>
      <c r="BX78">
        <v>27</v>
      </c>
      <c r="BY78" t="s">
        <v>328</v>
      </c>
      <c r="BZ78" t="s">
        <v>865</v>
      </c>
      <c r="CA78" t="s">
        <v>866</v>
      </c>
      <c r="CB78" t="s">
        <v>531</v>
      </c>
      <c r="CC78" t="s">
        <v>598</v>
      </c>
      <c r="CD78" t="s">
        <v>328</v>
      </c>
      <c r="CE78">
        <v>10</v>
      </c>
      <c r="CF78">
        <v>10</v>
      </c>
      <c r="CG78">
        <v>11</v>
      </c>
      <c r="CH78">
        <v>11</v>
      </c>
      <c r="CI78">
        <v>10</v>
      </c>
      <c r="CJ78">
        <v>24</v>
      </c>
      <c r="CK78">
        <v>19</v>
      </c>
      <c r="CL78">
        <v>17</v>
      </c>
      <c r="CM78">
        <v>19</v>
      </c>
      <c r="CN78">
        <v>19</v>
      </c>
      <c r="CO78">
        <v>82.811000000000007</v>
      </c>
      <c r="CP78">
        <v>81.760000000000005</v>
      </c>
      <c r="CQ78">
        <v>80</v>
      </c>
      <c r="CR78" t="s">
        <v>328</v>
      </c>
      <c r="CS78" t="s">
        <v>328</v>
      </c>
      <c r="CT78" t="s">
        <v>867</v>
      </c>
      <c r="CU78" t="s">
        <v>335</v>
      </c>
      <c r="CV78">
        <v>25</v>
      </c>
      <c r="CW78" t="s">
        <v>355</v>
      </c>
      <c r="CX78">
        <v>0</v>
      </c>
      <c r="CY78">
        <v>0</v>
      </c>
      <c r="CZ78" t="s">
        <v>355</v>
      </c>
      <c r="DA78" t="s">
        <v>345</v>
      </c>
      <c r="DB78" t="s">
        <v>355</v>
      </c>
      <c r="DC78" t="s">
        <v>868</v>
      </c>
      <c r="DD78">
        <v>1</v>
      </c>
      <c r="DE78">
        <v>14</v>
      </c>
      <c r="DF78" t="s">
        <v>341</v>
      </c>
      <c r="DG78" t="s">
        <v>869</v>
      </c>
      <c r="DH78">
        <v>7783.18</v>
      </c>
      <c r="DI78" t="s">
        <v>870</v>
      </c>
      <c r="DJ78" t="s">
        <v>360</v>
      </c>
      <c r="DK78">
        <v>4</v>
      </c>
      <c r="DL78">
        <v>4</v>
      </c>
      <c r="DM78">
        <v>10</v>
      </c>
      <c r="DN78">
        <v>0</v>
      </c>
      <c r="DO78" t="s">
        <v>338</v>
      </c>
      <c r="DP78" t="s">
        <v>345</v>
      </c>
      <c r="DQ78" t="s">
        <v>345</v>
      </c>
      <c r="DR78" t="s">
        <v>338</v>
      </c>
      <c r="DS78" t="s">
        <v>345</v>
      </c>
      <c r="DT78" t="s">
        <v>345</v>
      </c>
      <c r="DU78" t="s">
        <v>338</v>
      </c>
      <c r="DV78" t="s">
        <v>345</v>
      </c>
      <c r="DW78">
        <v>-8</v>
      </c>
      <c r="DX78">
        <v>-4</v>
      </c>
      <c r="DY78">
        <v>-5</v>
      </c>
      <c r="DZ78">
        <v>-1</v>
      </c>
      <c r="EA78">
        <v>0</v>
      </c>
      <c r="EB78">
        <v>0</v>
      </c>
      <c r="EC78">
        <v>5</v>
      </c>
      <c r="ED78" t="s">
        <v>328</v>
      </c>
      <c r="EE78">
        <v>-13</v>
      </c>
      <c r="EF78">
        <v>1</v>
      </c>
      <c r="EG78">
        <v>-3</v>
      </c>
      <c r="EH78" t="s">
        <v>328</v>
      </c>
      <c r="EI78">
        <v>4</v>
      </c>
      <c r="EJ78">
        <v>-2</v>
      </c>
      <c r="EK78">
        <v>-7</v>
      </c>
      <c r="EL78">
        <v>-6</v>
      </c>
      <c r="EM78">
        <v>8</v>
      </c>
      <c r="EN78">
        <v>-1</v>
      </c>
      <c r="EO78">
        <v>-4</v>
      </c>
      <c r="EP78">
        <v>3</v>
      </c>
      <c r="EQ78">
        <v>4</v>
      </c>
      <c r="ER78">
        <v>3</v>
      </c>
      <c r="ES78">
        <v>-2</v>
      </c>
      <c r="ET78" t="s">
        <v>328</v>
      </c>
      <c r="EU78">
        <v>0.10514001000000001</v>
      </c>
      <c r="EV78">
        <v>4.9261083999999997E-2</v>
      </c>
      <c r="EW78">
        <v>0.11303883300000001</v>
      </c>
      <c r="EX78">
        <v>5.0321955000000002E-2</v>
      </c>
      <c r="EY78">
        <v>0.23850616099999999</v>
      </c>
      <c r="EZ78">
        <v>0.10514001000000001</v>
      </c>
      <c r="FA78">
        <v>-2.6666666669999999</v>
      </c>
      <c r="FB78">
        <v>-0.66666666699999999</v>
      </c>
      <c r="FC78">
        <v>-1</v>
      </c>
      <c r="FD78">
        <v>-0.33333333300000001</v>
      </c>
      <c r="FE78">
        <v>-1</v>
      </c>
      <c r="FF78">
        <v>0.33333333300000001</v>
      </c>
      <c r="FG78">
        <v>-1.6666666670000001</v>
      </c>
      <c r="FH78">
        <v>1.181818182</v>
      </c>
      <c r="FI78">
        <v>1.181818182</v>
      </c>
      <c r="FJ78">
        <v>1.181818182</v>
      </c>
      <c r="FK78">
        <v>1.181818182</v>
      </c>
      <c r="FL78">
        <v>1.181818182</v>
      </c>
      <c r="FM78">
        <v>1.181818182</v>
      </c>
      <c r="FN78">
        <v>1.181818182</v>
      </c>
      <c r="FO78">
        <v>1.181818182</v>
      </c>
      <c r="FP78">
        <v>1.181818182</v>
      </c>
      <c r="FQ78">
        <v>1.181818182</v>
      </c>
      <c r="FR78">
        <v>1.181818182</v>
      </c>
      <c r="FS78">
        <v>1.181818182</v>
      </c>
      <c r="FT78">
        <v>-0.16500000000000001</v>
      </c>
      <c r="FU78">
        <v>3.7272727269999999</v>
      </c>
      <c r="FV78">
        <v>3.7272727269999999</v>
      </c>
      <c r="FW78">
        <v>3.7272727269999999</v>
      </c>
      <c r="FX78">
        <v>3.7272727269999999</v>
      </c>
      <c r="FY78">
        <v>3.7272727269999999</v>
      </c>
      <c r="FZ78">
        <v>3.7272727269999999</v>
      </c>
      <c r="GA78">
        <v>3.7272727269999999</v>
      </c>
      <c r="GB78">
        <v>3.7272727269999999</v>
      </c>
      <c r="GC78">
        <v>3.7272727269999999</v>
      </c>
      <c r="GD78">
        <v>3.7272727269999999</v>
      </c>
      <c r="GE78">
        <v>3.7272727269999999</v>
      </c>
      <c r="GF78">
        <v>3.7272727269999999</v>
      </c>
      <c r="GG78">
        <v>-0.566495305</v>
      </c>
      <c r="GH78">
        <v>5.0802499999999995E-4</v>
      </c>
      <c r="GI78">
        <v>0</v>
      </c>
      <c r="GJ78">
        <v>0</v>
      </c>
      <c r="GK78">
        <v>0</v>
      </c>
      <c r="GL78">
        <v>1</v>
      </c>
    </row>
    <row r="79" spans="1:194" x14ac:dyDescent="0.3">
      <c r="A79" t="s">
        <v>71</v>
      </c>
      <c r="B79" t="s">
        <v>361</v>
      </c>
      <c r="C79">
        <v>38</v>
      </c>
      <c r="D79">
        <v>27</v>
      </c>
      <c r="E79">
        <v>45</v>
      </c>
      <c r="F79">
        <v>22</v>
      </c>
      <c r="G79" t="s">
        <v>328</v>
      </c>
      <c r="H79">
        <v>44</v>
      </c>
      <c r="I79">
        <v>40</v>
      </c>
      <c r="J79">
        <v>39</v>
      </c>
      <c r="K79">
        <v>0</v>
      </c>
      <c r="L79">
        <v>0</v>
      </c>
      <c r="M79">
        <v>91</v>
      </c>
      <c r="O79">
        <v>66</v>
      </c>
      <c r="P79">
        <v>70</v>
      </c>
      <c r="Q79" t="s">
        <v>328</v>
      </c>
      <c r="R79">
        <v>79</v>
      </c>
      <c r="S79" t="s">
        <v>683</v>
      </c>
      <c r="T79">
        <v>71</v>
      </c>
      <c r="U79">
        <v>63</v>
      </c>
      <c r="V79">
        <v>60</v>
      </c>
      <c r="W79">
        <v>98</v>
      </c>
      <c r="X79">
        <v>98</v>
      </c>
      <c r="Y79">
        <v>96</v>
      </c>
      <c r="Z79">
        <v>96</v>
      </c>
      <c r="AA79">
        <v>95</v>
      </c>
      <c r="AB79">
        <v>82</v>
      </c>
      <c r="AC79">
        <v>71</v>
      </c>
      <c r="AD79">
        <v>64</v>
      </c>
      <c r="AE79">
        <v>47</v>
      </c>
      <c r="AF79">
        <v>59</v>
      </c>
      <c r="AG79">
        <v>78</v>
      </c>
      <c r="AH79">
        <v>75</v>
      </c>
      <c r="AI79">
        <v>83</v>
      </c>
      <c r="AJ79">
        <v>68</v>
      </c>
      <c r="AK79">
        <v>63</v>
      </c>
      <c r="AL79">
        <v>8.91</v>
      </c>
      <c r="AM79">
        <v>9.27</v>
      </c>
      <c r="AN79">
        <v>8.9</v>
      </c>
      <c r="AO79" t="s">
        <v>328</v>
      </c>
      <c r="AP79" t="s">
        <v>328</v>
      </c>
      <c r="AQ79">
        <v>25</v>
      </c>
      <c r="AR79">
        <v>33</v>
      </c>
      <c r="AS79">
        <v>28</v>
      </c>
      <c r="AT79">
        <v>29</v>
      </c>
      <c r="AU79">
        <v>29</v>
      </c>
      <c r="AV79">
        <v>37</v>
      </c>
      <c r="AW79">
        <v>41</v>
      </c>
      <c r="AX79">
        <v>41</v>
      </c>
      <c r="AZ79">
        <v>44</v>
      </c>
      <c r="BA79">
        <v>33</v>
      </c>
      <c r="BB79">
        <v>34</v>
      </c>
      <c r="BC79">
        <v>30</v>
      </c>
      <c r="BD79">
        <v>31</v>
      </c>
      <c r="BE79">
        <v>25</v>
      </c>
      <c r="BF79">
        <v>29</v>
      </c>
      <c r="BG79">
        <v>9</v>
      </c>
      <c r="BH79">
        <v>24</v>
      </c>
      <c r="BI79">
        <v>58</v>
      </c>
      <c r="BK79">
        <v>54.33</v>
      </c>
      <c r="BL79">
        <v>51.405000000000001</v>
      </c>
      <c r="BM79">
        <v>39</v>
      </c>
      <c r="BN79">
        <v>50</v>
      </c>
      <c r="BO79">
        <v>53</v>
      </c>
      <c r="BP79">
        <v>71970</v>
      </c>
      <c r="BQ79">
        <v>67559</v>
      </c>
      <c r="BR79">
        <v>68457</v>
      </c>
      <c r="BS79">
        <v>66287</v>
      </c>
      <c r="BT79" t="s">
        <v>328</v>
      </c>
      <c r="BU79">
        <v>67</v>
      </c>
      <c r="BV79">
        <v>73</v>
      </c>
      <c r="BW79">
        <v>66</v>
      </c>
      <c r="BX79">
        <v>69</v>
      </c>
      <c r="BY79" t="s">
        <v>328</v>
      </c>
      <c r="BZ79" t="s">
        <v>871</v>
      </c>
      <c r="CA79" t="s">
        <v>872</v>
      </c>
      <c r="CB79" t="s">
        <v>873</v>
      </c>
      <c r="CC79" t="s">
        <v>417</v>
      </c>
      <c r="CD79" t="s">
        <v>328</v>
      </c>
      <c r="CE79">
        <v>24</v>
      </c>
      <c r="CF79">
        <v>26</v>
      </c>
      <c r="CG79">
        <v>24</v>
      </c>
      <c r="CH79">
        <v>22</v>
      </c>
      <c r="CI79">
        <v>15</v>
      </c>
      <c r="CJ79">
        <v>14</v>
      </c>
      <c r="CK79">
        <v>22</v>
      </c>
      <c r="CL79">
        <v>28</v>
      </c>
      <c r="CM79">
        <v>33</v>
      </c>
      <c r="CN79">
        <v>25</v>
      </c>
      <c r="CO79">
        <v>83.033000000000001</v>
      </c>
      <c r="CP79">
        <v>82.593000000000004</v>
      </c>
      <c r="CQ79">
        <v>83</v>
      </c>
      <c r="CR79" t="s">
        <v>328</v>
      </c>
      <c r="CS79" t="s">
        <v>328</v>
      </c>
      <c r="CT79" t="s">
        <v>456</v>
      </c>
      <c r="CU79" t="s">
        <v>355</v>
      </c>
      <c r="CV79">
        <v>15.66</v>
      </c>
      <c r="CW79" t="s">
        <v>394</v>
      </c>
      <c r="CX79">
        <v>0</v>
      </c>
      <c r="CY79">
        <v>0</v>
      </c>
      <c r="CZ79" t="s">
        <v>337</v>
      </c>
      <c r="DA79" t="s">
        <v>338</v>
      </c>
      <c r="DB79" t="s">
        <v>355</v>
      </c>
      <c r="DC79" t="s">
        <v>874</v>
      </c>
      <c r="DD79">
        <v>2</v>
      </c>
      <c r="DE79">
        <v>3</v>
      </c>
      <c r="DF79" t="s">
        <v>341</v>
      </c>
      <c r="DG79" t="s">
        <v>875</v>
      </c>
      <c r="DH79">
        <v>0</v>
      </c>
      <c r="DI79" t="s">
        <v>876</v>
      </c>
      <c r="DJ79" t="s">
        <v>360</v>
      </c>
      <c r="DK79">
        <v>3</v>
      </c>
      <c r="DL79">
        <v>3</v>
      </c>
      <c r="DM79">
        <v>12</v>
      </c>
      <c r="DN79">
        <v>0</v>
      </c>
      <c r="DO79" t="s">
        <v>338</v>
      </c>
      <c r="DP79" t="s">
        <v>345</v>
      </c>
      <c r="DQ79" t="s">
        <v>345</v>
      </c>
      <c r="DR79" t="s">
        <v>338</v>
      </c>
      <c r="DS79" t="s">
        <v>345</v>
      </c>
      <c r="DT79" t="s">
        <v>345</v>
      </c>
      <c r="DU79" t="s">
        <v>338</v>
      </c>
      <c r="DV79" t="s">
        <v>345</v>
      </c>
      <c r="DW79">
        <v>3</v>
      </c>
      <c r="DX79">
        <v>-8</v>
      </c>
      <c r="DY79">
        <v>15</v>
      </c>
      <c r="DZ79">
        <v>5</v>
      </c>
      <c r="EA79">
        <v>11</v>
      </c>
      <c r="EB79">
        <v>-18</v>
      </c>
      <c r="EC79">
        <v>23</v>
      </c>
      <c r="ED79" t="s">
        <v>328</v>
      </c>
      <c r="EG79">
        <v>-4</v>
      </c>
      <c r="EH79" t="s">
        <v>328</v>
      </c>
      <c r="EI79">
        <v>11</v>
      </c>
      <c r="EJ79">
        <v>7</v>
      </c>
      <c r="EK79">
        <v>17</v>
      </c>
      <c r="EL79">
        <v>-12</v>
      </c>
      <c r="EM79">
        <v>20</v>
      </c>
      <c r="EN79">
        <v>-15</v>
      </c>
      <c r="EO79">
        <v>-34</v>
      </c>
      <c r="EQ79">
        <v>-6</v>
      </c>
      <c r="ER79">
        <v>7</v>
      </c>
      <c r="ES79">
        <v>-3</v>
      </c>
      <c r="ET79" t="s">
        <v>328</v>
      </c>
      <c r="EU79">
        <v>4.5028304999999998E-2</v>
      </c>
      <c r="EV79">
        <v>0.315888803</v>
      </c>
      <c r="EW79">
        <v>0.177473454</v>
      </c>
      <c r="EX79">
        <v>0.22233697699999999</v>
      </c>
      <c r="EY79">
        <v>0.68367200299999997</v>
      </c>
      <c r="EZ79">
        <v>4.5028304999999998E-2</v>
      </c>
      <c r="FA79">
        <v>-0.66666666699999999</v>
      </c>
      <c r="FB79">
        <v>-14.66666667</v>
      </c>
      <c r="FC79">
        <v>1.3333333329999999</v>
      </c>
      <c r="FD79">
        <v>2</v>
      </c>
      <c r="FE79">
        <v>-0.66666666699999999</v>
      </c>
      <c r="FF79">
        <v>-0.66666666699999999</v>
      </c>
      <c r="FG79">
        <v>6.3333333329999997</v>
      </c>
      <c r="FH79">
        <v>0</v>
      </c>
      <c r="FI79">
        <v>0</v>
      </c>
      <c r="FJ79">
        <v>0</v>
      </c>
      <c r="FK79">
        <v>0</v>
      </c>
      <c r="FL79">
        <v>0</v>
      </c>
      <c r="FM79">
        <v>0</v>
      </c>
      <c r="FN79">
        <v>0</v>
      </c>
      <c r="FO79">
        <v>0</v>
      </c>
      <c r="FP79">
        <v>0</v>
      </c>
      <c r="FQ79">
        <v>0</v>
      </c>
      <c r="FR79">
        <v>0</v>
      </c>
      <c r="FS79">
        <v>0</v>
      </c>
      <c r="FT79">
        <v>-5.0000000000000001E-3</v>
      </c>
      <c r="FU79">
        <v>-1.2727272730000001</v>
      </c>
      <c r="FV79">
        <v>-1.2727272730000001</v>
      </c>
      <c r="FW79">
        <v>-1.2727272730000001</v>
      </c>
      <c r="FX79">
        <v>-1.2727272730000001</v>
      </c>
      <c r="FY79">
        <v>-1.2727272730000001</v>
      </c>
      <c r="FZ79">
        <v>-1.2727272730000001</v>
      </c>
      <c r="GA79">
        <v>-1.2727272730000001</v>
      </c>
      <c r="GB79">
        <v>-1.2727272730000001</v>
      </c>
      <c r="GC79">
        <v>-1.2727272730000001</v>
      </c>
      <c r="GD79">
        <v>-1.2727272730000001</v>
      </c>
      <c r="GE79">
        <v>-1.2727272730000001</v>
      </c>
      <c r="GF79">
        <v>-1.2727272730000001</v>
      </c>
      <c r="GG79">
        <v>-0.566495305</v>
      </c>
      <c r="GH79">
        <v>9.3094300000000005E-4</v>
      </c>
      <c r="GI79">
        <v>0</v>
      </c>
      <c r="GJ79">
        <v>0</v>
      </c>
      <c r="GK79">
        <v>0</v>
      </c>
      <c r="GL79">
        <v>1</v>
      </c>
    </row>
    <row r="80" spans="1:194" x14ac:dyDescent="0.3">
      <c r="A80" t="s">
        <v>91</v>
      </c>
      <c r="B80" t="s">
        <v>877</v>
      </c>
      <c r="C80">
        <v>39</v>
      </c>
      <c r="D80">
        <v>45</v>
      </c>
      <c r="E80">
        <v>48</v>
      </c>
      <c r="F80">
        <v>54</v>
      </c>
      <c r="G80" t="s">
        <v>328</v>
      </c>
      <c r="H80">
        <v>77</v>
      </c>
      <c r="I80">
        <v>79</v>
      </c>
      <c r="J80">
        <v>79</v>
      </c>
      <c r="K80">
        <v>77</v>
      </c>
      <c r="L80">
        <v>77</v>
      </c>
      <c r="M80">
        <v>74</v>
      </c>
      <c r="O80">
        <v>65</v>
      </c>
      <c r="P80">
        <v>76</v>
      </c>
      <c r="Q80" t="s">
        <v>328</v>
      </c>
      <c r="R80">
        <v>75</v>
      </c>
      <c r="S80" t="s">
        <v>878</v>
      </c>
      <c r="T80">
        <v>82</v>
      </c>
      <c r="W80">
        <v>75</v>
      </c>
      <c r="X80">
        <v>78</v>
      </c>
      <c r="Y80">
        <v>79</v>
      </c>
      <c r="Z80">
        <v>81</v>
      </c>
      <c r="AA80">
        <v>82</v>
      </c>
      <c r="AB80">
        <v>50</v>
      </c>
      <c r="AC80">
        <v>74</v>
      </c>
      <c r="AD80">
        <v>66</v>
      </c>
      <c r="AE80">
        <v>77</v>
      </c>
      <c r="AF80">
        <v>74</v>
      </c>
      <c r="AG80">
        <v>79</v>
      </c>
      <c r="AH80">
        <v>69</v>
      </c>
      <c r="AI80">
        <v>77</v>
      </c>
      <c r="AJ80">
        <v>87</v>
      </c>
      <c r="AK80">
        <v>83</v>
      </c>
      <c r="AL80">
        <v>8.9600000000000009</v>
      </c>
      <c r="AM80">
        <v>9.16</v>
      </c>
      <c r="AN80">
        <v>9.4499999999999993</v>
      </c>
      <c r="AO80" t="s">
        <v>328</v>
      </c>
      <c r="AP80" t="s">
        <v>328</v>
      </c>
      <c r="AQ80">
        <v>23</v>
      </c>
      <c r="AR80">
        <v>14</v>
      </c>
      <c r="AS80">
        <v>14</v>
      </c>
      <c r="AT80">
        <v>23</v>
      </c>
      <c r="AU80">
        <v>23</v>
      </c>
      <c r="AV80">
        <v>67</v>
      </c>
      <c r="AW80">
        <v>51</v>
      </c>
      <c r="AX80">
        <v>57</v>
      </c>
      <c r="AY80">
        <v>57</v>
      </c>
      <c r="AZ80">
        <v>54</v>
      </c>
      <c r="BA80">
        <v>52</v>
      </c>
      <c r="BB80">
        <v>52</v>
      </c>
      <c r="BC80">
        <v>51</v>
      </c>
      <c r="BD80">
        <v>49</v>
      </c>
      <c r="BE80">
        <v>49</v>
      </c>
      <c r="BF80">
        <v>75</v>
      </c>
      <c r="BG80">
        <v>10</v>
      </c>
      <c r="BH80">
        <v>10</v>
      </c>
      <c r="BI80">
        <v>2</v>
      </c>
      <c r="BJ80">
        <v>13</v>
      </c>
      <c r="BK80">
        <v>80.64</v>
      </c>
      <c r="BL80">
        <v>100.28700000000001</v>
      </c>
      <c r="BM80">
        <v>79</v>
      </c>
      <c r="BN80">
        <v>61</v>
      </c>
      <c r="BO80">
        <v>44</v>
      </c>
      <c r="BP80">
        <v>63365</v>
      </c>
      <c r="BQ80">
        <v>55047</v>
      </c>
      <c r="BR80">
        <v>47151</v>
      </c>
      <c r="BS80">
        <v>39521</v>
      </c>
      <c r="BT80" t="s">
        <v>328</v>
      </c>
      <c r="BU80">
        <v>13</v>
      </c>
      <c r="BV80">
        <v>13</v>
      </c>
      <c r="BW80">
        <v>6</v>
      </c>
      <c r="BX80">
        <v>6</v>
      </c>
      <c r="BY80" t="s">
        <v>328</v>
      </c>
      <c r="BZ80" t="s">
        <v>374</v>
      </c>
      <c r="CA80" t="s">
        <v>879</v>
      </c>
      <c r="CB80" t="s">
        <v>880</v>
      </c>
      <c r="CC80" t="s">
        <v>879</v>
      </c>
      <c r="CD80" t="s">
        <v>328</v>
      </c>
      <c r="CE80">
        <v>5</v>
      </c>
      <c r="CF80">
        <v>6</v>
      </c>
      <c r="CG80">
        <v>8</v>
      </c>
      <c r="CH80">
        <v>8</v>
      </c>
      <c r="CI80">
        <v>4</v>
      </c>
      <c r="CJ80">
        <v>30</v>
      </c>
      <c r="CK80">
        <v>21</v>
      </c>
      <c r="CL80">
        <v>22</v>
      </c>
      <c r="CM80">
        <v>16</v>
      </c>
      <c r="CN80">
        <v>41</v>
      </c>
      <c r="CO80">
        <v>82.513000000000005</v>
      </c>
      <c r="CP80">
        <v>82.010999999999996</v>
      </c>
      <c r="CQ80">
        <v>83</v>
      </c>
      <c r="CR80" t="s">
        <v>328</v>
      </c>
      <c r="CS80" t="s">
        <v>328</v>
      </c>
      <c r="CT80" t="s">
        <v>881</v>
      </c>
      <c r="CU80" t="s">
        <v>882</v>
      </c>
      <c r="CV80">
        <v>18</v>
      </c>
      <c r="CW80" t="s">
        <v>354</v>
      </c>
      <c r="CX80">
        <v>0</v>
      </c>
      <c r="CY80">
        <v>0</v>
      </c>
      <c r="CZ80" t="s">
        <v>385</v>
      </c>
      <c r="DA80" t="s">
        <v>338</v>
      </c>
      <c r="DB80" t="s">
        <v>355</v>
      </c>
      <c r="DC80" t="s">
        <v>883</v>
      </c>
      <c r="DD80">
        <v>1</v>
      </c>
      <c r="DE80">
        <v>3</v>
      </c>
      <c r="DF80" t="s">
        <v>341</v>
      </c>
      <c r="DG80" t="s">
        <v>355</v>
      </c>
      <c r="DH80">
        <v>0</v>
      </c>
      <c r="DI80" t="s">
        <v>884</v>
      </c>
      <c r="DJ80" t="s">
        <v>360</v>
      </c>
      <c r="DK80">
        <v>4</v>
      </c>
      <c r="DL80">
        <v>3</v>
      </c>
      <c r="DM80">
        <v>10</v>
      </c>
      <c r="DN80">
        <v>6</v>
      </c>
      <c r="DO80" t="s">
        <v>345</v>
      </c>
      <c r="DP80" t="s">
        <v>345</v>
      </c>
      <c r="DQ80" t="s">
        <v>338</v>
      </c>
      <c r="DR80" t="s">
        <v>338</v>
      </c>
      <c r="DS80" t="s">
        <v>345</v>
      </c>
      <c r="DT80" t="s">
        <v>345</v>
      </c>
      <c r="DU80" t="s">
        <v>338</v>
      </c>
      <c r="DV80" t="s">
        <v>345</v>
      </c>
      <c r="DW80">
        <v>10</v>
      </c>
      <c r="DX80">
        <v>-8</v>
      </c>
      <c r="DY80">
        <v>-10</v>
      </c>
      <c r="DZ80">
        <v>4</v>
      </c>
      <c r="EA80">
        <v>-6</v>
      </c>
      <c r="EB80">
        <v>-3</v>
      </c>
      <c r="EC80">
        <v>-6</v>
      </c>
      <c r="ED80" t="s">
        <v>328</v>
      </c>
      <c r="EG80">
        <v>-11</v>
      </c>
      <c r="EH80" t="s">
        <v>328</v>
      </c>
      <c r="EI80">
        <v>-24</v>
      </c>
      <c r="EJ80">
        <v>8</v>
      </c>
      <c r="EK80">
        <v>-11</v>
      </c>
      <c r="EL80">
        <v>3</v>
      </c>
      <c r="EM80">
        <v>65</v>
      </c>
      <c r="EN80">
        <v>0</v>
      </c>
      <c r="EO80">
        <v>8</v>
      </c>
      <c r="EP80">
        <v>-11</v>
      </c>
      <c r="EQ80">
        <v>0</v>
      </c>
      <c r="ER80">
        <v>7</v>
      </c>
      <c r="ES80">
        <v>0</v>
      </c>
      <c r="ET80" t="s">
        <v>328</v>
      </c>
      <c r="EU80">
        <v>0.42541598800000002</v>
      </c>
      <c r="EV80">
        <v>0.13430103199999999</v>
      </c>
      <c r="EW80">
        <v>8.1759980999999995E-2</v>
      </c>
      <c r="EX80">
        <v>0.18117433099999999</v>
      </c>
      <c r="EY80">
        <v>1.4038294899999999</v>
      </c>
      <c r="EZ80">
        <v>0.42541598800000002</v>
      </c>
      <c r="FA80">
        <v>2</v>
      </c>
      <c r="FB80">
        <v>0</v>
      </c>
      <c r="FC80">
        <v>0</v>
      </c>
      <c r="FD80">
        <v>-3.3333333330000001</v>
      </c>
      <c r="FE80">
        <v>-1</v>
      </c>
      <c r="FF80">
        <v>1</v>
      </c>
      <c r="FG80">
        <v>-4.6666666670000003</v>
      </c>
      <c r="FH80">
        <v>-4</v>
      </c>
      <c r="FI80">
        <v>-4</v>
      </c>
      <c r="FJ80">
        <v>-4</v>
      </c>
      <c r="FK80">
        <v>-4</v>
      </c>
      <c r="FL80">
        <v>-4</v>
      </c>
      <c r="FM80">
        <v>-4</v>
      </c>
      <c r="FN80">
        <v>-4</v>
      </c>
      <c r="FO80">
        <v>-4</v>
      </c>
      <c r="FP80">
        <v>-4</v>
      </c>
      <c r="FQ80">
        <v>-4</v>
      </c>
      <c r="FR80">
        <v>-4</v>
      </c>
      <c r="FS80">
        <v>-4</v>
      </c>
      <c r="FT80">
        <v>0.245</v>
      </c>
      <c r="FU80">
        <v>4.2727272730000001</v>
      </c>
      <c r="FV80">
        <v>4.2727272730000001</v>
      </c>
      <c r="FW80">
        <v>4.2727272730000001</v>
      </c>
      <c r="FX80">
        <v>4.2727272730000001</v>
      </c>
      <c r="FY80">
        <v>4.2727272730000001</v>
      </c>
      <c r="FZ80">
        <v>4.2727272730000001</v>
      </c>
      <c r="GA80">
        <v>4.2727272730000001</v>
      </c>
      <c r="GB80">
        <v>4.2727272730000001</v>
      </c>
      <c r="GC80">
        <v>4.2727272730000001</v>
      </c>
      <c r="GD80">
        <v>4.2727272730000001</v>
      </c>
      <c r="GE80">
        <v>4.2727272730000001</v>
      </c>
      <c r="GF80">
        <v>4.2727272730000001</v>
      </c>
      <c r="GG80">
        <v>-0.566495305</v>
      </c>
      <c r="GH80">
        <v>2.0516100000000001E-4</v>
      </c>
      <c r="GI80">
        <v>0</v>
      </c>
      <c r="GJ80">
        <v>0</v>
      </c>
      <c r="GK80">
        <v>0</v>
      </c>
      <c r="GL80">
        <v>1</v>
      </c>
    </row>
    <row r="81" spans="1:194" x14ac:dyDescent="0.3">
      <c r="A81" t="s">
        <v>110</v>
      </c>
      <c r="B81" t="s">
        <v>361</v>
      </c>
      <c r="C81">
        <v>79</v>
      </c>
      <c r="D81">
        <v>37</v>
      </c>
      <c r="E81">
        <v>51</v>
      </c>
      <c r="F81">
        <v>32</v>
      </c>
      <c r="G81" t="s">
        <v>328</v>
      </c>
      <c r="H81">
        <v>11</v>
      </c>
      <c r="I81">
        <v>0</v>
      </c>
      <c r="J81">
        <v>0</v>
      </c>
      <c r="K81">
        <v>0</v>
      </c>
      <c r="M81">
        <v>65</v>
      </c>
      <c r="O81">
        <v>74</v>
      </c>
      <c r="P81">
        <v>85</v>
      </c>
      <c r="Q81" t="s">
        <v>328</v>
      </c>
      <c r="R81">
        <v>59</v>
      </c>
      <c r="S81" t="s">
        <v>611</v>
      </c>
      <c r="W81">
        <v>93</v>
      </c>
      <c r="X81">
        <v>92</v>
      </c>
      <c r="Y81">
        <v>92</v>
      </c>
      <c r="Z81">
        <v>85</v>
      </c>
      <c r="AB81">
        <v>30</v>
      </c>
      <c r="AC81">
        <v>48</v>
      </c>
      <c r="AD81">
        <v>49</v>
      </c>
      <c r="AE81">
        <v>79</v>
      </c>
      <c r="AG81">
        <v>80</v>
      </c>
      <c r="AH81">
        <v>49</v>
      </c>
      <c r="AI81">
        <v>49</v>
      </c>
      <c r="AJ81">
        <v>57</v>
      </c>
      <c r="AL81">
        <v>8</v>
      </c>
      <c r="AM81">
        <v>8.6</v>
      </c>
      <c r="AN81">
        <v>8.31</v>
      </c>
      <c r="AO81" t="s">
        <v>328</v>
      </c>
      <c r="AP81" t="s">
        <v>328</v>
      </c>
      <c r="AQ81">
        <v>33</v>
      </c>
      <c r="AR81">
        <v>25</v>
      </c>
      <c r="AS81">
        <v>25</v>
      </c>
      <c r="AT81">
        <v>40</v>
      </c>
      <c r="AV81">
        <v>22</v>
      </c>
      <c r="AW81">
        <v>48</v>
      </c>
      <c r="AX81">
        <v>47</v>
      </c>
      <c r="BA81">
        <v>30</v>
      </c>
      <c r="BB81">
        <v>29</v>
      </c>
      <c r="BC81">
        <v>27</v>
      </c>
      <c r="BD81">
        <v>28</v>
      </c>
      <c r="BF81">
        <v>23</v>
      </c>
      <c r="BG81">
        <v>34</v>
      </c>
      <c r="BH81">
        <v>11</v>
      </c>
      <c r="BI81">
        <v>9</v>
      </c>
      <c r="BK81">
        <v>61.32</v>
      </c>
      <c r="BL81">
        <v>59.927</v>
      </c>
      <c r="BM81">
        <v>0</v>
      </c>
      <c r="BN81">
        <v>54</v>
      </c>
      <c r="BP81">
        <v>62514</v>
      </c>
      <c r="BQ81">
        <v>62153</v>
      </c>
      <c r="BR81">
        <v>56876</v>
      </c>
      <c r="BS81">
        <v>58649</v>
      </c>
      <c r="BT81" t="s">
        <v>328</v>
      </c>
      <c r="BU81">
        <v>8</v>
      </c>
      <c r="BV81">
        <v>4</v>
      </c>
      <c r="BW81">
        <v>3</v>
      </c>
      <c r="BX81">
        <v>3</v>
      </c>
      <c r="BY81" t="s">
        <v>328</v>
      </c>
      <c r="BZ81" t="s">
        <v>885</v>
      </c>
      <c r="CA81" t="s">
        <v>886</v>
      </c>
      <c r="CB81" t="s">
        <v>887</v>
      </c>
      <c r="CC81" t="s">
        <v>605</v>
      </c>
      <c r="CD81" t="s">
        <v>328</v>
      </c>
      <c r="CE81">
        <v>57</v>
      </c>
      <c r="CF81">
        <v>57</v>
      </c>
      <c r="CG81">
        <v>53</v>
      </c>
      <c r="CH81">
        <v>51</v>
      </c>
      <c r="CJ81">
        <v>13</v>
      </c>
      <c r="CK81">
        <v>29</v>
      </c>
      <c r="CL81">
        <v>44</v>
      </c>
      <c r="CM81">
        <v>46</v>
      </c>
      <c r="CO81">
        <v>82.528999999999996</v>
      </c>
      <c r="CP81">
        <v>79.045000000000002</v>
      </c>
      <c r="CQ81">
        <v>89</v>
      </c>
      <c r="CR81" t="s">
        <v>328</v>
      </c>
      <c r="CS81" t="s">
        <v>328</v>
      </c>
      <c r="CT81" t="s">
        <v>367</v>
      </c>
      <c r="CU81" t="s">
        <v>888</v>
      </c>
      <c r="CV81">
        <v>12</v>
      </c>
      <c r="CW81" t="s">
        <v>394</v>
      </c>
      <c r="CX81">
        <v>0</v>
      </c>
      <c r="CY81">
        <v>0</v>
      </c>
      <c r="CZ81" t="s">
        <v>889</v>
      </c>
      <c r="DA81" t="s">
        <v>338</v>
      </c>
      <c r="DB81" t="s">
        <v>355</v>
      </c>
      <c r="DC81" t="s">
        <v>890</v>
      </c>
      <c r="DD81">
        <v>1</v>
      </c>
      <c r="DE81">
        <v>0</v>
      </c>
      <c r="DF81" t="s">
        <v>341</v>
      </c>
      <c r="DG81" t="s">
        <v>355</v>
      </c>
      <c r="DH81">
        <v>2314</v>
      </c>
      <c r="DI81" t="s">
        <v>891</v>
      </c>
      <c r="DJ81" t="s">
        <v>360</v>
      </c>
      <c r="DK81">
        <v>3</v>
      </c>
      <c r="DL81">
        <v>3</v>
      </c>
      <c r="DM81">
        <v>6</v>
      </c>
      <c r="DN81">
        <v>2</v>
      </c>
      <c r="DO81" t="s">
        <v>338</v>
      </c>
      <c r="DP81" t="s">
        <v>345</v>
      </c>
      <c r="DQ81" t="s">
        <v>345</v>
      </c>
      <c r="DR81" t="s">
        <v>338</v>
      </c>
      <c r="DS81" t="s">
        <v>345</v>
      </c>
      <c r="DT81" t="s">
        <v>345</v>
      </c>
      <c r="DU81" t="s">
        <v>338</v>
      </c>
      <c r="DV81" t="s">
        <v>345</v>
      </c>
      <c r="DW81">
        <v>31</v>
      </c>
      <c r="DX81">
        <v>0</v>
      </c>
      <c r="DY81">
        <v>-8</v>
      </c>
      <c r="EA81">
        <v>42</v>
      </c>
      <c r="EB81">
        <v>-14</v>
      </c>
      <c r="EC81">
        <v>19</v>
      </c>
      <c r="ED81" t="s">
        <v>328</v>
      </c>
      <c r="EG81">
        <v>-11</v>
      </c>
      <c r="EH81" t="s">
        <v>328</v>
      </c>
      <c r="EI81">
        <v>-18</v>
      </c>
      <c r="EJ81">
        <v>-1</v>
      </c>
      <c r="EK81">
        <v>-30</v>
      </c>
      <c r="EM81">
        <v>-11</v>
      </c>
      <c r="EN81">
        <v>23</v>
      </c>
      <c r="EO81">
        <v>2</v>
      </c>
      <c r="EQ81">
        <v>4</v>
      </c>
      <c r="ER81">
        <v>1</v>
      </c>
      <c r="ES81">
        <v>0</v>
      </c>
      <c r="ET81" t="s">
        <v>328</v>
      </c>
      <c r="EU81">
        <v>0.52899469799999999</v>
      </c>
      <c r="EV81">
        <v>0.42398086099999999</v>
      </c>
      <c r="EW81">
        <v>0.13415160000000001</v>
      </c>
      <c r="EX81">
        <v>0.39429111700000002</v>
      </c>
      <c r="EY81">
        <v>0.60339550099999995</v>
      </c>
      <c r="EZ81">
        <v>0.52899469799999999</v>
      </c>
      <c r="FA81">
        <v>-2.6666666669999999</v>
      </c>
      <c r="FB81">
        <v>-3.6666666669999999</v>
      </c>
      <c r="FC81">
        <v>2.3333333330000001</v>
      </c>
      <c r="FD81">
        <v>12.5</v>
      </c>
      <c r="FE81">
        <v>-0.66666666699999999</v>
      </c>
      <c r="FF81">
        <v>-2</v>
      </c>
      <c r="FG81">
        <v>11</v>
      </c>
      <c r="FH81">
        <v>3.888888889</v>
      </c>
      <c r="FI81">
        <v>3.888888889</v>
      </c>
      <c r="FJ81">
        <v>3.888888889</v>
      </c>
      <c r="FK81">
        <v>3.888888889</v>
      </c>
      <c r="FL81">
        <v>3.888888889</v>
      </c>
      <c r="FM81">
        <v>3.888888889</v>
      </c>
      <c r="FN81">
        <v>3.888888889</v>
      </c>
      <c r="FO81">
        <v>3.888888889</v>
      </c>
      <c r="FP81">
        <v>3.888888889</v>
      </c>
      <c r="FQ81">
        <v>3.888888889</v>
      </c>
      <c r="FR81">
        <v>3.888888889</v>
      </c>
      <c r="FS81">
        <v>3.888888889</v>
      </c>
      <c r="FT81">
        <v>0.155</v>
      </c>
      <c r="FU81">
        <v>-1.181818182</v>
      </c>
      <c r="FV81">
        <v>-1.181818182</v>
      </c>
      <c r="FW81">
        <v>-1.181818182</v>
      </c>
      <c r="FX81">
        <v>-1.181818182</v>
      </c>
      <c r="FY81">
        <v>-1.181818182</v>
      </c>
      <c r="FZ81">
        <v>-1.181818182</v>
      </c>
      <c r="GA81">
        <v>-1.181818182</v>
      </c>
      <c r="GB81">
        <v>-1.181818182</v>
      </c>
      <c r="GC81">
        <v>-1.181818182</v>
      </c>
      <c r="GD81">
        <v>-1.181818182</v>
      </c>
      <c r="GE81">
        <v>-1.181818182</v>
      </c>
      <c r="GF81">
        <v>-1.181818182</v>
      </c>
      <c r="GG81">
        <v>-0.566495305</v>
      </c>
      <c r="GH81">
        <v>1.27971E-4</v>
      </c>
      <c r="GI81">
        <v>0</v>
      </c>
      <c r="GJ81">
        <v>0</v>
      </c>
      <c r="GK81">
        <v>0</v>
      </c>
      <c r="GL81">
        <v>1</v>
      </c>
    </row>
    <row r="82" spans="1:194" x14ac:dyDescent="0.3">
      <c r="A82" t="s">
        <v>111</v>
      </c>
      <c r="B82" t="s">
        <v>578</v>
      </c>
      <c r="C82">
        <v>13</v>
      </c>
      <c r="D82">
        <v>16</v>
      </c>
      <c r="E82">
        <v>26</v>
      </c>
      <c r="F82">
        <v>40</v>
      </c>
      <c r="G82" t="s">
        <v>328</v>
      </c>
      <c r="H82">
        <v>0</v>
      </c>
      <c r="I82">
        <v>0</v>
      </c>
      <c r="J82">
        <v>0</v>
      </c>
      <c r="K82">
        <v>0</v>
      </c>
      <c r="M82">
        <v>90</v>
      </c>
      <c r="N82">
        <v>80</v>
      </c>
      <c r="O82">
        <v>77</v>
      </c>
      <c r="P82">
        <v>73</v>
      </c>
      <c r="Q82" t="s">
        <v>328</v>
      </c>
      <c r="R82">
        <v>78</v>
      </c>
      <c r="S82" t="s">
        <v>892</v>
      </c>
      <c r="W82">
        <v>96</v>
      </c>
      <c r="X82">
        <v>98</v>
      </c>
      <c r="Y82">
        <v>95</v>
      </c>
      <c r="Z82">
        <v>94</v>
      </c>
      <c r="AB82">
        <v>94</v>
      </c>
      <c r="AC82">
        <v>95</v>
      </c>
      <c r="AD82">
        <v>86</v>
      </c>
      <c r="AE82">
        <v>96</v>
      </c>
      <c r="AG82">
        <v>81</v>
      </c>
      <c r="AH82">
        <v>82</v>
      </c>
      <c r="AI82">
        <v>72</v>
      </c>
      <c r="AJ82">
        <v>76</v>
      </c>
      <c r="AL82">
        <v>9.24</v>
      </c>
      <c r="AM82">
        <v>9.14</v>
      </c>
      <c r="AN82">
        <v>9.09</v>
      </c>
      <c r="AO82" t="s">
        <v>328</v>
      </c>
      <c r="AP82" t="s">
        <v>328</v>
      </c>
      <c r="AQ82">
        <v>25</v>
      </c>
      <c r="AR82">
        <v>25</v>
      </c>
      <c r="AS82">
        <v>25</v>
      </c>
      <c r="AT82">
        <v>20</v>
      </c>
      <c r="AV82">
        <v>39</v>
      </c>
      <c r="AW82">
        <v>30</v>
      </c>
      <c r="AX82">
        <v>29</v>
      </c>
      <c r="BA82">
        <v>30</v>
      </c>
      <c r="BB82">
        <v>28</v>
      </c>
      <c r="BC82">
        <v>27</v>
      </c>
      <c r="BD82">
        <v>25</v>
      </c>
      <c r="BF82">
        <v>26</v>
      </c>
      <c r="BH82">
        <v>16</v>
      </c>
      <c r="BI82">
        <v>23</v>
      </c>
      <c r="BK82">
        <v>48.3</v>
      </c>
      <c r="BL82">
        <v>45.645000000000003</v>
      </c>
      <c r="BM82">
        <v>0</v>
      </c>
      <c r="BN82">
        <v>59</v>
      </c>
      <c r="BP82">
        <v>87041</v>
      </c>
      <c r="BQ82">
        <v>86931</v>
      </c>
      <c r="BR82">
        <v>90708</v>
      </c>
      <c r="BS82">
        <v>88281</v>
      </c>
      <c r="BT82" t="s">
        <v>328</v>
      </c>
      <c r="BU82">
        <v>89</v>
      </c>
      <c r="BV82">
        <v>88</v>
      </c>
      <c r="BW82">
        <v>78</v>
      </c>
      <c r="BX82">
        <v>76</v>
      </c>
      <c r="BY82" t="s">
        <v>328</v>
      </c>
      <c r="BZ82" t="s">
        <v>893</v>
      </c>
      <c r="CA82" t="s">
        <v>838</v>
      </c>
      <c r="CB82" t="s">
        <v>764</v>
      </c>
      <c r="CC82" t="s">
        <v>894</v>
      </c>
      <c r="CD82" t="s">
        <v>328</v>
      </c>
      <c r="CE82">
        <v>2</v>
      </c>
      <c r="CF82">
        <v>0</v>
      </c>
      <c r="CG82">
        <v>0</v>
      </c>
      <c r="CH82">
        <v>0</v>
      </c>
      <c r="CJ82">
        <v>0</v>
      </c>
      <c r="CK82">
        <v>0</v>
      </c>
      <c r="CL82">
        <v>1</v>
      </c>
      <c r="CM82">
        <v>0</v>
      </c>
      <c r="CO82">
        <v>82.814999999999998</v>
      </c>
      <c r="CP82">
        <v>80.058999999999997</v>
      </c>
      <c r="CQ82">
        <v>78</v>
      </c>
      <c r="CR82" t="s">
        <v>328</v>
      </c>
      <c r="CS82" t="s">
        <v>328</v>
      </c>
      <c r="CT82" t="s">
        <v>895</v>
      </c>
      <c r="CU82" t="s">
        <v>335</v>
      </c>
      <c r="CV82">
        <v>22</v>
      </c>
      <c r="CW82" t="s">
        <v>355</v>
      </c>
      <c r="CX82">
        <v>0</v>
      </c>
      <c r="CY82">
        <v>0</v>
      </c>
      <c r="CZ82" t="s">
        <v>337</v>
      </c>
      <c r="DA82" t="s">
        <v>338</v>
      </c>
      <c r="DB82" t="s">
        <v>355</v>
      </c>
      <c r="DC82" t="s">
        <v>896</v>
      </c>
      <c r="DD82">
        <v>1</v>
      </c>
      <c r="DE82">
        <v>0</v>
      </c>
      <c r="DF82" t="s">
        <v>341</v>
      </c>
      <c r="DG82" t="s">
        <v>897</v>
      </c>
      <c r="DH82">
        <v>2143000</v>
      </c>
      <c r="DI82" t="s">
        <v>898</v>
      </c>
      <c r="DJ82" t="s">
        <v>583</v>
      </c>
      <c r="DK82">
        <v>6</v>
      </c>
      <c r="DL82">
        <v>2</v>
      </c>
      <c r="DM82">
        <v>20</v>
      </c>
      <c r="DN82">
        <v>0</v>
      </c>
      <c r="DO82" t="s">
        <v>338</v>
      </c>
      <c r="DP82" t="s">
        <v>345</v>
      </c>
      <c r="DQ82" t="s">
        <v>345</v>
      </c>
      <c r="DR82" t="s">
        <v>345</v>
      </c>
      <c r="DS82" t="s">
        <v>338</v>
      </c>
      <c r="DT82" t="s">
        <v>345</v>
      </c>
      <c r="DU82" t="s">
        <v>338</v>
      </c>
      <c r="DV82" t="s">
        <v>345</v>
      </c>
      <c r="DW82">
        <v>-1</v>
      </c>
      <c r="DX82">
        <v>10</v>
      </c>
      <c r="DY82">
        <v>-4</v>
      </c>
      <c r="EA82">
        <v>-3</v>
      </c>
      <c r="EB82">
        <v>-10</v>
      </c>
      <c r="EC82">
        <v>-14</v>
      </c>
      <c r="ED82" t="s">
        <v>328</v>
      </c>
      <c r="EE82">
        <v>10</v>
      </c>
      <c r="EF82">
        <v>3</v>
      </c>
      <c r="EG82">
        <v>4</v>
      </c>
      <c r="EH82" t="s">
        <v>328</v>
      </c>
      <c r="EI82">
        <v>-1</v>
      </c>
      <c r="EJ82">
        <v>9</v>
      </c>
      <c r="EK82">
        <v>-10</v>
      </c>
      <c r="EO82">
        <v>-7</v>
      </c>
      <c r="EQ82">
        <v>1</v>
      </c>
      <c r="ER82">
        <v>10</v>
      </c>
      <c r="ES82">
        <v>2</v>
      </c>
      <c r="ET82" t="s">
        <v>328</v>
      </c>
      <c r="EU82">
        <v>8.0990812999999995E-2</v>
      </c>
      <c r="EV82">
        <v>0.51266508099999997</v>
      </c>
      <c r="EW82">
        <v>9.0714753999999995E-2</v>
      </c>
      <c r="EX82">
        <v>4.9309695000000001E-2</v>
      </c>
      <c r="EY82">
        <v>0.23684314300000001</v>
      </c>
      <c r="EZ82">
        <v>8.0990812999999995E-2</v>
      </c>
      <c r="FA82">
        <v>-0.66666666699999999</v>
      </c>
      <c r="FB82">
        <v>0</v>
      </c>
      <c r="FC82">
        <v>-1.6666666670000001</v>
      </c>
      <c r="FD82">
        <v>-5</v>
      </c>
      <c r="FE82">
        <v>-1.6666666670000001</v>
      </c>
      <c r="FF82">
        <v>-0.66666666699999999</v>
      </c>
      <c r="FG82">
        <v>0</v>
      </c>
      <c r="FH82">
        <v>-2.2222222220000001</v>
      </c>
      <c r="FI82">
        <v>-2.2222222220000001</v>
      </c>
      <c r="FJ82">
        <v>-2.2222222220000001</v>
      </c>
      <c r="FK82">
        <v>-2.2222222220000001</v>
      </c>
      <c r="FL82">
        <v>-2.2222222220000001</v>
      </c>
      <c r="FM82">
        <v>-2.2222222220000001</v>
      </c>
      <c r="FN82">
        <v>-2.2222222220000001</v>
      </c>
      <c r="FO82">
        <v>-2.2222222220000001</v>
      </c>
      <c r="FP82">
        <v>-2.2222222220000001</v>
      </c>
      <c r="FQ82">
        <v>-2.2222222220000001</v>
      </c>
      <c r="FR82">
        <v>-2.2222222220000001</v>
      </c>
      <c r="FS82">
        <v>-2.2222222220000001</v>
      </c>
      <c r="FT82">
        <v>-7.4999999999999997E-2</v>
      </c>
      <c r="FU82">
        <v>0</v>
      </c>
      <c r="FV82">
        <v>0</v>
      </c>
      <c r="FW82">
        <v>0</v>
      </c>
      <c r="FX82">
        <v>0</v>
      </c>
      <c r="FY82">
        <v>0</v>
      </c>
      <c r="FZ82">
        <v>0</v>
      </c>
      <c r="GA82">
        <v>0</v>
      </c>
      <c r="GB82">
        <v>0</v>
      </c>
      <c r="GC82">
        <v>0</v>
      </c>
      <c r="GD82">
        <v>0</v>
      </c>
      <c r="GE82">
        <v>0</v>
      </c>
      <c r="GF82">
        <v>0</v>
      </c>
      <c r="GG82">
        <v>-0.566495305</v>
      </c>
      <c r="GH82">
        <v>1.022507E-3</v>
      </c>
      <c r="GI82">
        <v>0</v>
      </c>
      <c r="GJ82">
        <v>0</v>
      </c>
      <c r="GK82">
        <v>0</v>
      </c>
      <c r="GL82">
        <v>1</v>
      </c>
    </row>
    <row r="83" spans="1:194" x14ac:dyDescent="0.3">
      <c r="A83" t="s">
        <v>129</v>
      </c>
      <c r="B83" t="s">
        <v>346</v>
      </c>
      <c r="C83">
        <v>88</v>
      </c>
      <c r="G83" t="s">
        <v>328</v>
      </c>
      <c r="H83">
        <v>38</v>
      </c>
      <c r="M83">
        <v>15</v>
      </c>
      <c r="Q83" t="s">
        <v>328</v>
      </c>
      <c r="S83" t="s">
        <v>328</v>
      </c>
      <c r="W83">
        <v>88</v>
      </c>
      <c r="AB83">
        <v>63</v>
      </c>
      <c r="AG83">
        <v>81</v>
      </c>
      <c r="AL83">
        <v>8.6199999999999992</v>
      </c>
      <c r="AO83" t="s">
        <v>328</v>
      </c>
      <c r="AP83" t="s">
        <v>328</v>
      </c>
      <c r="AQ83">
        <v>45</v>
      </c>
      <c r="AV83">
        <v>43</v>
      </c>
      <c r="BA83">
        <v>48</v>
      </c>
      <c r="BF83">
        <v>77</v>
      </c>
      <c r="BG83">
        <v>23</v>
      </c>
      <c r="BK83">
        <v>36.83</v>
      </c>
      <c r="BP83">
        <v>65001</v>
      </c>
      <c r="BT83" t="s">
        <v>328</v>
      </c>
      <c r="BU83">
        <v>65</v>
      </c>
      <c r="BY83" t="s">
        <v>328</v>
      </c>
      <c r="BZ83" t="s">
        <v>746</v>
      </c>
      <c r="CA83" t="s">
        <v>328</v>
      </c>
      <c r="CB83" t="s">
        <v>328</v>
      </c>
      <c r="CC83" t="s">
        <v>328</v>
      </c>
      <c r="CD83" t="s">
        <v>328</v>
      </c>
      <c r="CE83">
        <v>50</v>
      </c>
      <c r="CJ83">
        <v>29</v>
      </c>
      <c r="CO83">
        <v>85.784000000000006</v>
      </c>
      <c r="CR83" t="s">
        <v>328</v>
      </c>
      <c r="CS83" t="s">
        <v>328</v>
      </c>
      <c r="CT83" t="s">
        <v>352</v>
      </c>
      <c r="CU83" t="s">
        <v>335</v>
      </c>
      <c r="CV83">
        <v>44</v>
      </c>
      <c r="CW83" t="s">
        <v>648</v>
      </c>
      <c r="CX83">
        <v>785</v>
      </c>
      <c r="CY83">
        <v>785</v>
      </c>
      <c r="CZ83" t="s">
        <v>385</v>
      </c>
      <c r="DA83" t="s">
        <v>345</v>
      </c>
      <c r="DB83" t="s">
        <v>355</v>
      </c>
      <c r="DC83" t="s">
        <v>899</v>
      </c>
      <c r="DD83">
        <v>1</v>
      </c>
      <c r="DE83">
        <v>3</v>
      </c>
      <c r="DF83" t="s">
        <v>341</v>
      </c>
      <c r="DG83" t="s">
        <v>412</v>
      </c>
      <c r="DH83">
        <v>22800</v>
      </c>
      <c r="DI83" t="s">
        <v>900</v>
      </c>
      <c r="DJ83" t="s">
        <v>360</v>
      </c>
      <c r="DK83">
        <v>4</v>
      </c>
      <c r="DL83">
        <v>4</v>
      </c>
      <c r="DM83">
        <v>6</v>
      </c>
      <c r="DN83">
        <v>15</v>
      </c>
      <c r="DO83" t="s">
        <v>338</v>
      </c>
      <c r="DP83" t="s">
        <v>345</v>
      </c>
      <c r="DQ83" t="s">
        <v>345</v>
      </c>
      <c r="DR83" t="s">
        <v>338</v>
      </c>
      <c r="DS83" t="s">
        <v>345</v>
      </c>
      <c r="DT83" t="s">
        <v>345</v>
      </c>
      <c r="DU83" t="s">
        <v>345</v>
      </c>
      <c r="DV83" t="s">
        <v>345</v>
      </c>
      <c r="ED83" t="s">
        <v>328</v>
      </c>
      <c r="EH83" t="s">
        <v>328</v>
      </c>
      <c r="EM83">
        <v>54</v>
      </c>
      <c r="ET83" t="s">
        <v>328</v>
      </c>
      <c r="EY83">
        <v>0.76367532400000004</v>
      </c>
      <c r="GG83">
        <v>-0.566495305</v>
      </c>
      <c r="GH83">
        <v>9.9998499999999989E-4</v>
      </c>
      <c r="GI83">
        <v>0</v>
      </c>
      <c r="GJ83">
        <v>0</v>
      </c>
      <c r="GK83">
        <v>0</v>
      </c>
      <c r="GL83">
        <v>0</v>
      </c>
    </row>
    <row r="84" spans="1:194" x14ac:dyDescent="0.3">
      <c r="A84" t="s">
        <v>82</v>
      </c>
      <c r="B84" t="s">
        <v>397</v>
      </c>
      <c r="C84">
        <v>44</v>
      </c>
      <c r="D84">
        <v>41</v>
      </c>
      <c r="E84">
        <v>15</v>
      </c>
      <c r="F84">
        <v>37</v>
      </c>
      <c r="G84" t="s">
        <v>328</v>
      </c>
      <c r="H84">
        <v>8</v>
      </c>
      <c r="I84">
        <v>15</v>
      </c>
      <c r="J84">
        <v>17</v>
      </c>
      <c r="K84">
        <v>17</v>
      </c>
      <c r="L84">
        <v>7</v>
      </c>
      <c r="M84">
        <v>91</v>
      </c>
      <c r="O84">
        <v>85</v>
      </c>
      <c r="P84">
        <v>99</v>
      </c>
      <c r="Q84" t="s">
        <v>328</v>
      </c>
      <c r="R84">
        <v>75</v>
      </c>
      <c r="S84" t="s">
        <v>466</v>
      </c>
      <c r="T84">
        <v>74</v>
      </c>
      <c r="U84">
        <v>77</v>
      </c>
      <c r="V84">
        <v>79</v>
      </c>
      <c r="W84">
        <v>95</v>
      </c>
      <c r="X84">
        <v>95</v>
      </c>
      <c r="Y84">
        <v>94</v>
      </c>
      <c r="Z84">
        <v>93</v>
      </c>
      <c r="AA84">
        <v>91</v>
      </c>
      <c r="AB84">
        <v>51</v>
      </c>
      <c r="AC84">
        <v>60</v>
      </c>
      <c r="AD84">
        <v>73</v>
      </c>
      <c r="AE84">
        <v>51</v>
      </c>
      <c r="AF84">
        <v>36</v>
      </c>
      <c r="AG84">
        <v>83</v>
      </c>
      <c r="AH84">
        <v>63</v>
      </c>
      <c r="AI84">
        <v>79</v>
      </c>
      <c r="AJ84">
        <v>70</v>
      </c>
      <c r="AK84">
        <v>74</v>
      </c>
      <c r="AL84">
        <v>8.8699999999999992</v>
      </c>
      <c r="AM84">
        <v>8.65</v>
      </c>
      <c r="AN84">
        <v>9.0299999999999994</v>
      </c>
      <c r="AO84" t="s">
        <v>328</v>
      </c>
      <c r="AP84" t="s">
        <v>328</v>
      </c>
      <c r="AQ84">
        <v>46</v>
      </c>
      <c r="AR84">
        <v>38</v>
      </c>
      <c r="AS84">
        <v>42</v>
      </c>
      <c r="AT84">
        <v>42</v>
      </c>
      <c r="AU84">
        <v>43</v>
      </c>
      <c r="AV84">
        <v>46</v>
      </c>
      <c r="AW84">
        <v>44</v>
      </c>
      <c r="AX84">
        <v>67</v>
      </c>
      <c r="AZ84">
        <v>65</v>
      </c>
      <c r="BA84">
        <v>31</v>
      </c>
      <c r="BB84">
        <v>33</v>
      </c>
      <c r="BC84">
        <v>34</v>
      </c>
      <c r="BD84">
        <v>37</v>
      </c>
      <c r="BE84">
        <v>36</v>
      </c>
      <c r="BF84">
        <v>34</v>
      </c>
      <c r="BG84">
        <v>96</v>
      </c>
      <c r="BH84">
        <v>28</v>
      </c>
      <c r="BI84">
        <v>35</v>
      </c>
      <c r="BK84">
        <v>45.61</v>
      </c>
      <c r="BL84">
        <v>61.588999999999999</v>
      </c>
      <c r="BM84">
        <v>17</v>
      </c>
      <c r="BN84">
        <v>69</v>
      </c>
      <c r="BO84">
        <v>53</v>
      </c>
      <c r="BP84">
        <v>59862</v>
      </c>
      <c r="BQ84">
        <v>58238</v>
      </c>
      <c r="BR84">
        <v>53711</v>
      </c>
      <c r="BS84">
        <v>53583</v>
      </c>
      <c r="BT84" t="s">
        <v>328</v>
      </c>
      <c r="BU84">
        <v>82</v>
      </c>
      <c r="BV84">
        <v>84</v>
      </c>
      <c r="BW84">
        <v>87</v>
      </c>
      <c r="BX84">
        <v>92</v>
      </c>
      <c r="BY84" t="s">
        <v>328</v>
      </c>
      <c r="BZ84" t="s">
        <v>901</v>
      </c>
      <c r="CA84" t="s">
        <v>902</v>
      </c>
      <c r="CB84" t="s">
        <v>903</v>
      </c>
      <c r="CC84" t="s">
        <v>904</v>
      </c>
      <c r="CD84" t="s">
        <v>328</v>
      </c>
      <c r="CE84">
        <v>57</v>
      </c>
      <c r="CF84">
        <v>54</v>
      </c>
      <c r="CG84">
        <v>52</v>
      </c>
      <c r="CH84">
        <v>48</v>
      </c>
      <c r="CI84">
        <v>45</v>
      </c>
      <c r="CJ84">
        <v>89</v>
      </c>
      <c r="CK84">
        <v>82</v>
      </c>
      <c r="CL84">
        <v>85</v>
      </c>
      <c r="CM84">
        <v>93</v>
      </c>
      <c r="CN84">
        <v>94</v>
      </c>
      <c r="CO84">
        <v>82.783000000000001</v>
      </c>
      <c r="CP84">
        <v>83.61</v>
      </c>
      <c r="CQ84">
        <v>81</v>
      </c>
      <c r="CR84" t="s">
        <v>328</v>
      </c>
      <c r="CS84" t="s">
        <v>328</v>
      </c>
      <c r="CT84" t="s">
        <v>905</v>
      </c>
      <c r="CU84" t="s">
        <v>355</v>
      </c>
      <c r="CV84">
        <v>14</v>
      </c>
      <c r="CW84" t="s">
        <v>336</v>
      </c>
      <c r="CX84">
        <v>0</v>
      </c>
      <c r="CY84">
        <v>0</v>
      </c>
      <c r="CZ84" t="s">
        <v>662</v>
      </c>
      <c r="DA84" t="s">
        <v>345</v>
      </c>
      <c r="DB84" t="s">
        <v>355</v>
      </c>
      <c r="DC84" t="s">
        <v>906</v>
      </c>
      <c r="DD84">
        <v>1</v>
      </c>
      <c r="DE84">
        <v>0</v>
      </c>
      <c r="DF84" t="s">
        <v>341</v>
      </c>
      <c r="DG84" t="s">
        <v>557</v>
      </c>
      <c r="DH84">
        <v>18500</v>
      </c>
      <c r="DI84" t="s">
        <v>907</v>
      </c>
      <c r="DJ84" t="s">
        <v>405</v>
      </c>
      <c r="DK84">
        <v>3</v>
      </c>
      <c r="DL84">
        <v>3</v>
      </c>
      <c r="DM84">
        <v>5</v>
      </c>
      <c r="DN84">
        <v>9</v>
      </c>
      <c r="DO84" t="s">
        <v>345</v>
      </c>
      <c r="DP84" t="s">
        <v>338</v>
      </c>
      <c r="DQ84" t="s">
        <v>345</v>
      </c>
      <c r="DR84" t="s">
        <v>345</v>
      </c>
      <c r="DS84" t="s">
        <v>338</v>
      </c>
      <c r="DT84" t="s">
        <v>345</v>
      </c>
      <c r="DU84" t="s">
        <v>338</v>
      </c>
      <c r="DV84" t="s">
        <v>345</v>
      </c>
      <c r="DW84">
        <v>20</v>
      </c>
      <c r="DX84">
        <v>-16</v>
      </c>
      <c r="DY84">
        <v>9</v>
      </c>
      <c r="DZ84">
        <v>-4</v>
      </c>
      <c r="EA84">
        <v>3</v>
      </c>
      <c r="EB84">
        <v>26</v>
      </c>
      <c r="EC84">
        <v>-22</v>
      </c>
      <c r="ED84" t="s">
        <v>328</v>
      </c>
      <c r="EG84">
        <v>-14</v>
      </c>
      <c r="EH84" t="s">
        <v>328</v>
      </c>
      <c r="EI84">
        <v>-9</v>
      </c>
      <c r="EJ84">
        <v>-13</v>
      </c>
      <c r="EK84">
        <v>22</v>
      </c>
      <c r="EL84">
        <v>15</v>
      </c>
      <c r="EM84">
        <v>-62</v>
      </c>
      <c r="EN84">
        <v>68</v>
      </c>
      <c r="EO84">
        <v>-7</v>
      </c>
      <c r="EQ84">
        <v>-2</v>
      </c>
      <c r="ER84">
        <v>-3</v>
      </c>
      <c r="ES84">
        <v>-5</v>
      </c>
      <c r="ET84" t="s">
        <v>328</v>
      </c>
      <c r="EU84">
        <v>5.0427008000000002E-2</v>
      </c>
      <c r="EV84">
        <v>0.38393513000000001</v>
      </c>
      <c r="EW84">
        <v>7.6622936000000003E-2</v>
      </c>
      <c r="EX84">
        <v>0.17709491099999999</v>
      </c>
      <c r="EY84">
        <v>0.66286152200000004</v>
      </c>
      <c r="EZ84">
        <v>5.0427008000000002E-2</v>
      </c>
      <c r="FA84">
        <v>-0.66666666699999999</v>
      </c>
      <c r="FB84">
        <v>3</v>
      </c>
      <c r="FC84">
        <v>-1.3333333329999999</v>
      </c>
      <c r="FD84">
        <v>10.5</v>
      </c>
      <c r="FE84">
        <v>2</v>
      </c>
      <c r="FF84">
        <v>-3</v>
      </c>
      <c r="FG84">
        <v>1.3333333329999999</v>
      </c>
      <c r="FH84">
        <v>3.5555555559999998</v>
      </c>
      <c r="FI84">
        <v>3.5555555559999998</v>
      </c>
      <c r="FJ84">
        <v>3.5555555559999998</v>
      </c>
      <c r="FK84">
        <v>3.5555555559999998</v>
      </c>
      <c r="FL84">
        <v>3.5555555559999998</v>
      </c>
      <c r="FM84">
        <v>3.5555555559999998</v>
      </c>
      <c r="FN84">
        <v>3.5555555559999998</v>
      </c>
      <c r="FO84">
        <v>3.5555555559999998</v>
      </c>
      <c r="FP84">
        <v>3.5555555559999998</v>
      </c>
      <c r="FQ84">
        <v>3.5555555559999998</v>
      </c>
      <c r="FR84">
        <v>3.5555555559999998</v>
      </c>
      <c r="FS84">
        <v>3.5555555559999998</v>
      </c>
      <c r="FT84">
        <v>0.08</v>
      </c>
      <c r="FU84">
        <v>-6.5454545450000001</v>
      </c>
      <c r="FV84">
        <v>-6.5454545450000001</v>
      </c>
      <c r="FW84">
        <v>-6.5454545450000001</v>
      </c>
      <c r="FX84">
        <v>-6.5454545450000001</v>
      </c>
      <c r="FY84">
        <v>-6.5454545450000001</v>
      </c>
      <c r="FZ84">
        <v>-6.5454545450000001</v>
      </c>
      <c r="GA84">
        <v>-6.5454545450000001</v>
      </c>
      <c r="GB84">
        <v>-6.5454545450000001</v>
      </c>
      <c r="GC84">
        <v>-6.5454545450000001</v>
      </c>
      <c r="GD84">
        <v>-6.5454545450000001</v>
      </c>
      <c r="GE84">
        <v>-6.5454545450000001</v>
      </c>
      <c r="GF84">
        <v>-6.5454545450000001</v>
      </c>
      <c r="GG84">
        <v>-0.566495305</v>
      </c>
      <c r="GH84">
        <v>1.369817E-3</v>
      </c>
      <c r="GI84">
        <v>0</v>
      </c>
      <c r="GJ84">
        <v>0</v>
      </c>
      <c r="GK84">
        <v>0</v>
      </c>
      <c r="GL84">
        <v>1</v>
      </c>
    </row>
    <row r="85" spans="1:194" x14ac:dyDescent="0.3">
      <c r="A85" t="s">
        <v>124</v>
      </c>
      <c r="B85" t="s">
        <v>372</v>
      </c>
      <c r="C85">
        <v>97</v>
      </c>
      <c r="D85">
        <v>95</v>
      </c>
      <c r="G85" t="s">
        <v>328</v>
      </c>
      <c r="H85">
        <v>38</v>
      </c>
      <c r="I85">
        <v>56</v>
      </c>
      <c r="M85">
        <v>59</v>
      </c>
      <c r="N85">
        <v>49</v>
      </c>
      <c r="Q85" t="s">
        <v>328</v>
      </c>
      <c r="S85" t="s">
        <v>430</v>
      </c>
      <c r="W85">
        <v>95</v>
      </c>
      <c r="X85">
        <v>96</v>
      </c>
      <c r="AB85">
        <v>53</v>
      </c>
      <c r="AC85">
        <v>53</v>
      </c>
      <c r="AG85">
        <v>84</v>
      </c>
      <c r="AH85">
        <v>92</v>
      </c>
      <c r="AL85">
        <v>8.5299999999999994</v>
      </c>
      <c r="AM85">
        <v>8.48</v>
      </c>
      <c r="AO85" t="s">
        <v>328</v>
      </c>
      <c r="AP85" t="s">
        <v>328</v>
      </c>
      <c r="AQ85">
        <v>50</v>
      </c>
      <c r="AR85">
        <v>33</v>
      </c>
      <c r="AV85">
        <v>40</v>
      </c>
      <c r="AW85">
        <v>55</v>
      </c>
      <c r="BA85">
        <v>34</v>
      </c>
      <c r="BB85">
        <v>36</v>
      </c>
      <c r="BF85">
        <v>40</v>
      </c>
      <c r="BG85">
        <v>92</v>
      </c>
      <c r="BK85">
        <v>36</v>
      </c>
      <c r="BL85">
        <v>39.99</v>
      </c>
      <c r="BP85">
        <v>64725</v>
      </c>
      <c r="BQ85">
        <v>54256</v>
      </c>
      <c r="BT85" t="s">
        <v>328</v>
      </c>
      <c r="BU85">
        <v>30</v>
      </c>
      <c r="BV85">
        <v>29</v>
      </c>
      <c r="BY85" t="s">
        <v>328</v>
      </c>
      <c r="BZ85" t="s">
        <v>908</v>
      </c>
      <c r="CA85" t="s">
        <v>909</v>
      </c>
      <c r="CB85" t="s">
        <v>328</v>
      </c>
      <c r="CC85" t="s">
        <v>328</v>
      </c>
      <c r="CD85" t="s">
        <v>328</v>
      </c>
      <c r="CE85">
        <v>57</v>
      </c>
      <c r="CF85">
        <v>54</v>
      </c>
      <c r="CJ85">
        <v>68</v>
      </c>
      <c r="CK85">
        <v>55</v>
      </c>
      <c r="CO85">
        <v>81.418999999999997</v>
      </c>
      <c r="CP85">
        <v>81.269000000000005</v>
      </c>
      <c r="CR85" t="s">
        <v>328</v>
      </c>
      <c r="CS85" t="s">
        <v>328</v>
      </c>
      <c r="CT85" t="s">
        <v>910</v>
      </c>
      <c r="CU85" t="s">
        <v>557</v>
      </c>
      <c r="CV85">
        <v>25</v>
      </c>
      <c r="CW85" t="s">
        <v>394</v>
      </c>
      <c r="CX85">
        <v>0</v>
      </c>
      <c r="CY85">
        <v>0</v>
      </c>
      <c r="CZ85" t="s">
        <v>337</v>
      </c>
      <c r="DA85" t="s">
        <v>345</v>
      </c>
      <c r="DB85" t="s">
        <v>355</v>
      </c>
      <c r="DC85" t="s">
        <v>911</v>
      </c>
      <c r="DD85">
        <v>1</v>
      </c>
      <c r="DE85">
        <v>0</v>
      </c>
      <c r="DF85" t="s">
        <v>341</v>
      </c>
      <c r="DG85" t="s">
        <v>749</v>
      </c>
      <c r="DH85">
        <v>0</v>
      </c>
      <c r="DI85" t="s">
        <v>912</v>
      </c>
      <c r="DJ85" t="s">
        <v>380</v>
      </c>
      <c r="DK85">
        <v>4</v>
      </c>
      <c r="DL85">
        <v>4</v>
      </c>
      <c r="DM85">
        <v>8</v>
      </c>
      <c r="DN85">
        <v>4</v>
      </c>
      <c r="DO85" t="s">
        <v>338</v>
      </c>
      <c r="DP85" t="s">
        <v>345</v>
      </c>
      <c r="DQ85" t="s">
        <v>345</v>
      </c>
      <c r="DR85" t="s">
        <v>338</v>
      </c>
      <c r="DS85" t="s">
        <v>345</v>
      </c>
      <c r="DT85" t="s">
        <v>345</v>
      </c>
      <c r="DU85" t="s">
        <v>338</v>
      </c>
      <c r="DV85" t="s">
        <v>345</v>
      </c>
      <c r="DW85">
        <v>-8</v>
      </c>
      <c r="EA85">
        <v>2</v>
      </c>
      <c r="ED85" t="s">
        <v>328</v>
      </c>
      <c r="EE85">
        <v>10</v>
      </c>
      <c r="EH85" t="s">
        <v>328</v>
      </c>
      <c r="EI85">
        <v>0</v>
      </c>
      <c r="EM85">
        <v>-52</v>
      </c>
      <c r="EQ85">
        <v>1</v>
      </c>
      <c r="ET85" t="s">
        <v>328</v>
      </c>
      <c r="EU85">
        <v>2.3969720999999999E-2</v>
      </c>
      <c r="EV85">
        <v>1.4731391E-2</v>
      </c>
      <c r="EW85">
        <v>0.1309457</v>
      </c>
      <c r="EX85">
        <v>0</v>
      </c>
      <c r="EY85">
        <v>0.55711443400000005</v>
      </c>
      <c r="EZ85">
        <v>2.3969720999999999E-2</v>
      </c>
      <c r="FA85">
        <v>1</v>
      </c>
      <c r="FB85">
        <v>18</v>
      </c>
      <c r="FC85">
        <v>-17</v>
      </c>
      <c r="FD85">
        <v>15</v>
      </c>
      <c r="FE85">
        <v>2</v>
      </c>
      <c r="FF85">
        <v>-3</v>
      </c>
      <c r="FG85">
        <v>-13</v>
      </c>
      <c r="FH85">
        <v>0</v>
      </c>
      <c r="FI85">
        <v>0</v>
      </c>
      <c r="FJ85">
        <v>0</v>
      </c>
      <c r="FK85">
        <v>0</v>
      </c>
      <c r="FL85">
        <v>0</v>
      </c>
      <c r="FM85">
        <v>0</v>
      </c>
      <c r="FN85">
        <v>0</v>
      </c>
      <c r="FO85">
        <v>0</v>
      </c>
      <c r="FP85">
        <v>0</v>
      </c>
      <c r="FQ85">
        <v>0</v>
      </c>
      <c r="FR85">
        <v>0</v>
      </c>
      <c r="FS85">
        <v>0</v>
      </c>
      <c r="FT85">
        <v>-0.05</v>
      </c>
      <c r="FU85">
        <v>0.66666666699999999</v>
      </c>
      <c r="FV85">
        <v>0.66666666699999999</v>
      </c>
      <c r="FW85">
        <v>0.66666666699999999</v>
      </c>
      <c r="FX85">
        <v>0.66666666699999999</v>
      </c>
      <c r="FY85">
        <v>0.66666666699999999</v>
      </c>
      <c r="FZ85">
        <v>0.66666666699999999</v>
      </c>
      <c r="GA85">
        <v>0.66666666699999999</v>
      </c>
      <c r="GB85">
        <v>0.66666666699999999</v>
      </c>
      <c r="GC85">
        <v>0.66666666699999999</v>
      </c>
      <c r="GD85">
        <v>0.66666666699999999</v>
      </c>
      <c r="GE85">
        <v>0.66666666699999999</v>
      </c>
      <c r="GF85">
        <v>0.66666666699999999</v>
      </c>
      <c r="GG85">
        <v>-0.566495305</v>
      </c>
      <c r="GH85">
        <v>4.6349899999999997E-4</v>
      </c>
      <c r="GI85">
        <v>0</v>
      </c>
      <c r="GJ85">
        <v>0</v>
      </c>
      <c r="GK85">
        <v>0</v>
      </c>
      <c r="GL85">
        <v>1</v>
      </c>
    </row>
    <row r="86" spans="1:194" x14ac:dyDescent="0.3">
      <c r="A86" t="s">
        <v>80</v>
      </c>
      <c r="B86" t="s">
        <v>346</v>
      </c>
      <c r="C86">
        <v>71</v>
      </c>
      <c r="D86">
        <v>77</v>
      </c>
      <c r="E86">
        <v>54</v>
      </c>
      <c r="F86">
        <v>68</v>
      </c>
      <c r="G86" t="s">
        <v>328</v>
      </c>
      <c r="H86">
        <v>44</v>
      </c>
      <c r="I86">
        <v>38</v>
      </c>
      <c r="J86">
        <v>33</v>
      </c>
      <c r="K86">
        <v>31</v>
      </c>
      <c r="L86">
        <v>25</v>
      </c>
      <c r="M86">
        <v>24</v>
      </c>
      <c r="N86">
        <v>15</v>
      </c>
      <c r="O86">
        <v>19</v>
      </c>
      <c r="P86">
        <v>20</v>
      </c>
      <c r="Q86" t="s">
        <v>328</v>
      </c>
      <c r="R86">
        <v>82</v>
      </c>
      <c r="S86" t="s">
        <v>575</v>
      </c>
      <c r="T86">
        <v>75</v>
      </c>
      <c r="U86">
        <v>77</v>
      </c>
      <c r="V86">
        <v>76</v>
      </c>
      <c r="W86">
        <v>95</v>
      </c>
      <c r="X86">
        <v>94</v>
      </c>
      <c r="Y86">
        <v>91</v>
      </c>
      <c r="Z86">
        <v>81</v>
      </c>
      <c r="AA86">
        <v>77</v>
      </c>
      <c r="AB86">
        <v>59</v>
      </c>
      <c r="AC86">
        <v>66</v>
      </c>
      <c r="AD86">
        <v>48</v>
      </c>
      <c r="AE86">
        <v>46</v>
      </c>
      <c r="AF86">
        <v>33</v>
      </c>
      <c r="AG86">
        <v>84</v>
      </c>
      <c r="AH86">
        <v>88</v>
      </c>
      <c r="AI86">
        <v>75</v>
      </c>
      <c r="AJ86">
        <v>79</v>
      </c>
      <c r="AK86">
        <v>72</v>
      </c>
      <c r="AL86">
        <v>8.34</v>
      </c>
      <c r="AM86">
        <v>8.16</v>
      </c>
      <c r="AN86">
        <v>8.86</v>
      </c>
      <c r="AO86" t="s">
        <v>328</v>
      </c>
      <c r="AP86" t="s">
        <v>328</v>
      </c>
      <c r="AQ86">
        <v>50</v>
      </c>
      <c r="AR86">
        <v>50</v>
      </c>
      <c r="AS86">
        <v>37</v>
      </c>
      <c r="AT86">
        <v>34</v>
      </c>
      <c r="AU86">
        <v>28</v>
      </c>
      <c r="AV86">
        <v>52</v>
      </c>
      <c r="AW86">
        <v>57</v>
      </c>
      <c r="AX86">
        <v>56</v>
      </c>
      <c r="AZ86">
        <v>54</v>
      </c>
      <c r="BA86">
        <v>53</v>
      </c>
      <c r="BB86">
        <v>59</v>
      </c>
      <c r="BC86">
        <v>58</v>
      </c>
      <c r="BD86">
        <v>56</v>
      </c>
      <c r="BE86">
        <v>60</v>
      </c>
      <c r="BF86">
        <v>100</v>
      </c>
      <c r="BH86">
        <v>72</v>
      </c>
      <c r="BI86">
        <v>76</v>
      </c>
      <c r="BK86">
        <v>33.32</v>
      </c>
      <c r="BL86">
        <v>35.720999999999997</v>
      </c>
      <c r="BM86">
        <v>33</v>
      </c>
      <c r="BN86">
        <v>36</v>
      </c>
      <c r="BO86">
        <v>39</v>
      </c>
      <c r="BP86">
        <v>58544</v>
      </c>
      <c r="BQ86">
        <v>56653</v>
      </c>
      <c r="BR86">
        <v>57119</v>
      </c>
      <c r="BS86">
        <v>55105</v>
      </c>
      <c r="BT86" t="s">
        <v>328</v>
      </c>
      <c r="BU86">
        <v>73</v>
      </c>
      <c r="BV86">
        <v>70</v>
      </c>
      <c r="BW86">
        <v>56</v>
      </c>
      <c r="BX86">
        <v>64</v>
      </c>
      <c r="BY86" t="s">
        <v>328</v>
      </c>
      <c r="BZ86" t="s">
        <v>913</v>
      </c>
      <c r="CA86" t="s">
        <v>531</v>
      </c>
      <c r="CB86" t="s">
        <v>914</v>
      </c>
      <c r="CC86" t="s">
        <v>915</v>
      </c>
      <c r="CD86" t="s">
        <v>328</v>
      </c>
      <c r="CE86">
        <v>42</v>
      </c>
      <c r="CF86">
        <v>41</v>
      </c>
      <c r="CG86">
        <v>40</v>
      </c>
      <c r="CH86">
        <v>36</v>
      </c>
      <c r="CI86">
        <v>25</v>
      </c>
      <c r="CJ86">
        <v>33</v>
      </c>
      <c r="CK86">
        <v>30</v>
      </c>
      <c r="CL86">
        <v>18</v>
      </c>
      <c r="CM86">
        <v>14</v>
      </c>
      <c r="CN86">
        <v>14</v>
      </c>
      <c r="CO86">
        <v>80.423000000000002</v>
      </c>
      <c r="CP86">
        <v>80.194999999999993</v>
      </c>
      <c r="CQ86">
        <v>84</v>
      </c>
      <c r="CR86" t="s">
        <v>328</v>
      </c>
      <c r="CS86" t="s">
        <v>328</v>
      </c>
      <c r="CT86" t="s">
        <v>352</v>
      </c>
      <c r="CU86" t="s">
        <v>335</v>
      </c>
      <c r="CV86">
        <v>30</v>
      </c>
      <c r="CW86" t="s">
        <v>648</v>
      </c>
      <c r="CX86">
        <v>0</v>
      </c>
      <c r="CY86">
        <v>0</v>
      </c>
      <c r="CZ86" t="s">
        <v>385</v>
      </c>
      <c r="DA86" t="s">
        <v>345</v>
      </c>
      <c r="DB86" t="s">
        <v>355</v>
      </c>
      <c r="DC86" t="s">
        <v>916</v>
      </c>
      <c r="DD86">
        <v>1</v>
      </c>
      <c r="DE86">
        <v>3</v>
      </c>
      <c r="DF86" t="s">
        <v>341</v>
      </c>
      <c r="DG86" t="s">
        <v>412</v>
      </c>
      <c r="DH86">
        <v>0</v>
      </c>
      <c r="DI86" t="s">
        <v>917</v>
      </c>
      <c r="DJ86" t="s">
        <v>360</v>
      </c>
      <c r="DK86">
        <v>4</v>
      </c>
      <c r="DL86">
        <v>4</v>
      </c>
      <c r="DM86">
        <v>0</v>
      </c>
      <c r="DN86">
        <v>0</v>
      </c>
      <c r="DO86" t="s">
        <v>338</v>
      </c>
      <c r="DP86" t="s">
        <v>345</v>
      </c>
      <c r="DQ86" t="s">
        <v>345</v>
      </c>
      <c r="DR86" t="s">
        <v>345</v>
      </c>
      <c r="DS86" t="s">
        <v>338</v>
      </c>
      <c r="DT86" t="s">
        <v>345</v>
      </c>
      <c r="DU86" t="s">
        <v>338</v>
      </c>
      <c r="DV86" t="s">
        <v>338</v>
      </c>
      <c r="DW86">
        <v>-4</v>
      </c>
      <c r="DX86">
        <v>13</v>
      </c>
      <c r="DY86">
        <v>-4</v>
      </c>
      <c r="DZ86">
        <v>7</v>
      </c>
      <c r="EA86">
        <v>-6</v>
      </c>
      <c r="EB86">
        <v>23</v>
      </c>
      <c r="EC86">
        <v>-14</v>
      </c>
      <c r="ED86" t="s">
        <v>328</v>
      </c>
      <c r="EE86">
        <v>9</v>
      </c>
      <c r="EF86">
        <v>-4</v>
      </c>
      <c r="EG86">
        <v>-1</v>
      </c>
      <c r="EH86" t="s">
        <v>328</v>
      </c>
      <c r="EI86">
        <v>-7</v>
      </c>
      <c r="EJ86">
        <v>18</v>
      </c>
      <c r="EK86">
        <v>2</v>
      </c>
      <c r="EL86">
        <v>13</v>
      </c>
      <c r="EO86">
        <v>-4</v>
      </c>
      <c r="EQ86">
        <v>3</v>
      </c>
      <c r="ER86">
        <v>14</v>
      </c>
      <c r="ES86">
        <v>-8</v>
      </c>
      <c r="ET86" t="s">
        <v>328</v>
      </c>
      <c r="EU86">
        <v>0.11406844100000001</v>
      </c>
      <c r="EV86">
        <v>0.14439695299999999</v>
      </c>
      <c r="EW86">
        <v>0.18958182100000001</v>
      </c>
      <c r="EX86">
        <v>0.172229469</v>
      </c>
      <c r="EY86">
        <v>0.18319059200000001</v>
      </c>
      <c r="EZ86">
        <v>0.11406844100000001</v>
      </c>
      <c r="FA86">
        <v>-4.6666666670000003</v>
      </c>
      <c r="FB86">
        <v>-4.3333333329999997</v>
      </c>
      <c r="FC86">
        <v>-5.3333333329999997</v>
      </c>
      <c r="FD86">
        <v>2</v>
      </c>
      <c r="FE86">
        <v>1</v>
      </c>
      <c r="FF86">
        <v>-2</v>
      </c>
      <c r="FG86">
        <v>-6.3333333329999997</v>
      </c>
      <c r="FH86">
        <v>-1.6666666670000001</v>
      </c>
      <c r="FI86">
        <v>-1.6666666670000001</v>
      </c>
      <c r="FJ86">
        <v>-1.6666666670000001</v>
      </c>
      <c r="FK86">
        <v>-1.6666666670000001</v>
      </c>
      <c r="FL86">
        <v>-1.6666666670000001</v>
      </c>
      <c r="FM86">
        <v>-1.6666666670000001</v>
      </c>
      <c r="FN86">
        <v>-1.6666666670000001</v>
      </c>
      <c r="FO86">
        <v>-1.6666666670000001</v>
      </c>
      <c r="FP86">
        <v>-1.6666666670000001</v>
      </c>
      <c r="FQ86">
        <v>-1.6666666670000001</v>
      </c>
      <c r="FR86">
        <v>-1.6666666670000001</v>
      </c>
      <c r="FS86">
        <v>-1.6666666670000001</v>
      </c>
      <c r="FT86">
        <v>0.26</v>
      </c>
      <c r="FU86">
        <v>-0.18181818199999999</v>
      </c>
      <c r="FV86">
        <v>-0.18181818199999999</v>
      </c>
      <c r="FW86">
        <v>-0.18181818199999999</v>
      </c>
      <c r="FX86">
        <v>-0.18181818199999999</v>
      </c>
      <c r="FY86">
        <v>-0.18181818199999999</v>
      </c>
      <c r="FZ86">
        <v>-0.18181818199999999</v>
      </c>
      <c r="GA86">
        <v>-0.18181818199999999</v>
      </c>
      <c r="GB86">
        <v>-0.18181818199999999</v>
      </c>
      <c r="GC86">
        <v>-0.18181818199999999</v>
      </c>
      <c r="GD86">
        <v>-0.18181818199999999</v>
      </c>
      <c r="GE86">
        <v>-0.18181818199999999</v>
      </c>
      <c r="GF86">
        <v>-0.18181818199999999</v>
      </c>
      <c r="GG86">
        <v>-0.566495305</v>
      </c>
      <c r="GH86">
        <v>1.2469250000000001E-3</v>
      </c>
      <c r="GI86">
        <v>0</v>
      </c>
      <c r="GJ86">
        <v>0</v>
      </c>
      <c r="GK86">
        <v>0</v>
      </c>
      <c r="GL86">
        <v>1</v>
      </c>
    </row>
    <row r="87" spans="1:194" x14ac:dyDescent="0.3">
      <c r="A87" t="s">
        <v>130</v>
      </c>
      <c r="B87" t="s">
        <v>918</v>
      </c>
      <c r="C87">
        <v>99</v>
      </c>
      <c r="G87" t="s">
        <v>328</v>
      </c>
      <c r="H87">
        <v>90</v>
      </c>
      <c r="M87">
        <v>27</v>
      </c>
      <c r="Q87" t="s">
        <v>328</v>
      </c>
      <c r="S87" t="s">
        <v>328</v>
      </c>
      <c r="W87">
        <v>94</v>
      </c>
      <c r="AB87">
        <v>26</v>
      </c>
      <c r="AG87">
        <v>86</v>
      </c>
      <c r="AL87">
        <v>7.09</v>
      </c>
      <c r="AO87" t="s">
        <v>328</v>
      </c>
      <c r="AP87" t="s">
        <v>328</v>
      </c>
      <c r="AQ87">
        <v>40</v>
      </c>
      <c r="AV87">
        <v>38</v>
      </c>
      <c r="BA87">
        <v>33</v>
      </c>
      <c r="BF87">
        <v>41</v>
      </c>
      <c r="BG87">
        <v>6</v>
      </c>
      <c r="BK87">
        <v>91.3</v>
      </c>
      <c r="BP87">
        <v>42406</v>
      </c>
      <c r="BT87" t="s">
        <v>328</v>
      </c>
      <c r="BU87">
        <v>98</v>
      </c>
      <c r="BY87" t="s">
        <v>328</v>
      </c>
      <c r="BZ87" t="s">
        <v>919</v>
      </c>
      <c r="CA87" t="s">
        <v>328</v>
      </c>
      <c r="CB87" t="s">
        <v>328</v>
      </c>
      <c r="CC87" t="s">
        <v>328</v>
      </c>
      <c r="CD87" t="s">
        <v>328</v>
      </c>
      <c r="CE87">
        <v>69</v>
      </c>
      <c r="CJ87">
        <v>27</v>
      </c>
      <c r="CO87">
        <v>88.519000000000005</v>
      </c>
      <c r="CR87" t="s">
        <v>328</v>
      </c>
      <c r="CS87" t="s">
        <v>328</v>
      </c>
      <c r="CT87" t="s">
        <v>920</v>
      </c>
      <c r="CU87" t="s">
        <v>335</v>
      </c>
      <c r="CV87">
        <v>23</v>
      </c>
      <c r="CW87" t="s">
        <v>355</v>
      </c>
      <c r="CX87">
        <v>0</v>
      </c>
      <c r="CY87">
        <v>0</v>
      </c>
      <c r="CZ87" t="s">
        <v>355</v>
      </c>
      <c r="DA87" t="s">
        <v>345</v>
      </c>
      <c r="DB87" t="s">
        <v>355</v>
      </c>
      <c r="DC87" t="s">
        <v>921</v>
      </c>
      <c r="DD87">
        <v>1</v>
      </c>
      <c r="DE87">
        <v>2</v>
      </c>
      <c r="DF87" t="s">
        <v>341</v>
      </c>
      <c r="DG87" t="s">
        <v>875</v>
      </c>
      <c r="DH87">
        <v>0</v>
      </c>
      <c r="DI87" t="s">
        <v>922</v>
      </c>
      <c r="DJ87" t="s">
        <v>923</v>
      </c>
      <c r="DK87">
        <v>4</v>
      </c>
      <c r="DL87">
        <v>4</v>
      </c>
      <c r="DM87">
        <v>0</v>
      </c>
      <c r="DN87">
        <v>0</v>
      </c>
      <c r="DO87" t="s">
        <v>338</v>
      </c>
      <c r="DP87" t="s">
        <v>345</v>
      </c>
      <c r="DQ87" t="s">
        <v>345</v>
      </c>
      <c r="DR87" t="s">
        <v>338</v>
      </c>
      <c r="DS87" t="s">
        <v>345</v>
      </c>
      <c r="DT87" t="s">
        <v>345</v>
      </c>
      <c r="DU87" t="s">
        <v>338</v>
      </c>
      <c r="DV87" t="s">
        <v>345</v>
      </c>
      <c r="ED87" t="s">
        <v>328</v>
      </c>
      <c r="EH87" t="s">
        <v>328</v>
      </c>
      <c r="EM87">
        <v>35</v>
      </c>
      <c r="ET87" t="s">
        <v>328</v>
      </c>
      <c r="EY87">
        <v>1.053137759</v>
      </c>
      <c r="GG87">
        <v>-0.566495305</v>
      </c>
      <c r="GH87">
        <v>2.3109939999999998E-3</v>
      </c>
      <c r="GI87">
        <v>0</v>
      </c>
      <c r="GJ87">
        <v>0</v>
      </c>
      <c r="GK87">
        <v>0</v>
      </c>
      <c r="GL87">
        <v>1</v>
      </c>
    </row>
    <row r="88" spans="1:194" x14ac:dyDescent="0.3">
      <c r="A88" t="s">
        <v>75</v>
      </c>
      <c r="B88" t="s">
        <v>397</v>
      </c>
      <c r="C88">
        <v>36</v>
      </c>
      <c r="D88">
        <v>42</v>
      </c>
      <c r="E88">
        <v>27</v>
      </c>
      <c r="F88">
        <v>43</v>
      </c>
      <c r="G88" t="s">
        <v>328</v>
      </c>
      <c r="H88">
        <v>67</v>
      </c>
      <c r="I88">
        <v>86</v>
      </c>
      <c r="J88">
        <v>80</v>
      </c>
      <c r="K88">
        <v>75</v>
      </c>
      <c r="L88">
        <v>57</v>
      </c>
      <c r="M88">
        <v>79</v>
      </c>
      <c r="O88">
        <v>78</v>
      </c>
      <c r="P88">
        <v>92</v>
      </c>
      <c r="Q88" t="s">
        <v>328</v>
      </c>
      <c r="R88">
        <v>67</v>
      </c>
      <c r="S88" t="s">
        <v>635</v>
      </c>
      <c r="T88">
        <v>60</v>
      </c>
      <c r="U88">
        <v>55</v>
      </c>
      <c r="V88">
        <v>57</v>
      </c>
      <c r="W88">
        <v>98</v>
      </c>
      <c r="X88">
        <v>99</v>
      </c>
      <c r="Y88">
        <v>99</v>
      </c>
      <c r="Z88">
        <v>98</v>
      </c>
      <c r="AA88">
        <v>97</v>
      </c>
      <c r="AB88">
        <v>80</v>
      </c>
      <c r="AC88">
        <v>65</v>
      </c>
      <c r="AD88">
        <v>46</v>
      </c>
      <c r="AE88">
        <v>42</v>
      </c>
      <c r="AF88">
        <v>62</v>
      </c>
      <c r="AG88">
        <v>87</v>
      </c>
      <c r="AH88">
        <v>52</v>
      </c>
      <c r="AI88">
        <v>63</v>
      </c>
      <c r="AJ88">
        <v>50</v>
      </c>
      <c r="AK88">
        <v>67</v>
      </c>
      <c r="AL88">
        <v>8.73</v>
      </c>
      <c r="AM88">
        <v>8.5</v>
      </c>
      <c r="AN88">
        <v>8.73</v>
      </c>
      <c r="AO88" t="s">
        <v>328</v>
      </c>
      <c r="AP88" t="s">
        <v>328</v>
      </c>
      <c r="AQ88">
        <v>50</v>
      </c>
      <c r="AR88">
        <v>43</v>
      </c>
      <c r="AS88">
        <v>40</v>
      </c>
      <c r="AT88">
        <v>38</v>
      </c>
      <c r="AU88">
        <v>21</v>
      </c>
      <c r="AV88">
        <v>56</v>
      </c>
      <c r="AW88">
        <v>51</v>
      </c>
      <c r="AX88">
        <v>66</v>
      </c>
      <c r="AZ88">
        <v>65</v>
      </c>
      <c r="BA88">
        <v>34</v>
      </c>
      <c r="BB88">
        <v>38</v>
      </c>
      <c r="BC88">
        <v>34</v>
      </c>
      <c r="BD88">
        <v>35</v>
      </c>
      <c r="BE88">
        <v>34</v>
      </c>
      <c r="BF88">
        <v>8</v>
      </c>
      <c r="BG88">
        <v>66</v>
      </c>
      <c r="BH88">
        <v>8</v>
      </c>
      <c r="BI88">
        <v>16</v>
      </c>
      <c r="BK88">
        <v>45.88</v>
      </c>
      <c r="BL88">
        <v>52.048000000000002</v>
      </c>
      <c r="BM88">
        <v>80</v>
      </c>
      <c r="BN88">
        <v>60</v>
      </c>
      <c r="BO88">
        <v>58</v>
      </c>
      <c r="BP88">
        <v>53620</v>
      </c>
      <c r="BQ88">
        <v>60836</v>
      </c>
      <c r="BR88">
        <v>53951</v>
      </c>
      <c r="BS88">
        <v>57294</v>
      </c>
      <c r="BT88" t="s">
        <v>328</v>
      </c>
      <c r="BU88">
        <v>86</v>
      </c>
      <c r="BV88">
        <v>65</v>
      </c>
      <c r="BW88">
        <v>67</v>
      </c>
      <c r="BX88">
        <v>63</v>
      </c>
      <c r="BY88" t="s">
        <v>328</v>
      </c>
      <c r="BZ88" t="s">
        <v>924</v>
      </c>
      <c r="CA88" t="s">
        <v>925</v>
      </c>
      <c r="CB88" t="s">
        <v>926</v>
      </c>
      <c r="CC88" t="s">
        <v>927</v>
      </c>
      <c r="CD88" t="s">
        <v>328</v>
      </c>
      <c r="CE88">
        <v>81</v>
      </c>
      <c r="CF88">
        <v>75</v>
      </c>
      <c r="CG88">
        <v>71</v>
      </c>
      <c r="CH88">
        <v>67</v>
      </c>
      <c r="CI88">
        <v>65</v>
      </c>
      <c r="CJ88">
        <v>82</v>
      </c>
      <c r="CK88">
        <v>71</v>
      </c>
      <c r="CL88">
        <v>96</v>
      </c>
      <c r="CM88">
        <v>75</v>
      </c>
      <c r="CN88">
        <v>90</v>
      </c>
      <c r="CO88">
        <v>80.488</v>
      </c>
      <c r="CP88">
        <v>78.707999999999998</v>
      </c>
      <c r="CQ88">
        <v>81</v>
      </c>
      <c r="CR88" t="s">
        <v>328</v>
      </c>
      <c r="CS88" t="s">
        <v>328</v>
      </c>
      <c r="CT88" t="s">
        <v>554</v>
      </c>
      <c r="CU88" t="s">
        <v>355</v>
      </c>
      <c r="CV88">
        <v>12</v>
      </c>
      <c r="CW88" t="s">
        <v>336</v>
      </c>
      <c r="CX88">
        <v>0</v>
      </c>
      <c r="CY88">
        <v>0</v>
      </c>
      <c r="CZ88" t="s">
        <v>355</v>
      </c>
      <c r="DA88" t="s">
        <v>345</v>
      </c>
      <c r="DB88" t="s">
        <v>355</v>
      </c>
      <c r="DC88" t="s">
        <v>928</v>
      </c>
      <c r="DD88">
        <v>1</v>
      </c>
      <c r="DE88">
        <v>0</v>
      </c>
      <c r="DF88" t="s">
        <v>341</v>
      </c>
      <c r="DG88" t="s">
        <v>557</v>
      </c>
      <c r="DH88">
        <v>13900</v>
      </c>
      <c r="DI88" t="s">
        <v>815</v>
      </c>
      <c r="DJ88" t="s">
        <v>405</v>
      </c>
      <c r="DK88">
        <v>3</v>
      </c>
      <c r="DL88">
        <v>3</v>
      </c>
      <c r="DM88">
        <v>6</v>
      </c>
      <c r="DN88">
        <v>3</v>
      </c>
      <c r="DO88" t="s">
        <v>345</v>
      </c>
      <c r="DP88" t="s">
        <v>345</v>
      </c>
      <c r="DQ88" t="s">
        <v>338</v>
      </c>
      <c r="DR88" t="s">
        <v>338</v>
      </c>
      <c r="DS88" t="s">
        <v>345</v>
      </c>
      <c r="DT88" t="s">
        <v>345</v>
      </c>
      <c r="DU88" t="s">
        <v>338</v>
      </c>
      <c r="DV88" t="s">
        <v>345</v>
      </c>
      <c r="DW88">
        <v>35</v>
      </c>
      <c r="DX88">
        <v>-11</v>
      </c>
      <c r="DY88">
        <v>13</v>
      </c>
      <c r="DZ88">
        <v>-17</v>
      </c>
      <c r="EA88">
        <v>-6</v>
      </c>
      <c r="EB88">
        <v>15</v>
      </c>
      <c r="EC88">
        <v>-16</v>
      </c>
      <c r="ED88" t="s">
        <v>328</v>
      </c>
      <c r="EG88">
        <v>-14</v>
      </c>
      <c r="EH88" t="s">
        <v>328</v>
      </c>
      <c r="EI88">
        <v>15</v>
      </c>
      <c r="EJ88">
        <v>19</v>
      </c>
      <c r="EK88">
        <v>4</v>
      </c>
      <c r="EL88">
        <v>-20</v>
      </c>
      <c r="EM88">
        <v>-58</v>
      </c>
      <c r="EN88">
        <v>58</v>
      </c>
      <c r="EO88">
        <v>-8</v>
      </c>
      <c r="EQ88">
        <v>21</v>
      </c>
      <c r="ER88">
        <v>-2</v>
      </c>
      <c r="ES88">
        <v>4</v>
      </c>
      <c r="ET88" t="s">
        <v>328</v>
      </c>
      <c r="EU88">
        <v>0.15126299500000001</v>
      </c>
      <c r="EV88">
        <v>0.198607276</v>
      </c>
      <c r="EW88">
        <v>9.4099394000000003E-2</v>
      </c>
      <c r="EX88">
        <v>0.30270951499999998</v>
      </c>
      <c r="EY88">
        <v>1.13969436</v>
      </c>
      <c r="EZ88">
        <v>0.15126299500000001</v>
      </c>
      <c r="FA88">
        <v>0</v>
      </c>
      <c r="FB88">
        <v>2.6666666669999999</v>
      </c>
      <c r="FC88">
        <v>-4</v>
      </c>
      <c r="FD88">
        <v>5</v>
      </c>
      <c r="FE88">
        <v>0.33333333300000001</v>
      </c>
      <c r="FF88">
        <v>-4.6666666670000003</v>
      </c>
      <c r="FG88">
        <v>-2.3333333330000001</v>
      </c>
      <c r="FH88">
        <v>1.5555555560000001</v>
      </c>
      <c r="FI88">
        <v>1.5555555560000001</v>
      </c>
      <c r="FJ88">
        <v>1.5555555560000001</v>
      </c>
      <c r="FK88">
        <v>1.5555555560000001</v>
      </c>
      <c r="FL88">
        <v>1.5555555560000001</v>
      </c>
      <c r="FM88">
        <v>1.5555555560000001</v>
      </c>
      <c r="FN88">
        <v>1.5555555560000001</v>
      </c>
      <c r="FO88">
        <v>1.5555555560000001</v>
      </c>
      <c r="FP88">
        <v>1.5555555560000001</v>
      </c>
      <c r="FQ88">
        <v>1.5555555560000001</v>
      </c>
      <c r="FR88">
        <v>1.5555555560000001</v>
      </c>
      <c r="FS88">
        <v>1.5555555560000001</v>
      </c>
      <c r="FT88">
        <v>0</v>
      </c>
      <c r="FU88">
        <v>-0.63636363600000001</v>
      </c>
      <c r="FV88">
        <v>-0.63636363600000001</v>
      </c>
      <c r="FW88">
        <v>-0.63636363600000001</v>
      </c>
      <c r="FX88">
        <v>-0.63636363600000001</v>
      </c>
      <c r="FY88">
        <v>-0.63636363600000001</v>
      </c>
      <c r="FZ88">
        <v>-0.63636363600000001</v>
      </c>
      <c r="GA88">
        <v>-0.63636363600000001</v>
      </c>
      <c r="GB88">
        <v>-0.63636363600000001</v>
      </c>
      <c r="GC88">
        <v>-0.63636363600000001</v>
      </c>
      <c r="GD88">
        <v>-0.63636363600000001</v>
      </c>
      <c r="GE88">
        <v>-0.63636363600000001</v>
      </c>
      <c r="GF88">
        <v>-0.63636363600000001</v>
      </c>
      <c r="GG88">
        <v>-0.566495305</v>
      </c>
      <c r="GH88">
        <v>1.6038789999999999E-3</v>
      </c>
      <c r="GI88">
        <v>0</v>
      </c>
      <c r="GJ88">
        <v>0</v>
      </c>
      <c r="GK88">
        <v>0</v>
      </c>
      <c r="GL88">
        <v>1</v>
      </c>
    </row>
    <row r="89" spans="1:194" x14ac:dyDescent="0.3">
      <c r="A89" t="s">
        <v>98</v>
      </c>
      <c r="B89" t="s">
        <v>637</v>
      </c>
      <c r="C89">
        <v>80</v>
      </c>
      <c r="D89">
        <v>94</v>
      </c>
      <c r="F89">
        <v>100</v>
      </c>
      <c r="G89" t="s">
        <v>328</v>
      </c>
      <c r="H89">
        <v>0</v>
      </c>
      <c r="I89">
        <v>0</v>
      </c>
      <c r="K89">
        <v>0</v>
      </c>
      <c r="L89">
        <v>0</v>
      </c>
      <c r="M89">
        <v>57</v>
      </c>
      <c r="N89">
        <v>74</v>
      </c>
      <c r="P89">
        <v>83</v>
      </c>
      <c r="Q89" t="s">
        <v>328</v>
      </c>
      <c r="S89" t="s">
        <v>430</v>
      </c>
      <c r="W89">
        <v>100</v>
      </c>
      <c r="X89">
        <v>100</v>
      </c>
      <c r="Z89">
        <v>100</v>
      </c>
      <c r="AA89">
        <v>100</v>
      </c>
      <c r="AB89">
        <v>87</v>
      </c>
      <c r="AC89">
        <v>92</v>
      </c>
      <c r="AE89">
        <v>86</v>
      </c>
      <c r="AF89">
        <v>85</v>
      </c>
      <c r="AG89">
        <v>88</v>
      </c>
      <c r="AH89">
        <v>90</v>
      </c>
      <c r="AJ89">
        <v>90</v>
      </c>
      <c r="AK89">
        <v>89</v>
      </c>
      <c r="AL89">
        <v>8.2799999999999994</v>
      </c>
      <c r="AM89">
        <v>8.43</v>
      </c>
      <c r="AO89" t="s">
        <v>328</v>
      </c>
      <c r="AP89" t="s">
        <v>328</v>
      </c>
      <c r="AQ89">
        <v>28</v>
      </c>
      <c r="AR89">
        <v>28</v>
      </c>
      <c r="AT89">
        <v>28</v>
      </c>
      <c r="AU89">
        <v>18</v>
      </c>
      <c r="AV89">
        <v>49</v>
      </c>
      <c r="AW89">
        <v>49</v>
      </c>
      <c r="AY89">
        <v>48</v>
      </c>
      <c r="AZ89">
        <v>41</v>
      </c>
      <c r="BA89">
        <v>40</v>
      </c>
      <c r="BB89">
        <v>42</v>
      </c>
      <c r="BD89">
        <v>37</v>
      </c>
      <c r="BE89">
        <v>34</v>
      </c>
      <c r="BF89">
        <v>44</v>
      </c>
      <c r="BG89">
        <v>38</v>
      </c>
      <c r="BI89">
        <v>54</v>
      </c>
      <c r="BJ89">
        <v>53</v>
      </c>
      <c r="BK89">
        <v>41.02</v>
      </c>
      <c r="BL89">
        <v>51.002000000000002</v>
      </c>
      <c r="BN89">
        <v>45</v>
      </c>
      <c r="BO89">
        <v>38</v>
      </c>
      <c r="BP89">
        <v>48201</v>
      </c>
      <c r="BQ89">
        <v>51332</v>
      </c>
      <c r="BS89">
        <v>51122</v>
      </c>
      <c r="BT89" t="s">
        <v>328</v>
      </c>
      <c r="BU89">
        <v>7</v>
      </c>
      <c r="BV89">
        <v>6</v>
      </c>
      <c r="BX89">
        <v>1</v>
      </c>
      <c r="BY89" t="s">
        <v>328</v>
      </c>
      <c r="BZ89" t="s">
        <v>929</v>
      </c>
      <c r="CA89" t="s">
        <v>930</v>
      </c>
      <c r="CB89" t="s">
        <v>328</v>
      </c>
      <c r="CC89" t="s">
        <v>931</v>
      </c>
      <c r="CD89" t="s">
        <v>328</v>
      </c>
      <c r="CE89">
        <v>22</v>
      </c>
      <c r="CF89">
        <v>23</v>
      </c>
      <c r="CH89">
        <v>15</v>
      </c>
      <c r="CI89">
        <v>19</v>
      </c>
      <c r="CJ89">
        <v>33</v>
      </c>
      <c r="CK89">
        <v>26</v>
      </c>
      <c r="CM89">
        <v>17</v>
      </c>
      <c r="CN89">
        <v>18</v>
      </c>
      <c r="CO89">
        <v>80.899000000000001</v>
      </c>
      <c r="CP89">
        <v>81.918000000000006</v>
      </c>
      <c r="CR89" t="s">
        <v>328</v>
      </c>
      <c r="CS89" t="s">
        <v>328</v>
      </c>
      <c r="CT89" t="s">
        <v>932</v>
      </c>
      <c r="CU89" t="s">
        <v>452</v>
      </c>
      <c r="CV89">
        <v>14.33</v>
      </c>
      <c r="CW89" t="s">
        <v>394</v>
      </c>
      <c r="CX89">
        <v>0</v>
      </c>
      <c r="CY89">
        <v>0</v>
      </c>
      <c r="CZ89" t="s">
        <v>385</v>
      </c>
      <c r="DA89" t="s">
        <v>338</v>
      </c>
      <c r="DB89" t="s">
        <v>355</v>
      </c>
      <c r="DC89" t="s">
        <v>933</v>
      </c>
      <c r="DD89">
        <v>1</v>
      </c>
      <c r="DE89">
        <v>8</v>
      </c>
      <c r="DF89" t="s">
        <v>341</v>
      </c>
      <c r="DG89" t="s">
        <v>412</v>
      </c>
      <c r="DH89">
        <v>5800</v>
      </c>
      <c r="DI89" t="s">
        <v>934</v>
      </c>
      <c r="DJ89" t="s">
        <v>360</v>
      </c>
      <c r="DK89">
        <v>3</v>
      </c>
      <c r="DL89">
        <v>4</v>
      </c>
      <c r="DM89">
        <v>5</v>
      </c>
      <c r="DN89">
        <v>5</v>
      </c>
      <c r="DO89" t="s">
        <v>345</v>
      </c>
      <c r="DP89" t="s">
        <v>345</v>
      </c>
      <c r="DQ89" t="s">
        <v>338</v>
      </c>
      <c r="DR89" t="s">
        <v>338</v>
      </c>
      <c r="DS89" t="s">
        <v>345</v>
      </c>
      <c r="DT89" t="s">
        <v>345</v>
      </c>
      <c r="DU89" t="s">
        <v>338</v>
      </c>
      <c r="DV89" t="s">
        <v>345</v>
      </c>
      <c r="DW89">
        <v>-2</v>
      </c>
      <c r="DZ89">
        <v>1</v>
      </c>
      <c r="EA89">
        <v>-14</v>
      </c>
      <c r="ED89" t="s">
        <v>328</v>
      </c>
      <c r="EE89">
        <v>-17</v>
      </c>
      <c r="EH89" t="s">
        <v>328</v>
      </c>
      <c r="EI89">
        <v>-5</v>
      </c>
      <c r="EL89">
        <v>1</v>
      </c>
      <c r="EM89">
        <v>6</v>
      </c>
      <c r="EP89">
        <v>1</v>
      </c>
      <c r="EQ89">
        <v>1</v>
      </c>
      <c r="ET89" t="s">
        <v>328</v>
      </c>
      <c r="EU89">
        <v>0.68883219699999998</v>
      </c>
      <c r="EV89">
        <v>0.112370834</v>
      </c>
      <c r="EW89">
        <v>0.185096283</v>
      </c>
      <c r="EX89">
        <v>3.6391134999999998E-2</v>
      </c>
      <c r="EY89">
        <v>0.178299348</v>
      </c>
      <c r="EZ89">
        <v>0.68883219699999998</v>
      </c>
      <c r="FA89">
        <v>0</v>
      </c>
      <c r="FB89">
        <v>0</v>
      </c>
      <c r="FC89">
        <v>0</v>
      </c>
      <c r="FD89">
        <v>0</v>
      </c>
      <c r="FE89">
        <v>2</v>
      </c>
      <c r="FF89">
        <v>1</v>
      </c>
      <c r="FG89">
        <v>-7</v>
      </c>
      <c r="FH89">
        <v>-3</v>
      </c>
      <c r="FI89">
        <v>-3</v>
      </c>
      <c r="FJ89">
        <v>-3</v>
      </c>
      <c r="FK89">
        <v>-3</v>
      </c>
      <c r="FL89">
        <v>-3</v>
      </c>
      <c r="FM89">
        <v>-3</v>
      </c>
      <c r="FN89">
        <v>-3</v>
      </c>
      <c r="FO89">
        <v>-3</v>
      </c>
      <c r="FP89">
        <v>-3</v>
      </c>
      <c r="FQ89">
        <v>-3</v>
      </c>
      <c r="FR89">
        <v>-3</v>
      </c>
      <c r="FS89">
        <v>-3</v>
      </c>
      <c r="FT89">
        <v>0.15</v>
      </c>
      <c r="FU89">
        <v>-3.2</v>
      </c>
      <c r="FV89">
        <v>-3.2</v>
      </c>
      <c r="FW89">
        <v>-3.2</v>
      </c>
      <c r="FX89">
        <v>-3.2</v>
      </c>
      <c r="FY89">
        <v>-3.2</v>
      </c>
      <c r="FZ89">
        <v>-3.2</v>
      </c>
      <c r="GA89">
        <v>-3.2</v>
      </c>
      <c r="GB89">
        <v>-3.2</v>
      </c>
      <c r="GC89">
        <v>-3.2</v>
      </c>
      <c r="GD89">
        <v>-3.2</v>
      </c>
      <c r="GE89">
        <v>-3.2</v>
      </c>
      <c r="GF89">
        <v>-3.2</v>
      </c>
      <c r="GG89">
        <v>-0.566495305</v>
      </c>
      <c r="GH89">
        <v>1.4522499999999999E-4</v>
      </c>
      <c r="GI89">
        <v>0</v>
      </c>
      <c r="GJ89">
        <v>0</v>
      </c>
      <c r="GK89">
        <v>0</v>
      </c>
      <c r="GL89">
        <v>1</v>
      </c>
    </row>
    <row r="90" spans="1:194" x14ac:dyDescent="0.3">
      <c r="A90" t="s">
        <v>113</v>
      </c>
      <c r="B90" t="s">
        <v>578</v>
      </c>
      <c r="C90">
        <v>22</v>
      </c>
      <c r="D90">
        <v>53</v>
      </c>
      <c r="F90">
        <v>77</v>
      </c>
      <c r="G90" t="s">
        <v>328</v>
      </c>
      <c r="H90">
        <v>0</v>
      </c>
      <c r="I90">
        <v>0</v>
      </c>
      <c r="K90">
        <v>0</v>
      </c>
      <c r="M90">
        <v>88</v>
      </c>
      <c r="P90">
        <v>77</v>
      </c>
      <c r="Q90" t="s">
        <v>328</v>
      </c>
      <c r="S90" t="s">
        <v>430</v>
      </c>
      <c r="W90">
        <v>100</v>
      </c>
      <c r="X90">
        <v>100</v>
      </c>
      <c r="Z90">
        <v>100</v>
      </c>
      <c r="AB90">
        <v>99</v>
      </c>
      <c r="AC90">
        <v>99</v>
      </c>
      <c r="AE90">
        <v>100</v>
      </c>
      <c r="AG90">
        <v>89</v>
      </c>
      <c r="AH90">
        <v>79</v>
      </c>
      <c r="AJ90">
        <v>81</v>
      </c>
      <c r="AL90">
        <v>9.16</v>
      </c>
      <c r="AM90">
        <v>8.93</v>
      </c>
      <c r="AO90" t="s">
        <v>328</v>
      </c>
      <c r="AP90" t="s">
        <v>328</v>
      </c>
      <c r="AQ90">
        <v>33</v>
      </c>
      <c r="AR90">
        <v>25</v>
      </c>
      <c r="AT90">
        <v>17</v>
      </c>
      <c r="AV90">
        <v>34</v>
      </c>
      <c r="AW90">
        <v>41</v>
      </c>
      <c r="BA90">
        <v>15</v>
      </c>
      <c r="BB90">
        <v>15</v>
      </c>
      <c r="BD90">
        <v>13</v>
      </c>
      <c r="BF90">
        <v>55</v>
      </c>
      <c r="BG90">
        <v>75</v>
      </c>
      <c r="BI90">
        <v>64</v>
      </c>
      <c r="BK90">
        <v>45.6</v>
      </c>
      <c r="BL90">
        <v>47.567999999999998</v>
      </c>
      <c r="BN90">
        <v>52</v>
      </c>
      <c r="BP90">
        <v>98272</v>
      </c>
      <c r="BQ90">
        <v>96270</v>
      </c>
      <c r="BS90">
        <v>96832</v>
      </c>
      <c r="BT90" t="s">
        <v>328</v>
      </c>
      <c r="BU90">
        <v>94</v>
      </c>
      <c r="BV90">
        <v>94</v>
      </c>
      <c r="BX90">
        <v>96</v>
      </c>
      <c r="BY90" t="s">
        <v>328</v>
      </c>
      <c r="BZ90" t="s">
        <v>487</v>
      </c>
      <c r="CA90" t="s">
        <v>487</v>
      </c>
      <c r="CB90" t="s">
        <v>328</v>
      </c>
      <c r="CC90" t="s">
        <v>487</v>
      </c>
      <c r="CD90" t="s">
        <v>328</v>
      </c>
      <c r="CE90">
        <v>0</v>
      </c>
      <c r="CF90">
        <v>0</v>
      </c>
      <c r="CH90">
        <v>0</v>
      </c>
      <c r="CJ90">
        <v>0</v>
      </c>
      <c r="CK90">
        <v>0</v>
      </c>
      <c r="CM90">
        <v>0</v>
      </c>
      <c r="CO90">
        <v>81.483000000000004</v>
      </c>
      <c r="CP90">
        <v>77.757000000000005</v>
      </c>
      <c r="CR90" t="s">
        <v>328</v>
      </c>
      <c r="CS90" t="s">
        <v>328</v>
      </c>
      <c r="CT90" t="s">
        <v>935</v>
      </c>
      <c r="CU90" t="s">
        <v>335</v>
      </c>
      <c r="CV90">
        <v>22</v>
      </c>
      <c r="CW90" t="s">
        <v>354</v>
      </c>
      <c r="CX90">
        <v>0</v>
      </c>
      <c r="CY90">
        <v>0</v>
      </c>
      <c r="CZ90" t="s">
        <v>355</v>
      </c>
      <c r="DA90" t="s">
        <v>338</v>
      </c>
      <c r="DB90" t="s">
        <v>355</v>
      </c>
      <c r="DC90" t="s">
        <v>936</v>
      </c>
      <c r="DD90">
        <v>1</v>
      </c>
      <c r="DE90">
        <v>0</v>
      </c>
      <c r="DF90" t="s">
        <v>341</v>
      </c>
      <c r="DG90" t="s">
        <v>335</v>
      </c>
      <c r="DH90">
        <v>2010800</v>
      </c>
      <c r="DI90" t="s">
        <v>937</v>
      </c>
      <c r="DJ90" t="s">
        <v>938</v>
      </c>
      <c r="DK90">
        <v>6</v>
      </c>
      <c r="DL90">
        <v>3</v>
      </c>
      <c r="DM90">
        <v>18</v>
      </c>
      <c r="DN90">
        <v>4</v>
      </c>
      <c r="DO90" t="s">
        <v>338</v>
      </c>
      <c r="DP90" t="s">
        <v>345</v>
      </c>
      <c r="DQ90" t="s">
        <v>345</v>
      </c>
      <c r="DR90" t="s">
        <v>345</v>
      </c>
      <c r="DS90" t="s">
        <v>338</v>
      </c>
      <c r="DT90" t="s">
        <v>345</v>
      </c>
      <c r="DU90" t="s">
        <v>338</v>
      </c>
      <c r="DV90" t="s">
        <v>345</v>
      </c>
      <c r="DW90">
        <v>10</v>
      </c>
      <c r="EA90">
        <v>-31</v>
      </c>
      <c r="ED90" t="s">
        <v>328</v>
      </c>
      <c r="EH90" t="s">
        <v>328</v>
      </c>
      <c r="EI90">
        <v>0</v>
      </c>
      <c r="EM90">
        <v>-20</v>
      </c>
      <c r="EQ90">
        <v>0</v>
      </c>
      <c r="ET90" t="s">
        <v>328</v>
      </c>
      <c r="EU90">
        <v>1.2197540999999999E-2</v>
      </c>
      <c r="EV90">
        <v>0.54422649599999995</v>
      </c>
      <c r="EW90">
        <v>9.4280903999999999E-2</v>
      </c>
      <c r="EX90">
        <v>5.812251E-3</v>
      </c>
      <c r="EY90">
        <v>0.154896693</v>
      </c>
      <c r="EZ90">
        <v>1.2197540999999999E-2</v>
      </c>
      <c r="FA90">
        <v>0</v>
      </c>
      <c r="FB90">
        <v>0</v>
      </c>
      <c r="FC90">
        <v>-8</v>
      </c>
      <c r="FD90">
        <v>7</v>
      </c>
      <c r="FE90">
        <v>0</v>
      </c>
      <c r="FF90">
        <v>0</v>
      </c>
      <c r="FG90">
        <v>0</v>
      </c>
      <c r="FH90">
        <v>4.75</v>
      </c>
      <c r="FI90">
        <v>4.75</v>
      </c>
      <c r="FJ90">
        <v>4.75</v>
      </c>
      <c r="FK90">
        <v>4.75</v>
      </c>
      <c r="FL90">
        <v>4.75</v>
      </c>
      <c r="FM90">
        <v>4.75</v>
      </c>
      <c r="FN90">
        <v>4.75</v>
      </c>
      <c r="FO90">
        <v>4.75</v>
      </c>
      <c r="FP90">
        <v>4.75</v>
      </c>
      <c r="FQ90">
        <v>4.75</v>
      </c>
      <c r="FR90">
        <v>4.75</v>
      </c>
      <c r="FS90">
        <v>4.75</v>
      </c>
      <c r="FT90">
        <v>-0.23</v>
      </c>
      <c r="FU90">
        <v>0</v>
      </c>
      <c r="FV90">
        <v>0</v>
      </c>
      <c r="FW90">
        <v>0</v>
      </c>
      <c r="FX90">
        <v>0</v>
      </c>
      <c r="FY90">
        <v>0</v>
      </c>
      <c r="FZ90">
        <v>0</v>
      </c>
      <c r="GA90">
        <v>0</v>
      </c>
      <c r="GB90">
        <v>0</v>
      </c>
      <c r="GC90">
        <v>0</v>
      </c>
      <c r="GD90">
        <v>0</v>
      </c>
      <c r="GE90">
        <v>0</v>
      </c>
      <c r="GF90">
        <v>0</v>
      </c>
      <c r="GG90">
        <v>-0.566495305</v>
      </c>
      <c r="GH90">
        <v>9.5652900000000002E-4</v>
      </c>
      <c r="GI90">
        <v>0</v>
      </c>
      <c r="GJ90">
        <v>0</v>
      </c>
      <c r="GK90">
        <v>0</v>
      </c>
      <c r="GL90">
        <v>1</v>
      </c>
    </row>
    <row r="91" spans="1:194" x14ac:dyDescent="0.3">
      <c r="A91" t="s">
        <v>93</v>
      </c>
      <c r="B91" t="s">
        <v>406</v>
      </c>
      <c r="C91">
        <v>89</v>
      </c>
      <c r="D91">
        <v>91</v>
      </c>
      <c r="E91">
        <v>86</v>
      </c>
      <c r="G91" t="s">
        <v>328</v>
      </c>
      <c r="H91">
        <v>20</v>
      </c>
      <c r="I91">
        <v>22</v>
      </c>
      <c r="J91">
        <v>22</v>
      </c>
      <c r="L91">
        <v>17</v>
      </c>
      <c r="M91">
        <v>91</v>
      </c>
      <c r="N91">
        <v>99</v>
      </c>
      <c r="O91">
        <v>90</v>
      </c>
      <c r="Q91" t="s">
        <v>328</v>
      </c>
      <c r="R91">
        <v>92</v>
      </c>
      <c r="S91" t="s">
        <v>430</v>
      </c>
      <c r="V91">
        <v>86</v>
      </c>
      <c r="W91">
        <v>89</v>
      </c>
      <c r="X91">
        <v>85</v>
      </c>
      <c r="Y91">
        <v>83</v>
      </c>
      <c r="AA91">
        <v>77</v>
      </c>
      <c r="AB91">
        <v>47</v>
      </c>
      <c r="AC91">
        <v>69</v>
      </c>
      <c r="AD91">
        <v>55</v>
      </c>
      <c r="AF91">
        <v>63</v>
      </c>
      <c r="AG91">
        <v>90</v>
      </c>
      <c r="AH91">
        <v>99</v>
      </c>
      <c r="AI91">
        <v>86</v>
      </c>
      <c r="AL91">
        <v>8.48</v>
      </c>
      <c r="AM91">
        <v>7.87</v>
      </c>
      <c r="AN91">
        <v>8.8000000000000007</v>
      </c>
      <c r="AO91" t="s">
        <v>328</v>
      </c>
      <c r="AP91" t="s">
        <v>328</v>
      </c>
      <c r="AQ91">
        <v>35</v>
      </c>
      <c r="AR91">
        <v>33</v>
      </c>
      <c r="AS91">
        <v>33</v>
      </c>
      <c r="AU91">
        <v>42</v>
      </c>
      <c r="AV91">
        <v>44</v>
      </c>
      <c r="AW91">
        <v>28</v>
      </c>
      <c r="AX91">
        <v>49</v>
      </c>
      <c r="AZ91">
        <v>45</v>
      </c>
      <c r="BA91">
        <v>45</v>
      </c>
      <c r="BB91">
        <v>48</v>
      </c>
      <c r="BC91">
        <v>53</v>
      </c>
      <c r="BE91">
        <v>47</v>
      </c>
      <c r="BF91">
        <v>58</v>
      </c>
      <c r="BH91">
        <v>43</v>
      </c>
      <c r="BK91">
        <v>51.45</v>
      </c>
      <c r="BL91">
        <v>52.570999999999998</v>
      </c>
      <c r="BM91">
        <v>22</v>
      </c>
      <c r="BO91">
        <v>44</v>
      </c>
      <c r="BP91">
        <v>55413</v>
      </c>
      <c r="BQ91">
        <v>53922</v>
      </c>
      <c r="BR91">
        <v>50914</v>
      </c>
      <c r="BT91" t="s">
        <v>328</v>
      </c>
      <c r="BU91">
        <v>40</v>
      </c>
      <c r="BV91">
        <v>36</v>
      </c>
      <c r="BW91">
        <v>26</v>
      </c>
      <c r="BY91" t="s">
        <v>328</v>
      </c>
      <c r="BZ91" t="s">
        <v>939</v>
      </c>
      <c r="CA91" t="s">
        <v>940</v>
      </c>
      <c r="CB91" t="s">
        <v>941</v>
      </c>
      <c r="CC91" t="s">
        <v>328</v>
      </c>
      <c r="CD91" t="s">
        <v>328</v>
      </c>
      <c r="CE91">
        <v>26</v>
      </c>
      <c r="CF91">
        <v>25</v>
      </c>
      <c r="CG91">
        <v>29</v>
      </c>
      <c r="CI91">
        <v>19</v>
      </c>
      <c r="CJ91">
        <v>64</v>
      </c>
      <c r="CK91">
        <v>38</v>
      </c>
      <c r="CL91">
        <v>62</v>
      </c>
      <c r="CN91">
        <v>52</v>
      </c>
      <c r="CO91">
        <v>83.945999999999998</v>
      </c>
      <c r="CP91">
        <v>81.459999999999994</v>
      </c>
      <c r="CQ91">
        <v>86</v>
      </c>
      <c r="CR91" t="s">
        <v>328</v>
      </c>
      <c r="CS91" t="s">
        <v>328</v>
      </c>
      <c r="CT91" t="s">
        <v>699</v>
      </c>
      <c r="CU91" t="s">
        <v>355</v>
      </c>
      <c r="CV91">
        <v>12</v>
      </c>
      <c r="CW91" t="s">
        <v>394</v>
      </c>
      <c r="CX91">
        <v>580</v>
      </c>
      <c r="CY91">
        <v>580</v>
      </c>
      <c r="CZ91" t="s">
        <v>355</v>
      </c>
      <c r="DA91" t="s">
        <v>345</v>
      </c>
      <c r="DB91" t="s">
        <v>355</v>
      </c>
      <c r="DC91" t="s">
        <v>942</v>
      </c>
      <c r="DD91">
        <v>1</v>
      </c>
      <c r="DE91">
        <v>0</v>
      </c>
      <c r="DF91" t="s">
        <v>341</v>
      </c>
      <c r="DG91" t="s">
        <v>412</v>
      </c>
      <c r="DH91">
        <v>10955</v>
      </c>
      <c r="DI91" t="s">
        <v>943</v>
      </c>
      <c r="DJ91" t="s">
        <v>405</v>
      </c>
      <c r="DK91">
        <v>3</v>
      </c>
      <c r="DL91">
        <v>3</v>
      </c>
      <c r="DM91">
        <v>11</v>
      </c>
      <c r="DN91">
        <v>0</v>
      </c>
      <c r="DO91" t="s">
        <v>345</v>
      </c>
      <c r="DP91" t="s">
        <v>345</v>
      </c>
      <c r="DQ91" t="s">
        <v>338</v>
      </c>
      <c r="DR91" t="s">
        <v>345</v>
      </c>
      <c r="DS91" t="s">
        <v>345</v>
      </c>
      <c r="DT91" t="s">
        <v>338</v>
      </c>
      <c r="DU91" t="s">
        <v>338</v>
      </c>
      <c r="DV91" t="s">
        <v>345</v>
      </c>
      <c r="DW91">
        <v>-9</v>
      </c>
      <c r="DX91">
        <v>13</v>
      </c>
      <c r="EA91">
        <v>-2</v>
      </c>
      <c r="EB91">
        <v>5</v>
      </c>
      <c r="ED91" t="s">
        <v>328</v>
      </c>
      <c r="EE91">
        <v>-8</v>
      </c>
      <c r="EF91">
        <v>9</v>
      </c>
      <c r="EH91" t="s">
        <v>328</v>
      </c>
      <c r="EI91">
        <v>-22</v>
      </c>
      <c r="EJ91">
        <v>14</v>
      </c>
      <c r="EQ91">
        <v>4</v>
      </c>
      <c r="ER91">
        <v>10</v>
      </c>
      <c r="ET91" t="s">
        <v>328</v>
      </c>
      <c r="EU91">
        <v>0.21209125100000001</v>
      </c>
      <c r="EV91">
        <v>2.8382836000000002E-2</v>
      </c>
      <c r="EW91">
        <v>5.2852316000000003E-2</v>
      </c>
      <c r="EX91">
        <v>0.19536015300000001</v>
      </c>
      <c r="EY91">
        <v>0.21003171700000001</v>
      </c>
      <c r="EZ91">
        <v>0.21209125100000001</v>
      </c>
      <c r="FA91">
        <v>-3</v>
      </c>
      <c r="FB91">
        <v>1</v>
      </c>
      <c r="FC91">
        <v>-1</v>
      </c>
      <c r="FD91">
        <v>2.5</v>
      </c>
      <c r="FE91">
        <v>4</v>
      </c>
      <c r="FF91">
        <v>1.5</v>
      </c>
      <c r="FG91">
        <v>-1</v>
      </c>
      <c r="FH91">
        <v>1.8333333329999999</v>
      </c>
      <c r="FI91">
        <v>1.8333333329999999</v>
      </c>
      <c r="FJ91">
        <v>1.8333333329999999</v>
      </c>
      <c r="FK91">
        <v>1.8333333329999999</v>
      </c>
      <c r="FL91">
        <v>1.8333333329999999</v>
      </c>
      <c r="FM91">
        <v>1.8333333329999999</v>
      </c>
      <c r="FN91">
        <v>1.8333333329999999</v>
      </c>
      <c r="FO91">
        <v>1.8333333329999999</v>
      </c>
      <c r="FP91">
        <v>1.8333333329999999</v>
      </c>
      <c r="FQ91">
        <v>1.8333333329999999</v>
      </c>
      <c r="FR91">
        <v>1.8333333329999999</v>
      </c>
      <c r="FS91">
        <v>1.8333333329999999</v>
      </c>
      <c r="FT91">
        <v>0.16</v>
      </c>
      <c r="FU91">
        <v>0.5</v>
      </c>
      <c r="FV91">
        <v>0.5</v>
      </c>
      <c r="FW91">
        <v>0.5</v>
      </c>
      <c r="FX91">
        <v>0.5</v>
      </c>
      <c r="FY91">
        <v>0.5</v>
      </c>
      <c r="FZ91">
        <v>0.5</v>
      </c>
      <c r="GA91">
        <v>0.5</v>
      </c>
      <c r="GB91">
        <v>0.5</v>
      </c>
      <c r="GC91">
        <v>0.5</v>
      </c>
      <c r="GD91">
        <v>0.5</v>
      </c>
      <c r="GE91">
        <v>0.5</v>
      </c>
      <c r="GF91">
        <v>0.5</v>
      </c>
      <c r="GG91">
        <v>-0.566495305</v>
      </c>
      <c r="GH91">
        <v>7.2185200000000004E-4</v>
      </c>
      <c r="GI91">
        <v>0</v>
      </c>
      <c r="GJ91">
        <v>0</v>
      </c>
      <c r="GK91">
        <v>0</v>
      </c>
      <c r="GL91">
        <v>1</v>
      </c>
    </row>
    <row r="92" spans="1:194" x14ac:dyDescent="0.3">
      <c r="A92" t="s">
        <v>131</v>
      </c>
      <c r="B92" t="s">
        <v>327</v>
      </c>
      <c r="C92">
        <v>24</v>
      </c>
      <c r="G92" t="s">
        <v>328</v>
      </c>
      <c r="H92">
        <v>12</v>
      </c>
      <c r="M92">
        <v>87</v>
      </c>
      <c r="Q92" t="s">
        <v>328</v>
      </c>
      <c r="S92" t="s">
        <v>328</v>
      </c>
      <c r="W92">
        <v>82</v>
      </c>
      <c r="AB92">
        <v>90</v>
      </c>
      <c r="AG92">
        <v>91</v>
      </c>
      <c r="AL92">
        <v>8.36</v>
      </c>
      <c r="AO92" t="s">
        <v>328</v>
      </c>
      <c r="AP92" t="s">
        <v>328</v>
      </c>
      <c r="AQ92">
        <v>26</v>
      </c>
      <c r="AV92">
        <v>64</v>
      </c>
      <c r="BA92">
        <v>23</v>
      </c>
      <c r="BF92">
        <v>90</v>
      </c>
      <c r="BG92">
        <v>64</v>
      </c>
      <c r="BK92">
        <v>20.7</v>
      </c>
      <c r="BP92">
        <v>93756</v>
      </c>
      <c r="BT92" t="s">
        <v>328</v>
      </c>
      <c r="BU92">
        <v>2</v>
      </c>
      <c r="BY92" t="s">
        <v>328</v>
      </c>
      <c r="BZ92" t="s">
        <v>944</v>
      </c>
      <c r="CA92" t="s">
        <v>328</v>
      </c>
      <c r="CB92" t="s">
        <v>328</v>
      </c>
      <c r="CC92" t="s">
        <v>328</v>
      </c>
      <c r="CD92" t="s">
        <v>328</v>
      </c>
      <c r="CE92">
        <v>29</v>
      </c>
      <c r="CJ92">
        <v>45</v>
      </c>
      <c r="CO92">
        <v>86.587999999999994</v>
      </c>
      <c r="CR92" t="s">
        <v>328</v>
      </c>
      <c r="CS92" t="s">
        <v>328</v>
      </c>
      <c r="CT92" t="s">
        <v>945</v>
      </c>
      <c r="CU92" t="s">
        <v>355</v>
      </c>
      <c r="CV92">
        <v>25</v>
      </c>
      <c r="CW92" t="s">
        <v>355</v>
      </c>
      <c r="CX92">
        <v>0</v>
      </c>
      <c r="CY92">
        <v>0</v>
      </c>
      <c r="CZ92" t="s">
        <v>337</v>
      </c>
      <c r="DA92" t="s">
        <v>345</v>
      </c>
      <c r="DB92" t="s">
        <v>355</v>
      </c>
      <c r="DC92" t="s">
        <v>946</v>
      </c>
      <c r="DD92">
        <v>1</v>
      </c>
      <c r="DE92">
        <v>5</v>
      </c>
      <c r="DF92" t="s">
        <v>341</v>
      </c>
      <c r="DG92" t="s">
        <v>342</v>
      </c>
      <c r="DH92">
        <v>8200</v>
      </c>
      <c r="DI92" t="s">
        <v>947</v>
      </c>
      <c r="DJ92" t="s">
        <v>344</v>
      </c>
      <c r="DK92">
        <v>4</v>
      </c>
      <c r="DL92">
        <v>3</v>
      </c>
      <c r="DM92">
        <v>6</v>
      </c>
      <c r="DN92">
        <v>6</v>
      </c>
      <c r="DO92" t="s">
        <v>345</v>
      </c>
      <c r="DP92" t="s">
        <v>345</v>
      </c>
      <c r="DQ92" t="s">
        <v>338</v>
      </c>
      <c r="DR92" t="s">
        <v>338</v>
      </c>
      <c r="DS92" t="s">
        <v>345</v>
      </c>
      <c r="DT92" t="s">
        <v>345</v>
      </c>
      <c r="DU92" t="s">
        <v>345</v>
      </c>
      <c r="DV92" t="s">
        <v>345</v>
      </c>
      <c r="ED92" t="s">
        <v>328</v>
      </c>
      <c r="EH92" t="s">
        <v>328</v>
      </c>
      <c r="EM92">
        <v>26</v>
      </c>
      <c r="ET92" t="s">
        <v>328</v>
      </c>
      <c r="EY92">
        <v>0.238763329</v>
      </c>
      <c r="GG92">
        <v>-0.566495305</v>
      </c>
      <c r="GH92">
        <v>2.1299999999999999E-5</v>
      </c>
      <c r="GI92">
        <v>0</v>
      </c>
      <c r="GJ92">
        <v>0</v>
      </c>
      <c r="GK92">
        <v>0</v>
      </c>
      <c r="GL92">
        <v>0</v>
      </c>
    </row>
    <row r="93" spans="1:194" x14ac:dyDescent="0.3">
      <c r="A93" t="s">
        <v>81</v>
      </c>
      <c r="B93" t="s">
        <v>948</v>
      </c>
      <c r="C93">
        <v>91</v>
      </c>
      <c r="D93">
        <v>99</v>
      </c>
      <c r="F93">
        <v>98</v>
      </c>
      <c r="G93" t="s">
        <v>328</v>
      </c>
      <c r="H93">
        <v>36</v>
      </c>
      <c r="I93">
        <v>27</v>
      </c>
      <c r="K93">
        <v>18</v>
      </c>
      <c r="L93">
        <v>9</v>
      </c>
      <c r="M93">
        <v>58</v>
      </c>
      <c r="P93">
        <v>58</v>
      </c>
      <c r="Q93" t="s">
        <v>328</v>
      </c>
      <c r="S93" t="s">
        <v>430</v>
      </c>
      <c r="U93">
        <v>69</v>
      </c>
      <c r="V93">
        <v>67</v>
      </c>
      <c r="W93">
        <v>98</v>
      </c>
      <c r="X93">
        <v>99</v>
      </c>
      <c r="Z93">
        <v>96</v>
      </c>
      <c r="AA93">
        <v>97</v>
      </c>
      <c r="AB93">
        <v>86</v>
      </c>
      <c r="AC93">
        <v>83</v>
      </c>
      <c r="AE93">
        <v>65</v>
      </c>
      <c r="AF93">
        <v>71</v>
      </c>
      <c r="AG93">
        <v>92</v>
      </c>
      <c r="AH93">
        <v>87</v>
      </c>
      <c r="AJ93">
        <v>70</v>
      </c>
      <c r="AK93">
        <v>72</v>
      </c>
      <c r="AL93">
        <v>8.8699999999999992</v>
      </c>
      <c r="AM93">
        <v>8.69</v>
      </c>
      <c r="AO93" t="s">
        <v>328</v>
      </c>
      <c r="AP93" t="s">
        <v>328</v>
      </c>
      <c r="AQ93">
        <v>64</v>
      </c>
      <c r="AR93">
        <v>36</v>
      </c>
      <c r="AT93">
        <v>36</v>
      </c>
      <c r="AU93">
        <v>45</v>
      </c>
      <c r="AV93">
        <v>37</v>
      </c>
      <c r="AW93">
        <v>38</v>
      </c>
      <c r="AZ93">
        <v>41</v>
      </c>
      <c r="BA93">
        <v>30</v>
      </c>
      <c r="BB93">
        <v>25</v>
      </c>
      <c r="BD93">
        <v>25</v>
      </c>
      <c r="BE93">
        <v>26</v>
      </c>
      <c r="BF93">
        <v>74</v>
      </c>
      <c r="BI93">
        <v>82</v>
      </c>
      <c r="BK93">
        <v>31.01</v>
      </c>
      <c r="BL93">
        <v>41.149000000000001</v>
      </c>
      <c r="BN93">
        <v>46</v>
      </c>
      <c r="BO93">
        <v>39</v>
      </c>
      <c r="BP93">
        <v>70127</v>
      </c>
      <c r="BQ93">
        <v>76117</v>
      </c>
      <c r="BS93">
        <v>75908</v>
      </c>
      <c r="BT93" t="s">
        <v>328</v>
      </c>
      <c r="BU93">
        <v>17</v>
      </c>
      <c r="BV93">
        <v>14</v>
      </c>
      <c r="BX93">
        <v>11</v>
      </c>
      <c r="BY93" t="s">
        <v>328</v>
      </c>
      <c r="BZ93" t="s">
        <v>949</v>
      </c>
      <c r="CA93" t="s">
        <v>950</v>
      </c>
      <c r="CB93" t="s">
        <v>328</v>
      </c>
      <c r="CC93" t="s">
        <v>951</v>
      </c>
      <c r="CD93" t="s">
        <v>328</v>
      </c>
      <c r="CE93">
        <v>41</v>
      </c>
      <c r="CF93">
        <v>43</v>
      </c>
      <c r="CH93">
        <v>39</v>
      </c>
      <c r="CI93">
        <v>33</v>
      </c>
      <c r="CJ93">
        <v>14</v>
      </c>
      <c r="CK93">
        <v>10</v>
      </c>
      <c r="CM93">
        <v>17</v>
      </c>
      <c r="CN93">
        <v>13</v>
      </c>
      <c r="CO93">
        <v>84.86</v>
      </c>
      <c r="CP93">
        <v>84.852999999999994</v>
      </c>
      <c r="CR93" t="s">
        <v>328</v>
      </c>
      <c r="CS93" t="s">
        <v>328</v>
      </c>
      <c r="CT93" t="s">
        <v>661</v>
      </c>
      <c r="CU93" t="s">
        <v>461</v>
      </c>
      <c r="CV93">
        <v>23.6</v>
      </c>
      <c r="CW93" t="s">
        <v>394</v>
      </c>
      <c r="CX93">
        <v>0</v>
      </c>
      <c r="CY93">
        <v>0</v>
      </c>
      <c r="CZ93" t="s">
        <v>355</v>
      </c>
      <c r="DA93" t="s">
        <v>338</v>
      </c>
      <c r="DB93" t="s">
        <v>355</v>
      </c>
      <c r="DC93" t="s">
        <v>952</v>
      </c>
      <c r="DD93">
        <v>1</v>
      </c>
      <c r="DE93">
        <v>9</v>
      </c>
      <c r="DF93" t="s">
        <v>341</v>
      </c>
      <c r="DG93" t="s">
        <v>355</v>
      </c>
      <c r="DH93">
        <v>0</v>
      </c>
      <c r="DI93" t="s">
        <v>953</v>
      </c>
      <c r="DJ93" t="s">
        <v>954</v>
      </c>
      <c r="DK93">
        <v>4</v>
      </c>
      <c r="DL93">
        <v>3</v>
      </c>
      <c r="DM93">
        <v>9</v>
      </c>
      <c r="DN93">
        <v>15</v>
      </c>
      <c r="DO93" t="s">
        <v>345</v>
      </c>
      <c r="DP93" t="s">
        <v>338</v>
      </c>
      <c r="DQ93" t="s">
        <v>345</v>
      </c>
      <c r="DR93" t="s">
        <v>338</v>
      </c>
      <c r="DS93" t="s">
        <v>345</v>
      </c>
      <c r="DT93" t="s">
        <v>345</v>
      </c>
      <c r="DU93" t="s">
        <v>338</v>
      </c>
      <c r="DV93" t="s">
        <v>345</v>
      </c>
      <c r="DW93">
        <v>5</v>
      </c>
      <c r="DZ93">
        <v>-2</v>
      </c>
      <c r="EA93">
        <v>-8</v>
      </c>
      <c r="ED93" t="s">
        <v>328</v>
      </c>
      <c r="EH93" t="s">
        <v>328</v>
      </c>
      <c r="EI93">
        <v>3</v>
      </c>
      <c r="EL93">
        <v>-6</v>
      </c>
      <c r="EQ93">
        <v>3</v>
      </c>
      <c r="ET93" t="s">
        <v>328</v>
      </c>
      <c r="EU93">
        <v>0.21428571399999999</v>
      </c>
      <c r="EV93">
        <v>4.5405197000000001E-2</v>
      </c>
      <c r="EW93">
        <v>0</v>
      </c>
      <c r="EX93">
        <v>0.145613035</v>
      </c>
      <c r="EY93">
        <v>7.2523772E-2</v>
      </c>
      <c r="EZ93">
        <v>0.21428571399999999</v>
      </c>
      <c r="FA93">
        <v>1</v>
      </c>
      <c r="FB93">
        <v>-9</v>
      </c>
      <c r="FC93">
        <v>-28</v>
      </c>
      <c r="FD93">
        <v>1</v>
      </c>
      <c r="FE93">
        <v>-5</v>
      </c>
      <c r="FF93">
        <v>2</v>
      </c>
      <c r="FG93">
        <v>-4</v>
      </c>
      <c r="FH93">
        <v>1.75</v>
      </c>
      <c r="FI93">
        <v>1.75</v>
      </c>
      <c r="FJ93">
        <v>1.75</v>
      </c>
      <c r="FK93">
        <v>1.75</v>
      </c>
      <c r="FL93">
        <v>1.75</v>
      </c>
      <c r="FM93">
        <v>1.75</v>
      </c>
      <c r="FN93">
        <v>1.75</v>
      </c>
      <c r="FO93">
        <v>1.75</v>
      </c>
      <c r="FP93">
        <v>1.75</v>
      </c>
      <c r="FQ93">
        <v>1.75</v>
      </c>
      <c r="FR93">
        <v>1.75</v>
      </c>
      <c r="FS93">
        <v>1.75</v>
      </c>
      <c r="FT93">
        <v>-0.18</v>
      </c>
      <c r="FU93">
        <v>2</v>
      </c>
      <c r="FV93">
        <v>2</v>
      </c>
      <c r="FW93">
        <v>2</v>
      </c>
      <c r="FX93">
        <v>2</v>
      </c>
      <c r="FY93">
        <v>2</v>
      </c>
      <c r="FZ93">
        <v>2</v>
      </c>
      <c r="GA93">
        <v>2</v>
      </c>
      <c r="GB93">
        <v>2</v>
      </c>
      <c r="GC93">
        <v>2</v>
      </c>
      <c r="GD93">
        <v>2</v>
      </c>
      <c r="GE93">
        <v>2</v>
      </c>
      <c r="GF93">
        <v>2</v>
      </c>
      <c r="GG93">
        <v>-0.566495305</v>
      </c>
      <c r="GH93">
        <v>2.4241700000000001E-4</v>
      </c>
      <c r="GI93">
        <v>0</v>
      </c>
      <c r="GJ93">
        <v>0</v>
      </c>
      <c r="GK93">
        <v>0</v>
      </c>
      <c r="GL93">
        <v>1</v>
      </c>
    </row>
    <row r="94" spans="1:194" x14ac:dyDescent="0.3">
      <c r="A94" t="s">
        <v>106</v>
      </c>
      <c r="B94" t="s">
        <v>346</v>
      </c>
      <c r="C94">
        <v>63</v>
      </c>
      <c r="F94">
        <v>93</v>
      </c>
      <c r="G94" t="s">
        <v>328</v>
      </c>
      <c r="H94">
        <v>0</v>
      </c>
      <c r="K94">
        <v>0</v>
      </c>
      <c r="L94">
        <v>0</v>
      </c>
      <c r="M94">
        <v>47</v>
      </c>
      <c r="P94">
        <v>53</v>
      </c>
      <c r="Q94" t="s">
        <v>328</v>
      </c>
      <c r="S94" t="s">
        <v>328</v>
      </c>
      <c r="U94">
        <v>96</v>
      </c>
      <c r="V94">
        <v>89</v>
      </c>
      <c r="W94">
        <v>86</v>
      </c>
      <c r="Z94">
        <v>72</v>
      </c>
      <c r="AA94">
        <v>74</v>
      </c>
      <c r="AB94">
        <v>69</v>
      </c>
      <c r="AE94">
        <v>87</v>
      </c>
      <c r="AF94">
        <v>70</v>
      </c>
      <c r="AG94">
        <v>93</v>
      </c>
      <c r="AJ94">
        <v>99</v>
      </c>
      <c r="AK94">
        <v>98</v>
      </c>
      <c r="AL94">
        <v>8.7100000000000009</v>
      </c>
      <c r="AO94" t="s">
        <v>328</v>
      </c>
      <c r="AP94" t="s">
        <v>328</v>
      </c>
      <c r="AQ94">
        <v>44</v>
      </c>
      <c r="AT94">
        <v>21</v>
      </c>
      <c r="AU94">
        <v>18</v>
      </c>
      <c r="AV94">
        <v>50</v>
      </c>
      <c r="AY94">
        <v>42</v>
      </c>
      <c r="AZ94">
        <v>44</v>
      </c>
      <c r="BA94">
        <v>51</v>
      </c>
      <c r="BD94">
        <v>56</v>
      </c>
      <c r="BE94">
        <v>56</v>
      </c>
      <c r="BF94">
        <v>71</v>
      </c>
      <c r="BI94">
        <v>97</v>
      </c>
      <c r="BJ94">
        <v>88</v>
      </c>
      <c r="BK94">
        <v>35.130000000000003</v>
      </c>
      <c r="BN94">
        <v>34</v>
      </c>
      <c r="BO94">
        <v>35</v>
      </c>
      <c r="BP94">
        <v>51886</v>
      </c>
      <c r="BS94">
        <v>52355</v>
      </c>
      <c r="BT94" t="s">
        <v>328</v>
      </c>
      <c r="BU94">
        <v>39</v>
      </c>
      <c r="BX94">
        <v>57</v>
      </c>
      <c r="BY94" t="s">
        <v>328</v>
      </c>
      <c r="BZ94" t="s">
        <v>955</v>
      </c>
      <c r="CA94" t="s">
        <v>328</v>
      </c>
      <c r="CB94" t="s">
        <v>328</v>
      </c>
      <c r="CC94" t="s">
        <v>956</v>
      </c>
      <c r="CD94" t="s">
        <v>328</v>
      </c>
      <c r="CE94">
        <v>42</v>
      </c>
      <c r="CH94">
        <v>28</v>
      </c>
      <c r="CI94">
        <v>33</v>
      </c>
      <c r="CJ94">
        <v>30</v>
      </c>
      <c r="CM94">
        <v>36</v>
      </c>
      <c r="CN94">
        <v>23</v>
      </c>
      <c r="CO94">
        <v>89.983000000000004</v>
      </c>
      <c r="CR94" t="s">
        <v>328</v>
      </c>
      <c r="CS94" t="s">
        <v>328</v>
      </c>
      <c r="CT94" t="s">
        <v>352</v>
      </c>
      <c r="CU94" t="s">
        <v>335</v>
      </c>
      <c r="CV94">
        <v>27</v>
      </c>
      <c r="CW94" t="s">
        <v>354</v>
      </c>
      <c r="CX94">
        <v>750</v>
      </c>
      <c r="CY94">
        <v>750</v>
      </c>
      <c r="CZ94" t="s">
        <v>355</v>
      </c>
      <c r="DA94" t="s">
        <v>345</v>
      </c>
      <c r="DB94" t="s">
        <v>355</v>
      </c>
      <c r="DC94" t="s">
        <v>957</v>
      </c>
      <c r="DD94">
        <v>1</v>
      </c>
      <c r="DE94">
        <v>2</v>
      </c>
      <c r="DF94" t="s">
        <v>341</v>
      </c>
      <c r="DG94" t="s">
        <v>412</v>
      </c>
      <c r="DH94">
        <v>0</v>
      </c>
      <c r="DI94" t="s">
        <v>958</v>
      </c>
      <c r="DJ94" t="s">
        <v>360</v>
      </c>
      <c r="DK94">
        <v>4</v>
      </c>
      <c r="DL94">
        <v>3</v>
      </c>
      <c r="DM94">
        <v>7</v>
      </c>
      <c r="DN94">
        <v>18</v>
      </c>
      <c r="DO94" t="s">
        <v>338</v>
      </c>
      <c r="DP94" t="s">
        <v>345</v>
      </c>
      <c r="DQ94" t="s">
        <v>345</v>
      </c>
      <c r="DR94" t="s">
        <v>345</v>
      </c>
      <c r="DS94" t="s">
        <v>338</v>
      </c>
      <c r="DT94" t="s">
        <v>345</v>
      </c>
      <c r="DU94" t="s">
        <v>338</v>
      </c>
      <c r="DV94" t="s">
        <v>338</v>
      </c>
      <c r="DZ94">
        <v>1</v>
      </c>
      <c r="ED94" t="s">
        <v>328</v>
      </c>
      <c r="EH94" t="s">
        <v>328</v>
      </c>
      <c r="EL94">
        <v>17</v>
      </c>
      <c r="EP94">
        <v>9</v>
      </c>
      <c r="ET94" t="s">
        <v>328</v>
      </c>
      <c r="EU94">
        <v>0.26516504299999999</v>
      </c>
      <c r="EV94">
        <v>0.27196414699999999</v>
      </c>
      <c r="EW94">
        <v>8.4852813999999999E-2</v>
      </c>
      <c r="EX94">
        <v>0.16317848800000001</v>
      </c>
      <c r="EY94">
        <v>0.218866385</v>
      </c>
      <c r="EZ94">
        <v>0.26516504299999999</v>
      </c>
      <c r="FH94">
        <v>-1.5</v>
      </c>
      <c r="FI94">
        <v>-1.5</v>
      </c>
      <c r="FJ94">
        <v>-1.5</v>
      </c>
      <c r="FK94">
        <v>-1.5</v>
      </c>
      <c r="FL94">
        <v>-1.5</v>
      </c>
      <c r="FM94">
        <v>-1.5</v>
      </c>
      <c r="FN94">
        <v>-1.5</v>
      </c>
      <c r="FO94">
        <v>-1.5</v>
      </c>
      <c r="FP94">
        <v>-1.5</v>
      </c>
      <c r="FQ94">
        <v>-1.5</v>
      </c>
      <c r="FR94">
        <v>-1.5</v>
      </c>
      <c r="FS94">
        <v>-1.5</v>
      </c>
      <c r="FU94">
        <v>-11</v>
      </c>
      <c r="FV94">
        <v>-11</v>
      </c>
      <c r="FW94">
        <v>-11</v>
      </c>
      <c r="FX94">
        <v>-11</v>
      </c>
      <c r="FY94">
        <v>-11</v>
      </c>
      <c r="FZ94">
        <v>-11</v>
      </c>
      <c r="GA94">
        <v>-11</v>
      </c>
      <c r="GB94">
        <v>-11</v>
      </c>
      <c r="GC94">
        <v>-11</v>
      </c>
      <c r="GD94">
        <v>-11</v>
      </c>
      <c r="GE94">
        <v>-11</v>
      </c>
      <c r="GF94">
        <v>-11</v>
      </c>
      <c r="GG94">
        <v>-0.566495305</v>
      </c>
      <c r="GH94">
        <v>7.5164800000000005E-4</v>
      </c>
      <c r="GI94">
        <v>0</v>
      </c>
      <c r="GJ94">
        <v>0</v>
      </c>
      <c r="GK94">
        <v>0</v>
      </c>
      <c r="GL94">
        <v>1</v>
      </c>
    </row>
    <row r="95" spans="1:194" x14ac:dyDescent="0.3">
      <c r="A95" t="s">
        <v>67</v>
      </c>
      <c r="B95" t="s">
        <v>959</v>
      </c>
      <c r="C95">
        <v>100</v>
      </c>
      <c r="F95">
        <v>81</v>
      </c>
      <c r="G95" t="s">
        <v>328</v>
      </c>
      <c r="H95">
        <v>18</v>
      </c>
      <c r="K95">
        <v>10</v>
      </c>
      <c r="L95">
        <v>10</v>
      </c>
      <c r="M95">
        <v>76</v>
      </c>
      <c r="P95">
        <v>90</v>
      </c>
      <c r="Q95" t="s">
        <v>328</v>
      </c>
      <c r="S95" t="s">
        <v>328</v>
      </c>
      <c r="U95">
        <v>62</v>
      </c>
      <c r="V95">
        <v>67</v>
      </c>
      <c r="W95">
        <v>93</v>
      </c>
      <c r="Z95">
        <v>95</v>
      </c>
      <c r="AA95">
        <v>96</v>
      </c>
      <c r="AB95">
        <v>91</v>
      </c>
      <c r="AE95">
        <v>74</v>
      </c>
      <c r="AF95">
        <v>82</v>
      </c>
      <c r="AG95">
        <v>94</v>
      </c>
      <c r="AJ95">
        <v>58</v>
      </c>
      <c r="AK95">
        <v>59</v>
      </c>
      <c r="AL95">
        <v>7.96</v>
      </c>
      <c r="AO95" t="s">
        <v>328</v>
      </c>
      <c r="AP95" t="s">
        <v>328</v>
      </c>
      <c r="AQ95">
        <v>24</v>
      </c>
      <c r="AT95">
        <v>40</v>
      </c>
      <c r="AU95">
        <v>45</v>
      </c>
      <c r="AV95">
        <v>56</v>
      </c>
      <c r="AZ95">
        <v>62</v>
      </c>
      <c r="BA95">
        <v>45</v>
      </c>
      <c r="BD95">
        <v>43</v>
      </c>
      <c r="BE95">
        <v>43</v>
      </c>
      <c r="BF95">
        <v>12</v>
      </c>
      <c r="BG95">
        <v>99</v>
      </c>
      <c r="BI95">
        <v>19</v>
      </c>
      <c r="BK95">
        <v>102.29</v>
      </c>
      <c r="BN95">
        <v>122</v>
      </c>
      <c r="BO95">
        <v>97</v>
      </c>
      <c r="BP95">
        <v>62368</v>
      </c>
      <c r="BS95">
        <v>48868</v>
      </c>
      <c r="BT95" t="s">
        <v>328</v>
      </c>
      <c r="BU95">
        <v>42</v>
      </c>
      <c r="BX95">
        <v>21</v>
      </c>
      <c r="BY95" t="s">
        <v>328</v>
      </c>
      <c r="BZ95" t="s">
        <v>960</v>
      </c>
      <c r="CA95" t="s">
        <v>328</v>
      </c>
      <c r="CB95" t="s">
        <v>328</v>
      </c>
      <c r="CC95" t="s">
        <v>496</v>
      </c>
      <c r="CD95" t="s">
        <v>328</v>
      </c>
      <c r="CE95">
        <v>2</v>
      </c>
      <c r="CH95">
        <v>1</v>
      </c>
      <c r="CI95">
        <v>2</v>
      </c>
      <c r="CJ95">
        <v>15</v>
      </c>
      <c r="CM95">
        <v>25</v>
      </c>
      <c r="CN95">
        <v>18</v>
      </c>
      <c r="CO95">
        <v>83.858000000000004</v>
      </c>
      <c r="CR95" t="s">
        <v>328</v>
      </c>
      <c r="CS95" t="s">
        <v>328</v>
      </c>
      <c r="CT95" t="s">
        <v>433</v>
      </c>
      <c r="CU95" t="s">
        <v>423</v>
      </c>
      <c r="CV95">
        <v>27</v>
      </c>
      <c r="CW95" t="s">
        <v>648</v>
      </c>
      <c r="CX95">
        <v>0</v>
      </c>
      <c r="CY95">
        <v>0</v>
      </c>
      <c r="CZ95" t="s">
        <v>385</v>
      </c>
      <c r="DA95" t="s">
        <v>345</v>
      </c>
      <c r="DB95" t="s">
        <v>355</v>
      </c>
      <c r="DC95" t="s">
        <v>961</v>
      </c>
      <c r="DD95">
        <v>1</v>
      </c>
      <c r="DE95">
        <v>3</v>
      </c>
      <c r="DF95" t="s">
        <v>341</v>
      </c>
      <c r="DG95" t="s">
        <v>353</v>
      </c>
      <c r="DH95">
        <v>0</v>
      </c>
      <c r="DI95" t="s">
        <v>962</v>
      </c>
      <c r="DJ95" t="s">
        <v>963</v>
      </c>
      <c r="DK95">
        <v>4</v>
      </c>
      <c r="DL95">
        <v>3</v>
      </c>
      <c r="DM95">
        <v>0</v>
      </c>
      <c r="DN95">
        <v>0</v>
      </c>
      <c r="DO95" t="s">
        <v>338</v>
      </c>
      <c r="DP95" t="s">
        <v>345</v>
      </c>
      <c r="DQ95" t="s">
        <v>345</v>
      </c>
      <c r="DR95" t="s">
        <v>345</v>
      </c>
      <c r="DS95" t="s">
        <v>338</v>
      </c>
      <c r="DT95" t="s">
        <v>345</v>
      </c>
      <c r="DU95" t="s">
        <v>338</v>
      </c>
      <c r="DV95" t="s">
        <v>345</v>
      </c>
      <c r="DZ95">
        <v>-1</v>
      </c>
      <c r="ED95" t="s">
        <v>328</v>
      </c>
      <c r="EH95" t="s">
        <v>328</v>
      </c>
      <c r="EL95">
        <v>-8</v>
      </c>
      <c r="EM95">
        <v>-87</v>
      </c>
      <c r="ET95" t="s">
        <v>328</v>
      </c>
      <c r="EU95">
        <v>0.47140452100000002</v>
      </c>
      <c r="EV95">
        <v>0.14845335700000001</v>
      </c>
      <c r="EW95">
        <v>0.119271023</v>
      </c>
      <c r="EX95">
        <v>0.145706852</v>
      </c>
      <c r="EY95">
        <v>1.115437665</v>
      </c>
      <c r="EZ95">
        <v>0.47140452100000002</v>
      </c>
      <c r="FH95">
        <v>-19</v>
      </c>
      <c r="FI95">
        <v>-19</v>
      </c>
      <c r="FJ95">
        <v>-19</v>
      </c>
      <c r="FK95">
        <v>-19</v>
      </c>
      <c r="FL95">
        <v>-19</v>
      </c>
      <c r="FM95">
        <v>-19</v>
      </c>
      <c r="FN95">
        <v>-19</v>
      </c>
      <c r="FO95">
        <v>-19</v>
      </c>
      <c r="FP95">
        <v>-19</v>
      </c>
      <c r="FQ95">
        <v>-19</v>
      </c>
      <c r="FR95">
        <v>-19</v>
      </c>
      <c r="FS95">
        <v>-19</v>
      </c>
      <c r="FU95">
        <v>-3</v>
      </c>
      <c r="FV95">
        <v>-3</v>
      </c>
      <c r="FW95">
        <v>-3</v>
      </c>
      <c r="FX95">
        <v>-3</v>
      </c>
      <c r="FY95">
        <v>-3</v>
      </c>
      <c r="FZ95">
        <v>-3</v>
      </c>
      <c r="GA95">
        <v>-3</v>
      </c>
      <c r="GB95">
        <v>-3</v>
      </c>
      <c r="GC95">
        <v>-3</v>
      </c>
      <c r="GD95">
        <v>-3</v>
      </c>
      <c r="GE95">
        <v>-3</v>
      </c>
      <c r="GF95">
        <v>-3</v>
      </c>
      <c r="GG95">
        <v>-0.566495305</v>
      </c>
      <c r="GH95">
        <v>6.7342200000000002E-4</v>
      </c>
      <c r="GI95">
        <v>0</v>
      </c>
      <c r="GJ95">
        <v>0</v>
      </c>
      <c r="GK95">
        <v>0</v>
      </c>
      <c r="GL95">
        <v>1</v>
      </c>
    </row>
    <row r="96" spans="1:194" x14ac:dyDescent="0.3">
      <c r="A96" t="s">
        <v>121</v>
      </c>
      <c r="B96" t="s">
        <v>346</v>
      </c>
      <c r="C96">
        <v>98</v>
      </c>
      <c r="D96">
        <v>98</v>
      </c>
      <c r="E96">
        <v>68</v>
      </c>
      <c r="G96" t="s">
        <v>328</v>
      </c>
      <c r="H96">
        <v>46</v>
      </c>
      <c r="I96">
        <v>46</v>
      </c>
      <c r="J96">
        <v>46</v>
      </c>
      <c r="M96">
        <v>48</v>
      </c>
      <c r="N96">
        <v>50</v>
      </c>
      <c r="O96">
        <v>48</v>
      </c>
      <c r="Q96" t="s">
        <v>328</v>
      </c>
      <c r="R96">
        <v>93</v>
      </c>
      <c r="S96" t="s">
        <v>430</v>
      </c>
      <c r="W96">
        <v>80</v>
      </c>
      <c r="X96">
        <v>78</v>
      </c>
      <c r="Y96">
        <v>78</v>
      </c>
      <c r="AB96">
        <v>81</v>
      </c>
      <c r="AC96">
        <v>80</v>
      </c>
      <c r="AD96">
        <v>58</v>
      </c>
      <c r="AG96">
        <v>95</v>
      </c>
      <c r="AH96">
        <v>96</v>
      </c>
      <c r="AI96">
        <v>88</v>
      </c>
      <c r="AL96">
        <v>8.08</v>
      </c>
      <c r="AM96">
        <v>8.1300000000000008</v>
      </c>
      <c r="AN96">
        <v>8.2799999999999994</v>
      </c>
      <c r="AO96" t="s">
        <v>328</v>
      </c>
      <c r="AP96" t="s">
        <v>328</v>
      </c>
      <c r="AQ96">
        <v>62</v>
      </c>
      <c r="AR96">
        <v>62</v>
      </c>
      <c r="AS96">
        <v>46</v>
      </c>
      <c r="AV96">
        <v>51</v>
      </c>
      <c r="AW96">
        <v>57</v>
      </c>
      <c r="AX96">
        <v>53</v>
      </c>
      <c r="BA96">
        <v>51</v>
      </c>
      <c r="BB96">
        <v>51</v>
      </c>
      <c r="BC96">
        <v>52</v>
      </c>
      <c r="BF96">
        <v>93</v>
      </c>
      <c r="BH96">
        <v>81</v>
      </c>
      <c r="BK96">
        <v>33.380000000000003</v>
      </c>
      <c r="BL96">
        <v>36.048000000000002</v>
      </c>
      <c r="BM96">
        <v>46</v>
      </c>
      <c r="BP96">
        <v>62177</v>
      </c>
      <c r="BQ96">
        <v>59543</v>
      </c>
      <c r="BR96">
        <v>58397</v>
      </c>
      <c r="BT96" t="s">
        <v>328</v>
      </c>
      <c r="BU96">
        <v>49</v>
      </c>
      <c r="BV96">
        <v>53</v>
      </c>
      <c r="BW96">
        <v>51</v>
      </c>
      <c r="BY96" t="s">
        <v>328</v>
      </c>
      <c r="BZ96" t="s">
        <v>964</v>
      </c>
      <c r="CA96" t="s">
        <v>965</v>
      </c>
      <c r="CB96" t="s">
        <v>832</v>
      </c>
      <c r="CC96" t="s">
        <v>328</v>
      </c>
      <c r="CD96" t="s">
        <v>328</v>
      </c>
      <c r="CE96">
        <v>54</v>
      </c>
      <c r="CF96">
        <v>56</v>
      </c>
      <c r="CG96">
        <v>56</v>
      </c>
      <c r="CJ96">
        <v>21</v>
      </c>
      <c r="CK96">
        <v>19</v>
      </c>
      <c r="CL96">
        <v>20</v>
      </c>
      <c r="CO96">
        <v>81.733000000000004</v>
      </c>
      <c r="CP96">
        <v>80.47</v>
      </c>
      <c r="CQ96">
        <v>82</v>
      </c>
      <c r="CR96" t="s">
        <v>328</v>
      </c>
      <c r="CS96" t="s">
        <v>328</v>
      </c>
      <c r="CT96" t="s">
        <v>352</v>
      </c>
      <c r="CU96" t="s">
        <v>335</v>
      </c>
      <c r="CV96">
        <v>24</v>
      </c>
      <c r="CW96" t="s">
        <v>394</v>
      </c>
      <c r="CX96">
        <v>90</v>
      </c>
      <c r="CY96">
        <v>90</v>
      </c>
      <c r="CZ96" t="s">
        <v>355</v>
      </c>
      <c r="DA96" t="s">
        <v>345</v>
      </c>
      <c r="DB96" t="s">
        <v>355</v>
      </c>
      <c r="DC96" t="s">
        <v>966</v>
      </c>
      <c r="DD96">
        <v>1</v>
      </c>
      <c r="DE96">
        <v>17</v>
      </c>
      <c r="DF96" t="s">
        <v>341</v>
      </c>
      <c r="DG96" t="s">
        <v>335</v>
      </c>
      <c r="DH96">
        <v>0</v>
      </c>
      <c r="DI96" t="s">
        <v>967</v>
      </c>
      <c r="DJ96" t="s">
        <v>360</v>
      </c>
      <c r="DK96">
        <v>4</v>
      </c>
      <c r="DL96">
        <v>3</v>
      </c>
      <c r="DM96">
        <v>27</v>
      </c>
      <c r="DN96">
        <v>0</v>
      </c>
      <c r="DO96" t="s">
        <v>338</v>
      </c>
      <c r="DP96" t="s">
        <v>345</v>
      </c>
      <c r="DQ96" t="s">
        <v>345</v>
      </c>
      <c r="DR96" t="s">
        <v>345</v>
      </c>
      <c r="DS96" t="s">
        <v>338</v>
      </c>
      <c r="DT96" t="s">
        <v>345</v>
      </c>
      <c r="DU96" t="s">
        <v>338</v>
      </c>
      <c r="DV96" t="s">
        <v>345</v>
      </c>
      <c r="DW96">
        <v>-1</v>
      </c>
      <c r="DX96">
        <v>8</v>
      </c>
      <c r="EA96">
        <v>0</v>
      </c>
      <c r="EB96">
        <v>30</v>
      </c>
      <c r="ED96" t="s">
        <v>328</v>
      </c>
      <c r="EE96">
        <v>-2</v>
      </c>
      <c r="EF96">
        <v>2</v>
      </c>
      <c r="EH96" t="s">
        <v>328</v>
      </c>
      <c r="EI96">
        <v>1</v>
      </c>
      <c r="EJ96">
        <v>22</v>
      </c>
      <c r="EQ96">
        <v>-4</v>
      </c>
      <c r="ER96">
        <v>2</v>
      </c>
      <c r="ET96" t="s">
        <v>328</v>
      </c>
      <c r="EU96">
        <v>3.9215686E-2</v>
      </c>
      <c r="EV96">
        <v>0.19682395499999999</v>
      </c>
      <c r="EW96">
        <v>2.3726723000000002E-2</v>
      </c>
      <c r="EX96">
        <v>0.178082192</v>
      </c>
      <c r="EY96">
        <v>9.7531969999999996E-2</v>
      </c>
      <c r="EZ96">
        <v>3.9215686E-2</v>
      </c>
      <c r="FA96">
        <v>-1</v>
      </c>
      <c r="FB96">
        <v>0</v>
      </c>
      <c r="FC96">
        <v>-8</v>
      </c>
      <c r="FD96">
        <v>1</v>
      </c>
      <c r="FE96">
        <v>0.5</v>
      </c>
      <c r="FF96">
        <v>1</v>
      </c>
      <c r="FG96">
        <v>-0.5</v>
      </c>
      <c r="FH96">
        <v>-2.1666666669999999</v>
      </c>
      <c r="FI96">
        <v>-2.1666666669999999</v>
      </c>
      <c r="FJ96">
        <v>-2.1666666669999999</v>
      </c>
      <c r="FK96">
        <v>-2.1666666669999999</v>
      </c>
      <c r="FL96">
        <v>-2.1666666669999999</v>
      </c>
      <c r="FM96">
        <v>-2.1666666669999999</v>
      </c>
      <c r="FN96">
        <v>-2.1666666669999999</v>
      </c>
      <c r="FO96">
        <v>-2.1666666669999999</v>
      </c>
      <c r="FP96">
        <v>-2.1666666669999999</v>
      </c>
      <c r="FQ96">
        <v>-2.1666666669999999</v>
      </c>
      <c r="FR96">
        <v>-2.1666666669999999</v>
      </c>
      <c r="FS96">
        <v>-2.1666666669999999</v>
      </c>
      <c r="FT96">
        <v>0.1</v>
      </c>
      <c r="FU96">
        <v>0.16666666699999999</v>
      </c>
      <c r="FV96">
        <v>0.16666666699999999</v>
      </c>
      <c r="FW96">
        <v>0.16666666699999999</v>
      </c>
      <c r="FX96">
        <v>0.16666666699999999</v>
      </c>
      <c r="FY96">
        <v>0.16666666699999999</v>
      </c>
      <c r="FZ96">
        <v>0.16666666699999999</v>
      </c>
      <c r="GA96">
        <v>0.16666666699999999</v>
      </c>
      <c r="GB96">
        <v>0.16666666699999999</v>
      </c>
      <c r="GC96">
        <v>0.16666666699999999</v>
      </c>
      <c r="GD96">
        <v>0.16666666699999999</v>
      </c>
      <c r="GE96">
        <v>0.16666666699999999</v>
      </c>
      <c r="GF96">
        <v>0.16666666699999999</v>
      </c>
      <c r="GG96">
        <v>-0.566495305</v>
      </c>
      <c r="GH96">
        <v>7.8807300000000003E-4</v>
      </c>
      <c r="GI96">
        <v>0</v>
      </c>
      <c r="GJ96">
        <v>0</v>
      </c>
      <c r="GK96">
        <v>0</v>
      </c>
      <c r="GL96">
        <v>1</v>
      </c>
    </row>
    <row r="97" spans="1:194" x14ac:dyDescent="0.3">
      <c r="A97" t="s">
        <v>132</v>
      </c>
      <c r="B97" t="s">
        <v>578</v>
      </c>
      <c r="C97">
        <v>72</v>
      </c>
      <c r="G97" t="s">
        <v>328</v>
      </c>
      <c r="H97">
        <v>0</v>
      </c>
      <c r="M97">
        <v>86</v>
      </c>
      <c r="Q97" t="s">
        <v>328</v>
      </c>
      <c r="S97" t="s">
        <v>328</v>
      </c>
      <c r="W97">
        <v>78</v>
      </c>
      <c r="AB97">
        <v>96</v>
      </c>
      <c r="AG97">
        <v>96</v>
      </c>
      <c r="AL97">
        <v>8.34</v>
      </c>
      <c r="AO97" t="s">
        <v>328</v>
      </c>
      <c r="AP97" t="s">
        <v>328</v>
      </c>
      <c r="AQ97">
        <v>25</v>
      </c>
      <c r="AV97">
        <v>29</v>
      </c>
      <c r="BA97">
        <v>54</v>
      </c>
      <c r="BF97">
        <v>27</v>
      </c>
      <c r="BK97">
        <v>51.5</v>
      </c>
      <c r="BP97">
        <v>92800</v>
      </c>
      <c r="BT97" t="s">
        <v>328</v>
      </c>
      <c r="BU97">
        <v>99</v>
      </c>
      <c r="BY97" t="s">
        <v>328</v>
      </c>
      <c r="BZ97" t="s">
        <v>487</v>
      </c>
      <c r="CA97" t="s">
        <v>328</v>
      </c>
      <c r="CB97" t="s">
        <v>328</v>
      </c>
      <c r="CC97" t="s">
        <v>328</v>
      </c>
      <c r="CD97" t="s">
        <v>328</v>
      </c>
      <c r="CE97">
        <v>0</v>
      </c>
      <c r="CJ97">
        <v>0</v>
      </c>
      <c r="CO97">
        <v>80.947000000000003</v>
      </c>
      <c r="CR97" t="s">
        <v>328</v>
      </c>
      <c r="CS97" t="s">
        <v>328</v>
      </c>
      <c r="CT97" t="s">
        <v>895</v>
      </c>
      <c r="CU97" t="s">
        <v>335</v>
      </c>
      <c r="CV97">
        <v>23</v>
      </c>
      <c r="CW97" t="s">
        <v>336</v>
      </c>
      <c r="CX97">
        <v>93</v>
      </c>
      <c r="CY97">
        <v>93</v>
      </c>
      <c r="CZ97" t="s">
        <v>355</v>
      </c>
      <c r="DA97" t="s">
        <v>345</v>
      </c>
      <c r="DB97" t="s">
        <v>355</v>
      </c>
      <c r="DC97" t="s">
        <v>968</v>
      </c>
      <c r="DD97">
        <v>1</v>
      </c>
      <c r="DE97">
        <v>5</v>
      </c>
      <c r="DF97" t="s">
        <v>341</v>
      </c>
      <c r="DG97" t="s">
        <v>969</v>
      </c>
      <c r="DH97">
        <v>0</v>
      </c>
      <c r="DI97" t="s">
        <v>970</v>
      </c>
      <c r="DJ97" t="s">
        <v>583</v>
      </c>
      <c r="DK97">
        <v>6</v>
      </c>
      <c r="DL97">
        <v>3</v>
      </c>
      <c r="DM97">
        <v>10</v>
      </c>
      <c r="DN97">
        <v>12</v>
      </c>
      <c r="DO97" t="s">
        <v>345</v>
      </c>
      <c r="DP97" t="s">
        <v>345</v>
      </c>
      <c r="DQ97" t="s">
        <v>338</v>
      </c>
      <c r="DR97" t="s">
        <v>345</v>
      </c>
      <c r="DS97" t="s">
        <v>345</v>
      </c>
      <c r="DT97" t="s">
        <v>338</v>
      </c>
      <c r="DU97" t="s">
        <v>338</v>
      </c>
      <c r="DV97" t="s">
        <v>345</v>
      </c>
      <c r="ED97" t="s">
        <v>328</v>
      </c>
      <c r="EH97" t="s">
        <v>328</v>
      </c>
      <c r="ET97" t="s">
        <v>328</v>
      </c>
      <c r="GG97">
        <v>-0.566495305</v>
      </c>
      <c r="GH97">
        <v>1.0668100000000001E-3</v>
      </c>
      <c r="GI97">
        <v>0</v>
      </c>
      <c r="GJ97">
        <v>0</v>
      </c>
      <c r="GK97">
        <v>0</v>
      </c>
      <c r="GL97">
        <v>1</v>
      </c>
    </row>
    <row r="98" spans="1:194" x14ac:dyDescent="0.3">
      <c r="A98" t="s">
        <v>133</v>
      </c>
      <c r="B98" t="s">
        <v>578</v>
      </c>
      <c r="C98">
        <v>27</v>
      </c>
      <c r="G98" t="s">
        <v>328</v>
      </c>
      <c r="H98">
        <v>0</v>
      </c>
      <c r="M98">
        <v>91</v>
      </c>
      <c r="Q98" t="s">
        <v>328</v>
      </c>
      <c r="S98" t="s">
        <v>328</v>
      </c>
      <c r="W98">
        <v>98</v>
      </c>
      <c r="AB98">
        <v>100</v>
      </c>
      <c r="AG98">
        <v>97</v>
      </c>
      <c r="AL98">
        <v>8.84</v>
      </c>
      <c r="AO98" t="s">
        <v>328</v>
      </c>
      <c r="AP98" t="s">
        <v>328</v>
      </c>
      <c r="AQ98">
        <v>22</v>
      </c>
      <c r="AV98">
        <v>32</v>
      </c>
      <c r="BA98">
        <v>43</v>
      </c>
      <c r="BF98">
        <v>63</v>
      </c>
      <c r="BG98">
        <v>78</v>
      </c>
      <c r="BK98">
        <v>50.47</v>
      </c>
      <c r="BP98">
        <v>71792</v>
      </c>
      <c r="BT98" t="s">
        <v>328</v>
      </c>
      <c r="BU98">
        <v>100</v>
      </c>
      <c r="BY98" t="s">
        <v>328</v>
      </c>
      <c r="BZ98" t="s">
        <v>432</v>
      </c>
      <c r="CA98" t="s">
        <v>328</v>
      </c>
      <c r="CB98" t="s">
        <v>328</v>
      </c>
      <c r="CC98" t="s">
        <v>328</v>
      </c>
      <c r="CD98" t="s">
        <v>328</v>
      </c>
      <c r="CE98">
        <v>0</v>
      </c>
      <c r="CJ98">
        <v>0</v>
      </c>
      <c r="CO98">
        <v>85.486000000000004</v>
      </c>
      <c r="CR98" t="s">
        <v>328</v>
      </c>
      <c r="CS98" t="s">
        <v>328</v>
      </c>
      <c r="CT98" t="s">
        <v>971</v>
      </c>
      <c r="CU98" t="s">
        <v>335</v>
      </c>
      <c r="CV98">
        <v>22</v>
      </c>
      <c r="CW98" t="s">
        <v>972</v>
      </c>
      <c r="CX98">
        <v>0</v>
      </c>
      <c r="CY98">
        <v>0</v>
      </c>
      <c r="CZ98" t="s">
        <v>355</v>
      </c>
      <c r="DA98" t="s">
        <v>338</v>
      </c>
      <c r="DB98" t="s">
        <v>355</v>
      </c>
      <c r="DC98" t="s">
        <v>973</v>
      </c>
      <c r="DD98">
        <v>5</v>
      </c>
      <c r="DE98">
        <v>3</v>
      </c>
      <c r="DF98" t="s">
        <v>341</v>
      </c>
      <c r="DG98" t="s">
        <v>974</v>
      </c>
      <c r="DH98">
        <v>2019060</v>
      </c>
      <c r="DI98" t="s">
        <v>975</v>
      </c>
      <c r="DJ98" t="s">
        <v>583</v>
      </c>
      <c r="DK98">
        <v>6</v>
      </c>
      <c r="DL98">
        <v>3</v>
      </c>
      <c r="DM98">
        <v>11</v>
      </c>
      <c r="DN98">
        <v>0</v>
      </c>
      <c r="DO98" t="s">
        <v>338</v>
      </c>
      <c r="DP98" t="s">
        <v>345</v>
      </c>
      <c r="DQ98" t="s">
        <v>345</v>
      </c>
      <c r="DR98" t="s">
        <v>345</v>
      </c>
      <c r="DS98" t="s">
        <v>338</v>
      </c>
      <c r="DT98" t="s">
        <v>345</v>
      </c>
      <c r="DU98" t="s">
        <v>338</v>
      </c>
      <c r="DV98" t="s">
        <v>345</v>
      </c>
      <c r="ED98" t="s">
        <v>328</v>
      </c>
      <c r="EH98" t="s">
        <v>328</v>
      </c>
      <c r="EM98">
        <v>-15</v>
      </c>
      <c r="ET98" t="s">
        <v>328</v>
      </c>
      <c r="EY98">
        <v>0.15044825100000001</v>
      </c>
      <c r="GG98">
        <v>-0.566495305</v>
      </c>
      <c r="GH98">
        <v>1.392913E-3</v>
      </c>
      <c r="GI98">
        <v>0</v>
      </c>
      <c r="GJ98">
        <v>0</v>
      </c>
      <c r="GK98">
        <v>0</v>
      </c>
      <c r="GL98">
        <v>1</v>
      </c>
    </row>
    <row r="99" spans="1:194" x14ac:dyDescent="0.3">
      <c r="A99" t="s">
        <v>89</v>
      </c>
      <c r="B99" t="s">
        <v>976</v>
      </c>
      <c r="C99">
        <v>9</v>
      </c>
      <c r="D99">
        <v>47</v>
      </c>
      <c r="E99">
        <v>80</v>
      </c>
      <c r="F99">
        <v>99</v>
      </c>
      <c r="G99" t="s">
        <v>328</v>
      </c>
      <c r="H99">
        <v>100</v>
      </c>
      <c r="I99">
        <v>100</v>
      </c>
      <c r="J99">
        <v>56</v>
      </c>
      <c r="K99">
        <v>56</v>
      </c>
      <c r="L99">
        <v>61</v>
      </c>
      <c r="M99">
        <v>63</v>
      </c>
      <c r="O99">
        <v>61</v>
      </c>
      <c r="P99">
        <v>54</v>
      </c>
      <c r="Q99" t="s">
        <v>328</v>
      </c>
      <c r="R99">
        <v>93</v>
      </c>
      <c r="S99" t="s">
        <v>977</v>
      </c>
      <c r="T99">
        <v>85</v>
      </c>
      <c r="U99">
        <v>78</v>
      </c>
      <c r="V99">
        <v>74</v>
      </c>
      <c r="W99">
        <v>78</v>
      </c>
      <c r="X99">
        <v>75</v>
      </c>
      <c r="Y99">
        <v>87</v>
      </c>
      <c r="Z99">
        <v>96</v>
      </c>
      <c r="AA99">
        <v>83</v>
      </c>
      <c r="AB99">
        <v>89</v>
      </c>
      <c r="AC99">
        <v>88</v>
      </c>
      <c r="AD99">
        <v>83</v>
      </c>
      <c r="AE99">
        <v>89</v>
      </c>
      <c r="AF99">
        <v>81</v>
      </c>
      <c r="AG99">
        <v>98</v>
      </c>
      <c r="AH99">
        <v>91</v>
      </c>
      <c r="AI99">
        <v>90</v>
      </c>
      <c r="AJ99">
        <v>84</v>
      </c>
      <c r="AK99">
        <v>81</v>
      </c>
      <c r="AL99">
        <v>8.6300000000000008</v>
      </c>
      <c r="AM99">
        <v>8.56</v>
      </c>
      <c r="AN99">
        <v>8.77</v>
      </c>
      <c r="AO99" t="s">
        <v>328</v>
      </c>
      <c r="AP99" t="s">
        <v>328</v>
      </c>
      <c r="AQ99">
        <v>25</v>
      </c>
      <c r="AR99">
        <v>25</v>
      </c>
      <c r="AS99">
        <v>33</v>
      </c>
      <c r="AT99">
        <v>33</v>
      </c>
      <c r="AU99">
        <v>11</v>
      </c>
      <c r="AV99">
        <v>66</v>
      </c>
      <c r="AW99">
        <v>53</v>
      </c>
      <c r="AX99">
        <v>64</v>
      </c>
      <c r="AZ99">
        <v>58</v>
      </c>
      <c r="BA99">
        <v>43</v>
      </c>
      <c r="BB99">
        <v>42</v>
      </c>
      <c r="BC99">
        <v>40</v>
      </c>
      <c r="BD99">
        <v>47</v>
      </c>
      <c r="BE99">
        <v>44</v>
      </c>
      <c r="BF99">
        <v>61</v>
      </c>
      <c r="BG99">
        <v>51</v>
      </c>
      <c r="BH99">
        <v>68</v>
      </c>
      <c r="BI99">
        <v>86</v>
      </c>
      <c r="BK99">
        <v>62.66</v>
      </c>
      <c r="BL99">
        <v>74.84</v>
      </c>
      <c r="BM99">
        <v>56</v>
      </c>
      <c r="BN99">
        <v>84</v>
      </c>
      <c r="BO99">
        <v>82</v>
      </c>
      <c r="BP99">
        <v>51093</v>
      </c>
      <c r="BQ99">
        <v>52390</v>
      </c>
      <c r="BR99">
        <v>50621</v>
      </c>
      <c r="BS99">
        <v>51852</v>
      </c>
      <c r="BT99" t="s">
        <v>328</v>
      </c>
      <c r="BU99">
        <v>22</v>
      </c>
      <c r="BV99">
        <v>22</v>
      </c>
      <c r="BW99">
        <v>21</v>
      </c>
      <c r="BX99">
        <v>15</v>
      </c>
      <c r="BY99" t="s">
        <v>328</v>
      </c>
      <c r="BZ99" t="s">
        <v>978</v>
      </c>
      <c r="CA99" t="s">
        <v>979</v>
      </c>
      <c r="CB99" t="s">
        <v>980</v>
      </c>
      <c r="CC99" t="s">
        <v>981</v>
      </c>
      <c r="CD99" t="s">
        <v>328</v>
      </c>
      <c r="CE99">
        <v>7</v>
      </c>
      <c r="CF99">
        <v>5</v>
      </c>
      <c r="CG99">
        <v>6</v>
      </c>
      <c r="CH99">
        <v>7</v>
      </c>
      <c r="CI99">
        <v>7</v>
      </c>
      <c r="CJ99">
        <v>20</v>
      </c>
      <c r="CK99">
        <v>17</v>
      </c>
      <c r="CL99">
        <v>16</v>
      </c>
      <c r="CM99">
        <v>11</v>
      </c>
      <c r="CN99">
        <v>8</v>
      </c>
      <c r="CO99">
        <v>81.728999999999999</v>
      </c>
      <c r="CP99">
        <v>80.287999999999997</v>
      </c>
      <c r="CQ99">
        <v>82</v>
      </c>
      <c r="CR99" t="s">
        <v>328</v>
      </c>
      <c r="CS99" t="s">
        <v>328</v>
      </c>
      <c r="CT99" t="s">
        <v>982</v>
      </c>
      <c r="CU99" t="s">
        <v>362</v>
      </c>
      <c r="CV99">
        <v>21</v>
      </c>
      <c r="CW99" t="s">
        <v>336</v>
      </c>
      <c r="CX99">
        <v>100</v>
      </c>
      <c r="CY99">
        <v>100</v>
      </c>
      <c r="CZ99" t="s">
        <v>355</v>
      </c>
      <c r="DA99" t="s">
        <v>338</v>
      </c>
      <c r="DB99" t="s">
        <v>355</v>
      </c>
      <c r="DC99" t="s">
        <v>983</v>
      </c>
      <c r="DD99">
        <v>1</v>
      </c>
      <c r="DE99">
        <v>0</v>
      </c>
      <c r="DF99" t="s">
        <v>341</v>
      </c>
      <c r="DG99" t="s">
        <v>683</v>
      </c>
      <c r="DH99">
        <v>3880000</v>
      </c>
      <c r="DI99" t="s">
        <v>984</v>
      </c>
      <c r="DJ99" t="s">
        <v>985</v>
      </c>
      <c r="DK99">
        <v>4</v>
      </c>
      <c r="DL99">
        <v>3</v>
      </c>
      <c r="DM99">
        <v>9</v>
      </c>
      <c r="DN99">
        <v>17</v>
      </c>
      <c r="DO99" t="s">
        <v>338</v>
      </c>
      <c r="DP99" t="s">
        <v>345</v>
      </c>
      <c r="DQ99" t="s">
        <v>345</v>
      </c>
      <c r="DR99" t="s">
        <v>338</v>
      </c>
      <c r="DS99" t="s">
        <v>345</v>
      </c>
      <c r="DT99" t="s">
        <v>345</v>
      </c>
      <c r="DU99" t="s">
        <v>338</v>
      </c>
      <c r="DV99" t="s">
        <v>345</v>
      </c>
      <c r="DW99">
        <v>7</v>
      </c>
      <c r="DX99">
        <v>1</v>
      </c>
      <c r="DY99">
        <v>6</v>
      </c>
      <c r="DZ99">
        <v>3</v>
      </c>
      <c r="EA99">
        <v>-38</v>
      </c>
      <c r="EB99">
        <v>-33</v>
      </c>
      <c r="EC99">
        <v>-19</v>
      </c>
      <c r="ED99" t="s">
        <v>328</v>
      </c>
      <c r="EG99">
        <v>7</v>
      </c>
      <c r="EH99" t="s">
        <v>328</v>
      </c>
      <c r="EI99">
        <v>1</v>
      </c>
      <c r="EJ99">
        <v>5</v>
      </c>
      <c r="EK99">
        <v>-6</v>
      </c>
      <c r="EL99">
        <v>8</v>
      </c>
      <c r="EM99">
        <v>10</v>
      </c>
      <c r="EN99">
        <v>-17</v>
      </c>
      <c r="EO99">
        <v>-18</v>
      </c>
      <c r="EQ99">
        <v>0</v>
      </c>
      <c r="ER99">
        <v>1</v>
      </c>
      <c r="ES99">
        <v>6</v>
      </c>
      <c r="ET99" t="s">
        <v>328</v>
      </c>
      <c r="EU99">
        <v>0.16832508199999999</v>
      </c>
      <c r="EV99">
        <v>0.672627643</v>
      </c>
      <c r="EW99">
        <v>7.9648577999999998E-2</v>
      </c>
      <c r="EX99">
        <v>3.2920129999999999E-2</v>
      </c>
      <c r="EY99">
        <v>0.22185760400000001</v>
      </c>
      <c r="EZ99">
        <v>0.16832508199999999</v>
      </c>
      <c r="FA99">
        <v>6</v>
      </c>
      <c r="FB99">
        <v>-14.66666667</v>
      </c>
      <c r="FC99">
        <v>2.6666666669999999</v>
      </c>
      <c r="FD99">
        <v>-1</v>
      </c>
      <c r="FE99">
        <v>1.3333333329999999</v>
      </c>
      <c r="FF99">
        <v>0</v>
      </c>
      <c r="FG99">
        <v>-3</v>
      </c>
      <c r="FH99">
        <v>-1.3333333329999999</v>
      </c>
      <c r="FI99">
        <v>-1.3333333329999999</v>
      </c>
      <c r="FJ99">
        <v>-1.3333333329999999</v>
      </c>
      <c r="FK99">
        <v>-1.3333333329999999</v>
      </c>
      <c r="FL99">
        <v>-1.3333333329999999</v>
      </c>
      <c r="FM99">
        <v>-1.3333333329999999</v>
      </c>
      <c r="FN99">
        <v>-1.3333333329999999</v>
      </c>
      <c r="FO99">
        <v>-1.3333333329999999</v>
      </c>
      <c r="FP99">
        <v>-1.3333333329999999</v>
      </c>
      <c r="FQ99">
        <v>-1.3333333329999999</v>
      </c>
      <c r="FR99">
        <v>-1.3333333329999999</v>
      </c>
      <c r="FS99">
        <v>-1.3333333329999999</v>
      </c>
      <c r="FT99">
        <v>7.0000000000000007E-2</v>
      </c>
      <c r="FU99">
        <v>3.2727272730000001</v>
      </c>
      <c r="FV99">
        <v>3.2727272730000001</v>
      </c>
      <c r="FW99">
        <v>3.2727272730000001</v>
      </c>
      <c r="FX99">
        <v>3.2727272730000001</v>
      </c>
      <c r="FY99">
        <v>3.2727272730000001</v>
      </c>
      <c r="FZ99">
        <v>3.2727272730000001</v>
      </c>
      <c r="GA99">
        <v>3.2727272730000001</v>
      </c>
      <c r="GB99">
        <v>3.2727272730000001</v>
      </c>
      <c r="GC99">
        <v>3.2727272730000001</v>
      </c>
      <c r="GD99">
        <v>3.2727272730000001</v>
      </c>
      <c r="GE99">
        <v>3.2727272730000001</v>
      </c>
      <c r="GF99">
        <v>3.2727272730000001</v>
      </c>
      <c r="GG99">
        <v>-0.566495305</v>
      </c>
      <c r="GH99">
        <v>4.3058700000000002E-4</v>
      </c>
      <c r="GI99">
        <v>0</v>
      </c>
      <c r="GJ99">
        <v>0</v>
      </c>
      <c r="GK99">
        <v>0</v>
      </c>
      <c r="GL99">
        <v>1</v>
      </c>
    </row>
    <row r="100" spans="1:194" x14ac:dyDescent="0.3">
      <c r="A100" t="s">
        <v>99</v>
      </c>
      <c r="B100" t="s">
        <v>397</v>
      </c>
      <c r="C100">
        <v>30</v>
      </c>
      <c r="D100">
        <v>22</v>
      </c>
      <c r="F100">
        <v>20</v>
      </c>
      <c r="G100" t="s">
        <v>328</v>
      </c>
      <c r="H100">
        <v>22</v>
      </c>
      <c r="I100">
        <v>24</v>
      </c>
      <c r="K100">
        <v>24</v>
      </c>
      <c r="L100">
        <v>20</v>
      </c>
      <c r="M100">
        <v>91</v>
      </c>
      <c r="P100">
        <v>91</v>
      </c>
      <c r="Q100" t="s">
        <v>328</v>
      </c>
      <c r="S100" t="s">
        <v>430</v>
      </c>
      <c r="U100">
        <v>86</v>
      </c>
      <c r="V100">
        <v>85</v>
      </c>
      <c r="W100">
        <v>78</v>
      </c>
      <c r="X100">
        <v>81</v>
      </c>
      <c r="Z100">
        <v>80</v>
      </c>
      <c r="AA100">
        <v>82</v>
      </c>
      <c r="AB100">
        <v>54</v>
      </c>
      <c r="AC100">
        <v>54</v>
      </c>
      <c r="AE100">
        <v>48</v>
      </c>
      <c r="AF100">
        <v>54</v>
      </c>
      <c r="AG100">
        <v>99</v>
      </c>
      <c r="AH100">
        <v>94</v>
      </c>
      <c r="AJ100">
        <v>83</v>
      </c>
      <c r="AK100">
        <v>91</v>
      </c>
      <c r="AL100">
        <v>9.48</v>
      </c>
      <c r="AM100">
        <v>9.23</v>
      </c>
      <c r="AO100" t="s">
        <v>328</v>
      </c>
      <c r="AP100" t="s">
        <v>328</v>
      </c>
      <c r="AQ100">
        <v>35</v>
      </c>
      <c r="AR100">
        <v>28</v>
      </c>
      <c r="AT100">
        <v>19</v>
      </c>
      <c r="AU100">
        <v>20</v>
      </c>
      <c r="AV100">
        <v>38</v>
      </c>
      <c r="AW100">
        <v>56</v>
      </c>
      <c r="AZ100">
        <v>34</v>
      </c>
      <c r="BA100">
        <v>40</v>
      </c>
      <c r="BB100">
        <v>40</v>
      </c>
      <c r="BD100">
        <v>38</v>
      </c>
      <c r="BE100">
        <v>40</v>
      </c>
      <c r="BF100">
        <v>47</v>
      </c>
      <c r="BG100">
        <v>100</v>
      </c>
      <c r="BI100">
        <v>73</v>
      </c>
      <c r="BK100">
        <v>38.06</v>
      </c>
      <c r="BL100">
        <v>50.790999999999997</v>
      </c>
      <c r="BN100">
        <v>63</v>
      </c>
      <c r="BO100">
        <v>55</v>
      </c>
      <c r="BP100">
        <v>47413</v>
      </c>
      <c r="BQ100">
        <v>50389</v>
      </c>
      <c r="BS100">
        <v>54960</v>
      </c>
      <c r="BT100" t="s">
        <v>328</v>
      </c>
      <c r="BU100">
        <v>80</v>
      </c>
      <c r="BV100">
        <v>83</v>
      </c>
      <c r="BX100">
        <v>73</v>
      </c>
      <c r="BY100" t="s">
        <v>328</v>
      </c>
      <c r="BZ100" t="s">
        <v>986</v>
      </c>
      <c r="CA100" t="s">
        <v>987</v>
      </c>
      <c r="CB100" t="s">
        <v>328</v>
      </c>
      <c r="CC100" t="s">
        <v>988</v>
      </c>
      <c r="CD100" t="s">
        <v>328</v>
      </c>
      <c r="CE100">
        <v>50</v>
      </c>
      <c r="CF100">
        <v>48</v>
      </c>
      <c r="CH100">
        <v>47</v>
      </c>
      <c r="CI100">
        <v>46</v>
      </c>
      <c r="CJ100">
        <v>48</v>
      </c>
      <c r="CK100">
        <v>56</v>
      </c>
      <c r="CM100">
        <v>72</v>
      </c>
      <c r="CN100">
        <v>60</v>
      </c>
      <c r="CO100">
        <v>82.894999999999996</v>
      </c>
      <c r="CP100">
        <v>82.495000000000005</v>
      </c>
      <c r="CR100" t="s">
        <v>328</v>
      </c>
      <c r="CS100" t="s">
        <v>328</v>
      </c>
      <c r="CT100" t="s">
        <v>989</v>
      </c>
      <c r="CU100" t="s">
        <v>355</v>
      </c>
      <c r="CV100">
        <v>11.1</v>
      </c>
      <c r="CW100" t="s">
        <v>336</v>
      </c>
      <c r="CX100">
        <v>100</v>
      </c>
      <c r="CY100">
        <v>100</v>
      </c>
      <c r="CZ100" t="s">
        <v>337</v>
      </c>
      <c r="DA100" t="s">
        <v>345</v>
      </c>
      <c r="DB100" t="s">
        <v>355</v>
      </c>
      <c r="DC100" t="s">
        <v>990</v>
      </c>
      <c r="DD100">
        <v>1</v>
      </c>
      <c r="DE100">
        <v>0</v>
      </c>
      <c r="DF100" t="s">
        <v>341</v>
      </c>
      <c r="DG100" t="s">
        <v>461</v>
      </c>
      <c r="DH100">
        <v>16200</v>
      </c>
      <c r="DI100" t="s">
        <v>991</v>
      </c>
      <c r="DJ100" t="s">
        <v>405</v>
      </c>
      <c r="DK100">
        <v>3</v>
      </c>
      <c r="DL100">
        <v>3</v>
      </c>
      <c r="DM100">
        <v>10</v>
      </c>
      <c r="DN100">
        <v>6</v>
      </c>
      <c r="DO100" t="s">
        <v>345</v>
      </c>
      <c r="DP100" t="s">
        <v>345</v>
      </c>
      <c r="DQ100" t="s">
        <v>338</v>
      </c>
      <c r="DR100" t="s">
        <v>345</v>
      </c>
      <c r="DS100" t="s">
        <v>345</v>
      </c>
      <c r="DT100" t="s">
        <v>338</v>
      </c>
      <c r="DU100" t="s">
        <v>338</v>
      </c>
      <c r="DV100" t="s">
        <v>345</v>
      </c>
      <c r="DW100">
        <v>5</v>
      </c>
      <c r="DZ100">
        <v>-8</v>
      </c>
      <c r="EA100">
        <v>8</v>
      </c>
      <c r="ED100" t="s">
        <v>328</v>
      </c>
      <c r="EH100" t="s">
        <v>328</v>
      </c>
      <c r="EI100">
        <v>0</v>
      </c>
      <c r="EL100">
        <v>-6</v>
      </c>
      <c r="EM100">
        <v>-53</v>
      </c>
      <c r="EQ100">
        <v>-3</v>
      </c>
      <c r="ET100" t="s">
        <v>328</v>
      </c>
      <c r="EU100">
        <v>6.5232222000000006E-2</v>
      </c>
      <c r="EV100">
        <v>0.220479276</v>
      </c>
      <c r="EW100">
        <v>0</v>
      </c>
      <c r="EX100">
        <v>6.6617338999999998E-2</v>
      </c>
      <c r="EY100">
        <v>0.361385077</v>
      </c>
      <c r="EZ100">
        <v>6.5232222000000006E-2</v>
      </c>
      <c r="FA100">
        <v>3</v>
      </c>
      <c r="FB100">
        <v>2</v>
      </c>
      <c r="FC100">
        <v>-7</v>
      </c>
      <c r="FD100">
        <v>18</v>
      </c>
      <c r="FE100">
        <v>0</v>
      </c>
      <c r="FF100">
        <v>-2</v>
      </c>
      <c r="FG100">
        <v>8</v>
      </c>
      <c r="FH100">
        <v>2</v>
      </c>
      <c r="FI100">
        <v>2</v>
      </c>
      <c r="FJ100">
        <v>2</v>
      </c>
      <c r="FK100">
        <v>2</v>
      </c>
      <c r="FL100">
        <v>2</v>
      </c>
      <c r="FM100">
        <v>2</v>
      </c>
      <c r="FN100">
        <v>2</v>
      </c>
      <c r="FO100">
        <v>2</v>
      </c>
      <c r="FP100">
        <v>2</v>
      </c>
      <c r="FQ100">
        <v>2</v>
      </c>
      <c r="FR100">
        <v>2</v>
      </c>
      <c r="FS100">
        <v>2</v>
      </c>
      <c r="FT100">
        <v>-0.25</v>
      </c>
      <c r="FU100">
        <v>-7.8</v>
      </c>
      <c r="FV100">
        <v>-7.8</v>
      </c>
      <c r="FW100">
        <v>-7.8</v>
      </c>
      <c r="FX100">
        <v>-7.8</v>
      </c>
      <c r="FY100">
        <v>-7.8</v>
      </c>
      <c r="FZ100">
        <v>-7.8</v>
      </c>
      <c r="GA100">
        <v>-7.8</v>
      </c>
      <c r="GB100">
        <v>-7.8</v>
      </c>
      <c r="GC100">
        <v>-7.8</v>
      </c>
      <c r="GD100">
        <v>-7.8</v>
      </c>
      <c r="GE100">
        <v>-7.8</v>
      </c>
      <c r="GF100">
        <v>-7.8</v>
      </c>
      <c r="GG100">
        <v>-0.566495305</v>
      </c>
      <c r="GH100">
        <v>1.687301E-3</v>
      </c>
      <c r="GI100">
        <v>0</v>
      </c>
      <c r="GJ100">
        <v>0</v>
      </c>
      <c r="GK100">
        <v>0</v>
      </c>
      <c r="GL100">
        <v>1</v>
      </c>
    </row>
    <row r="101" spans="1:194" x14ac:dyDescent="0.3">
      <c r="A101" t="s">
        <v>57</v>
      </c>
      <c r="B101" t="s">
        <v>763</v>
      </c>
      <c r="C101">
        <v>81</v>
      </c>
      <c r="D101">
        <v>84</v>
      </c>
      <c r="E101">
        <v>43</v>
      </c>
      <c r="G101" t="s">
        <v>328</v>
      </c>
      <c r="H101">
        <v>37</v>
      </c>
      <c r="I101">
        <v>29</v>
      </c>
      <c r="J101">
        <v>29</v>
      </c>
      <c r="L101">
        <v>32</v>
      </c>
      <c r="M101">
        <v>91</v>
      </c>
      <c r="O101">
        <v>84</v>
      </c>
      <c r="Q101" t="s">
        <v>328</v>
      </c>
      <c r="R101">
        <v>92</v>
      </c>
      <c r="S101" t="s">
        <v>430</v>
      </c>
      <c r="V101">
        <v>54</v>
      </c>
      <c r="W101">
        <v>84</v>
      </c>
      <c r="X101">
        <v>84</v>
      </c>
      <c r="Y101">
        <v>82</v>
      </c>
      <c r="AA101">
        <v>99</v>
      </c>
      <c r="AB101">
        <v>39</v>
      </c>
      <c r="AC101">
        <v>40</v>
      </c>
      <c r="AD101">
        <v>21</v>
      </c>
      <c r="AF101">
        <v>32</v>
      </c>
      <c r="AG101">
        <v>100</v>
      </c>
      <c r="AH101">
        <v>96</v>
      </c>
      <c r="AI101">
        <v>81</v>
      </c>
      <c r="AL101">
        <v>7.81</v>
      </c>
      <c r="AM101">
        <v>7.85</v>
      </c>
      <c r="AN101">
        <v>8.4700000000000006</v>
      </c>
      <c r="AO101" t="s">
        <v>328</v>
      </c>
      <c r="AP101" t="s">
        <v>328</v>
      </c>
      <c r="AQ101">
        <v>40</v>
      </c>
      <c r="AR101">
        <v>39</v>
      </c>
      <c r="AS101">
        <v>39</v>
      </c>
      <c r="AU101">
        <v>26</v>
      </c>
      <c r="AV101">
        <v>71</v>
      </c>
      <c r="AW101">
        <v>68</v>
      </c>
      <c r="AX101">
        <v>74</v>
      </c>
      <c r="AZ101">
        <v>57</v>
      </c>
      <c r="BA101">
        <v>32</v>
      </c>
      <c r="BB101">
        <v>30</v>
      </c>
      <c r="BC101">
        <v>29</v>
      </c>
      <c r="BE101">
        <v>25</v>
      </c>
      <c r="BF101">
        <v>99</v>
      </c>
      <c r="BH101">
        <v>67</v>
      </c>
      <c r="BK101">
        <v>52.8</v>
      </c>
      <c r="BL101">
        <v>46.463000000000001</v>
      </c>
      <c r="BM101">
        <v>29</v>
      </c>
      <c r="BO101">
        <v>68</v>
      </c>
      <c r="BP101">
        <v>61470</v>
      </c>
      <c r="BQ101">
        <v>58635</v>
      </c>
      <c r="BR101">
        <v>63088</v>
      </c>
      <c r="BT101" t="s">
        <v>328</v>
      </c>
      <c r="BU101">
        <v>62</v>
      </c>
      <c r="BV101">
        <v>68</v>
      </c>
      <c r="BW101">
        <v>58</v>
      </c>
      <c r="BY101" t="s">
        <v>328</v>
      </c>
      <c r="BZ101" t="s">
        <v>992</v>
      </c>
      <c r="CA101" t="s">
        <v>993</v>
      </c>
      <c r="CB101" t="s">
        <v>994</v>
      </c>
      <c r="CC101" t="s">
        <v>328</v>
      </c>
      <c r="CD101" t="s">
        <v>328</v>
      </c>
      <c r="CE101">
        <v>68</v>
      </c>
      <c r="CF101">
        <v>69</v>
      </c>
      <c r="CG101">
        <v>69</v>
      </c>
      <c r="CI101">
        <v>76</v>
      </c>
      <c r="CJ101">
        <v>41</v>
      </c>
      <c r="CK101">
        <v>53</v>
      </c>
      <c r="CL101">
        <v>59</v>
      </c>
      <c r="CN101">
        <v>47</v>
      </c>
      <c r="CO101">
        <v>80.534000000000006</v>
      </c>
      <c r="CP101">
        <v>82.4</v>
      </c>
      <c r="CQ101">
        <v>85</v>
      </c>
      <c r="CR101" t="s">
        <v>328</v>
      </c>
      <c r="CS101" t="s">
        <v>328</v>
      </c>
      <c r="CT101" t="s">
        <v>713</v>
      </c>
      <c r="CU101" t="s">
        <v>355</v>
      </c>
      <c r="CV101">
        <v>8.75</v>
      </c>
      <c r="CW101" t="s">
        <v>336</v>
      </c>
      <c r="CX101">
        <v>100</v>
      </c>
      <c r="CY101">
        <v>100</v>
      </c>
      <c r="CZ101" t="s">
        <v>355</v>
      </c>
      <c r="DA101" t="s">
        <v>338</v>
      </c>
      <c r="DB101" t="s">
        <v>355</v>
      </c>
      <c r="DC101" t="s">
        <v>995</v>
      </c>
      <c r="DD101">
        <v>1</v>
      </c>
      <c r="DE101">
        <v>0</v>
      </c>
      <c r="DF101" t="s">
        <v>341</v>
      </c>
      <c r="DG101" t="s">
        <v>996</v>
      </c>
      <c r="DH101">
        <v>32692</v>
      </c>
      <c r="DI101" t="s">
        <v>997</v>
      </c>
      <c r="DJ101" t="s">
        <v>864</v>
      </c>
      <c r="DK101">
        <v>5</v>
      </c>
      <c r="DL101">
        <v>1.5</v>
      </c>
      <c r="DM101">
        <v>20</v>
      </c>
      <c r="DN101">
        <v>0</v>
      </c>
      <c r="DO101" t="s">
        <v>345</v>
      </c>
      <c r="DP101" t="s">
        <v>338</v>
      </c>
      <c r="DQ101" t="s">
        <v>345</v>
      </c>
      <c r="DR101" t="s">
        <v>345</v>
      </c>
      <c r="DS101" t="s">
        <v>338</v>
      </c>
      <c r="DT101" t="s">
        <v>345</v>
      </c>
      <c r="DU101" t="s">
        <v>338</v>
      </c>
      <c r="DV101" t="s">
        <v>345</v>
      </c>
      <c r="DW101">
        <v>4</v>
      </c>
      <c r="DX101">
        <v>15</v>
      </c>
      <c r="EA101">
        <v>-3</v>
      </c>
      <c r="EB101">
        <v>41</v>
      </c>
      <c r="ED101" t="s">
        <v>328</v>
      </c>
      <c r="EH101" t="s">
        <v>328</v>
      </c>
      <c r="EI101">
        <v>-1</v>
      </c>
      <c r="EJ101">
        <v>19</v>
      </c>
      <c r="EQ101">
        <v>-6</v>
      </c>
      <c r="ER101">
        <v>10</v>
      </c>
      <c r="ET101" t="s">
        <v>328</v>
      </c>
      <c r="EU101">
        <v>8.0317388000000003E-2</v>
      </c>
      <c r="EV101">
        <v>0.32963384099999998</v>
      </c>
      <c r="EW101">
        <v>5.6568541999999999E-2</v>
      </c>
      <c r="EX101">
        <v>0.32078029899999999</v>
      </c>
      <c r="EY101">
        <v>0.27261948200000002</v>
      </c>
      <c r="EZ101">
        <v>8.0317388000000003E-2</v>
      </c>
      <c r="FA101">
        <v>-1</v>
      </c>
      <c r="FB101">
        <v>-4</v>
      </c>
      <c r="FC101">
        <v>-0.5</v>
      </c>
      <c r="FD101">
        <v>1.5</v>
      </c>
      <c r="FE101">
        <v>-1.5</v>
      </c>
      <c r="FF101">
        <v>0.5</v>
      </c>
      <c r="FG101">
        <v>9</v>
      </c>
      <c r="FH101">
        <v>-0.16666666699999999</v>
      </c>
      <c r="FI101">
        <v>-0.16666666699999999</v>
      </c>
      <c r="FJ101">
        <v>-0.16666666699999999</v>
      </c>
      <c r="FK101">
        <v>-0.16666666699999999</v>
      </c>
      <c r="FL101">
        <v>-0.16666666699999999</v>
      </c>
      <c r="FM101">
        <v>-0.16666666699999999</v>
      </c>
      <c r="FN101">
        <v>-0.16666666699999999</v>
      </c>
      <c r="FO101">
        <v>-0.16666666699999999</v>
      </c>
      <c r="FP101">
        <v>-0.16666666699999999</v>
      </c>
      <c r="FQ101">
        <v>-0.16666666699999999</v>
      </c>
      <c r="FR101">
        <v>-0.16666666699999999</v>
      </c>
      <c r="FS101">
        <v>-0.16666666699999999</v>
      </c>
      <c r="FT101">
        <v>0.33</v>
      </c>
      <c r="FU101">
        <v>1.8333333329999999</v>
      </c>
      <c r="FV101">
        <v>1.8333333329999999</v>
      </c>
      <c r="FW101">
        <v>1.8333333329999999</v>
      </c>
      <c r="FX101">
        <v>1.8333333329999999</v>
      </c>
      <c r="FY101">
        <v>1.8333333329999999</v>
      </c>
      <c r="FZ101">
        <v>1.8333333329999999</v>
      </c>
      <c r="GA101">
        <v>1.8333333329999999</v>
      </c>
      <c r="GB101">
        <v>1.8333333329999999</v>
      </c>
      <c r="GC101">
        <v>1.8333333329999999</v>
      </c>
      <c r="GD101">
        <v>1.8333333329999999</v>
      </c>
      <c r="GE101">
        <v>1.8333333329999999</v>
      </c>
      <c r="GF101">
        <v>1.8333333329999999</v>
      </c>
      <c r="GG101">
        <v>-0.566495305</v>
      </c>
      <c r="GH101">
        <v>1.008622E-3</v>
      </c>
      <c r="GI101">
        <v>0</v>
      </c>
      <c r="GJ101">
        <v>0</v>
      </c>
      <c r="GK101">
        <v>0</v>
      </c>
      <c r="GL101">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61C8C-55B8-419E-9A2F-EFD87E3F7509}">
  <sheetPr filterMode="1"/>
  <dimension ref="A1:C195"/>
  <sheetViews>
    <sheetView topLeftCell="A101" workbookViewId="0">
      <selection activeCell="C79" sqref="C79"/>
    </sheetView>
  </sheetViews>
  <sheetFormatPr defaultRowHeight="14.4" x14ac:dyDescent="0.3"/>
  <cols>
    <col min="1" max="1" width="8.88671875" style="1"/>
    <col min="2" max="2" width="41.5546875" style="2" bestFit="1" customWidth="1"/>
    <col min="3" max="3" width="18" style="1" customWidth="1"/>
  </cols>
  <sheetData>
    <row r="1" spans="1:3" x14ac:dyDescent="0.3">
      <c r="A1" s="1" t="s">
        <v>999</v>
      </c>
      <c r="B1" s="2" t="s">
        <v>998</v>
      </c>
      <c r="C1" s="1" t="s">
        <v>1000</v>
      </c>
    </row>
    <row r="2" spans="1:3" x14ac:dyDescent="0.3">
      <c r="A2" s="1">
        <v>1</v>
      </c>
      <c r="B2" s="3" t="s">
        <v>0</v>
      </c>
      <c r="C2" s="1">
        <v>1</v>
      </c>
    </row>
    <row r="3" spans="1:3" hidden="1" x14ac:dyDescent="0.3">
      <c r="A3" s="1">
        <v>2</v>
      </c>
      <c r="B3" s="3" t="s">
        <v>134</v>
      </c>
      <c r="C3" s="1">
        <v>0</v>
      </c>
    </row>
    <row r="4" spans="1:3" hidden="1" x14ac:dyDescent="0.3">
      <c r="A4" s="1">
        <v>3</v>
      </c>
      <c r="B4" s="3" t="s">
        <v>135</v>
      </c>
      <c r="C4" s="1">
        <v>0</v>
      </c>
    </row>
    <row r="5" spans="1:3" hidden="1" x14ac:dyDescent="0.3">
      <c r="A5" s="1">
        <v>4</v>
      </c>
      <c r="B5" s="3" t="s">
        <v>136</v>
      </c>
      <c r="C5" s="1">
        <v>0</v>
      </c>
    </row>
    <row r="6" spans="1:3" hidden="1" x14ac:dyDescent="0.3">
      <c r="A6" s="1">
        <v>5</v>
      </c>
      <c r="B6" s="3" t="s">
        <v>137</v>
      </c>
      <c r="C6" s="1">
        <v>0</v>
      </c>
    </row>
    <row r="7" spans="1:3" hidden="1" x14ac:dyDescent="0.3">
      <c r="A7" s="1">
        <v>6</v>
      </c>
      <c r="B7" s="3" t="s">
        <v>138</v>
      </c>
      <c r="C7" s="1">
        <v>0</v>
      </c>
    </row>
    <row r="8" spans="1:3" hidden="1" x14ac:dyDescent="0.3">
      <c r="A8" s="1">
        <v>7</v>
      </c>
      <c r="B8" s="3" t="s">
        <v>139</v>
      </c>
      <c r="C8" s="1">
        <v>0</v>
      </c>
    </row>
    <row r="9" spans="1:3" x14ac:dyDescent="0.3">
      <c r="A9" s="1">
        <v>8</v>
      </c>
      <c r="B9" s="3" t="s">
        <v>140</v>
      </c>
      <c r="C9" s="1">
        <v>1</v>
      </c>
    </row>
    <row r="10" spans="1:3" hidden="1" x14ac:dyDescent="0.3">
      <c r="A10" s="1">
        <v>9</v>
      </c>
      <c r="B10" s="3" t="s">
        <v>141</v>
      </c>
      <c r="C10" s="1">
        <v>0</v>
      </c>
    </row>
    <row r="11" spans="1:3" hidden="1" x14ac:dyDescent="0.3">
      <c r="A11" s="1">
        <v>10</v>
      </c>
      <c r="B11" s="3" t="s">
        <v>142</v>
      </c>
      <c r="C11" s="1">
        <v>0</v>
      </c>
    </row>
    <row r="12" spans="1:3" hidden="1" x14ac:dyDescent="0.3">
      <c r="A12" s="1">
        <v>11</v>
      </c>
      <c r="B12" s="3" t="s">
        <v>143</v>
      </c>
      <c r="C12" s="1">
        <v>0</v>
      </c>
    </row>
    <row r="13" spans="1:3" hidden="1" x14ac:dyDescent="0.3">
      <c r="A13" s="1">
        <v>12</v>
      </c>
      <c r="B13" s="3" t="s">
        <v>144</v>
      </c>
      <c r="C13" s="1">
        <v>0</v>
      </c>
    </row>
    <row r="14" spans="1:3" hidden="1" x14ac:dyDescent="0.3">
      <c r="A14" s="1">
        <v>13</v>
      </c>
      <c r="B14" s="3" t="s">
        <v>145</v>
      </c>
      <c r="C14" s="1">
        <v>0</v>
      </c>
    </row>
    <row r="15" spans="1:3" hidden="1" x14ac:dyDescent="0.3">
      <c r="A15" s="1">
        <v>14</v>
      </c>
      <c r="B15" s="3" t="s">
        <v>146</v>
      </c>
      <c r="C15" s="1">
        <v>0</v>
      </c>
    </row>
    <row r="16" spans="1:3" hidden="1" x14ac:dyDescent="0.3">
      <c r="A16" s="1">
        <v>15</v>
      </c>
      <c r="B16" s="3" t="s">
        <v>147</v>
      </c>
      <c r="C16" s="1">
        <v>0</v>
      </c>
    </row>
    <row r="17" spans="1:3" hidden="1" x14ac:dyDescent="0.3">
      <c r="A17" s="1">
        <v>16</v>
      </c>
      <c r="B17" s="3" t="s">
        <v>148</v>
      </c>
      <c r="C17" s="1">
        <v>0</v>
      </c>
    </row>
    <row r="18" spans="1:3" hidden="1" x14ac:dyDescent="0.3">
      <c r="A18" s="1">
        <v>17</v>
      </c>
      <c r="B18" s="3" t="s">
        <v>149</v>
      </c>
      <c r="C18" s="1">
        <v>0</v>
      </c>
    </row>
    <row r="19" spans="1:3" x14ac:dyDescent="0.3">
      <c r="A19" s="1">
        <v>18</v>
      </c>
      <c r="B19" s="3" t="s">
        <v>150</v>
      </c>
      <c r="C19" s="1">
        <v>1</v>
      </c>
    </row>
    <row r="20" spans="1:3" hidden="1" x14ac:dyDescent="0.3">
      <c r="A20" s="1">
        <v>19</v>
      </c>
      <c r="B20" s="3" t="s">
        <v>151</v>
      </c>
      <c r="C20" s="1">
        <v>0</v>
      </c>
    </row>
    <row r="21" spans="1:3" hidden="1" x14ac:dyDescent="0.3">
      <c r="A21" s="1">
        <v>20</v>
      </c>
      <c r="B21" s="3" t="s">
        <v>152</v>
      </c>
      <c r="C21" s="1">
        <v>0</v>
      </c>
    </row>
    <row r="22" spans="1:3" hidden="1" x14ac:dyDescent="0.3">
      <c r="A22" s="1">
        <v>21</v>
      </c>
      <c r="B22" s="3" t="s">
        <v>153</v>
      </c>
      <c r="C22" s="1">
        <v>0</v>
      </c>
    </row>
    <row r="23" spans="1:3" hidden="1" x14ac:dyDescent="0.3">
      <c r="A23" s="1">
        <v>22</v>
      </c>
      <c r="B23" s="3" t="s">
        <v>154</v>
      </c>
      <c r="C23" s="1">
        <v>0</v>
      </c>
    </row>
    <row r="24" spans="1:3" x14ac:dyDescent="0.3">
      <c r="A24" s="1">
        <v>23</v>
      </c>
      <c r="B24" s="3" t="s">
        <v>155</v>
      </c>
      <c r="C24" s="1">
        <v>1</v>
      </c>
    </row>
    <row r="25" spans="1:3" x14ac:dyDescent="0.3">
      <c r="A25" s="1">
        <v>24</v>
      </c>
      <c r="B25" s="3" t="s">
        <v>156</v>
      </c>
      <c r="C25" s="1">
        <v>1</v>
      </c>
    </row>
    <row r="26" spans="1:3" hidden="1" x14ac:dyDescent="0.3">
      <c r="A26" s="1">
        <v>25</v>
      </c>
      <c r="B26" s="3" t="s">
        <v>157</v>
      </c>
      <c r="C26" s="1">
        <v>0</v>
      </c>
    </row>
    <row r="27" spans="1:3" hidden="1" x14ac:dyDescent="0.3">
      <c r="A27" s="1">
        <v>26</v>
      </c>
      <c r="B27" s="3" t="s">
        <v>158</v>
      </c>
      <c r="C27" s="1">
        <v>0</v>
      </c>
    </row>
    <row r="28" spans="1:3" hidden="1" x14ac:dyDescent="0.3">
      <c r="A28" s="1">
        <v>27</v>
      </c>
      <c r="B28" s="3" t="s">
        <v>159</v>
      </c>
      <c r="C28" s="1">
        <v>0</v>
      </c>
    </row>
    <row r="29" spans="1:3" hidden="1" x14ac:dyDescent="0.3">
      <c r="A29" s="1">
        <v>28</v>
      </c>
      <c r="B29" s="3" t="s">
        <v>160</v>
      </c>
      <c r="C29" s="1">
        <v>0</v>
      </c>
    </row>
    <row r="30" spans="1:3" hidden="1" x14ac:dyDescent="0.3">
      <c r="A30" s="1">
        <v>29</v>
      </c>
      <c r="B30" s="3" t="s">
        <v>161</v>
      </c>
      <c r="C30" s="1">
        <v>0</v>
      </c>
    </row>
    <row r="31" spans="1:3" hidden="1" x14ac:dyDescent="0.3">
      <c r="A31" s="1">
        <v>30</v>
      </c>
      <c r="B31" s="3" t="s">
        <v>162</v>
      </c>
      <c r="C31" s="1">
        <v>0</v>
      </c>
    </row>
    <row r="32" spans="1:3" hidden="1" x14ac:dyDescent="0.3">
      <c r="A32" s="1">
        <v>31</v>
      </c>
      <c r="B32" s="3" t="s">
        <v>163</v>
      </c>
      <c r="C32" s="1">
        <v>0</v>
      </c>
    </row>
    <row r="33" spans="1:3" hidden="1" x14ac:dyDescent="0.3">
      <c r="A33" s="1">
        <v>32</v>
      </c>
      <c r="B33" s="3" t="s">
        <v>164</v>
      </c>
      <c r="C33" s="1">
        <v>0</v>
      </c>
    </row>
    <row r="34" spans="1:3" x14ac:dyDescent="0.3">
      <c r="A34" s="1">
        <v>33</v>
      </c>
      <c r="B34" s="3" t="s">
        <v>165</v>
      </c>
      <c r="C34" s="1">
        <v>1</v>
      </c>
    </row>
    <row r="35" spans="1:3" hidden="1" x14ac:dyDescent="0.3">
      <c r="A35" s="1">
        <v>34</v>
      </c>
      <c r="B35" s="3" t="s">
        <v>166</v>
      </c>
      <c r="C35" s="1">
        <v>0</v>
      </c>
    </row>
    <row r="36" spans="1:3" hidden="1" x14ac:dyDescent="0.3">
      <c r="A36" s="1">
        <v>35</v>
      </c>
      <c r="B36" s="3" t="s">
        <v>167</v>
      </c>
      <c r="C36" s="1">
        <v>0</v>
      </c>
    </row>
    <row r="37" spans="1:3" hidden="1" x14ac:dyDescent="0.3">
      <c r="A37" s="1">
        <v>36</v>
      </c>
      <c r="B37" s="3" t="s">
        <v>168</v>
      </c>
      <c r="C37" s="1">
        <v>0</v>
      </c>
    </row>
    <row r="38" spans="1:3" hidden="1" x14ac:dyDescent="0.3">
      <c r="A38" s="1">
        <v>37</v>
      </c>
      <c r="B38" s="3" t="s">
        <v>169</v>
      </c>
      <c r="C38" s="1">
        <v>0</v>
      </c>
    </row>
    <row r="39" spans="1:3" x14ac:dyDescent="0.3">
      <c r="A39" s="1">
        <v>38</v>
      </c>
      <c r="B39" s="3" t="s">
        <v>170</v>
      </c>
      <c r="C39" s="1">
        <v>1</v>
      </c>
    </row>
    <row r="40" spans="1:3" x14ac:dyDescent="0.3">
      <c r="A40" s="1">
        <v>39</v>
      </c>
      <c r="B40" s="3" t="s">
        <v>171</v>
      </c>
      <c r="C40" s="1">
        <v>1</v>
      </c>
    </row>
    <row r="41" spans="1:3" hidden="1" x14ac:dyDescent="0.3">
      <c r="A41" s="1">
        <v>40</v>
      </c>
      <c r="B41" s="3" t="s">
        <v>172</v>
      </c>
      <c r="C41" s="1">
        <v>0</v>
      </c>
    </row>
    <row r="42" spans="1:3" hidden="1" x14ac:dyDescent="0.3">
      <c r="A42" s="1">
        <v>41</v>
      </c>
      <c r="B42" s="3" t="s">
        <v>173</v>
      </c>
      <c r="C42" s="1">
        <v>0</v>
      </c>
    </row>
    <row r="43" spans="1:3" hidden="1" x14ac:dyDescent="0.3">
      <c r="A43" s="1">
        <v>42</v>
      </c>
      <c r="B43" s="3" t="s">
        <v>174</v>
      </c>
      <c r="C43" s="1">
        <v>0</v>
      </c>
    </row>
    <row r="44" spans="1:3" x14ac:dyDescent="0.3">
      <c r="A44" s="1">
        <v>43</v>
      </c>
      <c r="B44" s="3" t="s">
        <v>175</v>
      </c>
      <c r="C44" s="1">
        <v>1</v>
      </c>
    </row>
    <row r="45" spans="1:3" hidden="1" x14ac:dyDescent="0.3">
      <c r="A45" s="1">
        <v>44</v>
      </c>
      <c r="B45" s="3" t="s">
        <v>176</v>
      </c>
      <c r="C45" s="1">
        <v>0</v>
      </c>
    </row>
    <row r="46" spans="1:3" hidden="1" x14ac:dyDescent="0.3">
      <c r="A46" s="1">
        <v>45</v>
      </c>
      <c r="B46" s="3" t="s">
        <v>177</v>
      </c>
      <c r="C46" s="1">
        <v>0</v>
      </c>
    </row>
    <row r="47" spans="1:3" hidden="1" x14ac:dyDescent="0.3">
      <c r="A47" s="1">
        <v>46</v>
      </c>
      <c r="B47" s="3" t="s">
        <v>178</v>
      </c>
      <c r="C47" s="1">
        <v>0</v>
      </c>
    </row>
    <row r="48" spans="1:3" hidden="1" x14ac:dyDescent="0.3">
      <c r="A48" s="1">
        <v>47</v>
      </c>
      <c r="B48" s="3" t="s">
        <v>179</v>
      </c>
      <c r="C48" s="1">
        <v>0</v>
      </c>
    </row>
    <row r="49" spans="1:3" hidden="1" x14ac:dyDescent="0.3">
      <c r="A49" s="1">
        <v>48</v>
      </c>
      <c r="B49" s="3" t="s">
        <v>180</v>
      </c>
      <c r="C49" s="1">
        <v>0</v>
      </c>
    </row>
    <row r="50" spans="1:3" hidden="1" x14ac:dyDescent="0.3">
      <c r="A50" s="1">
        <v>49</v>
      </c>
      <c r="B50" s="3" t="s">
        <v>181</v>
      </c>
      <c r="C50" s="1">
        <v>0</v>
      </c>
    </row>
    <row r="51" spans="1:3" hidden="1" x14ac:dyDescent="0.3">
      <c r="A51" s="1">
        <v>50</v>
      </c>
      <c r="B51" s="3" t="s">
        <v>182</v>
      </c>
      <c r="C51" s="1">
        <v>0</v>
      </c>
    </row>
    <row r="52" spans="1:3" hidden="1" x14ac:dyDescent="0.3">
      <c r="A52" s="1">
        <v>51</v>
      </c>
      <c r="B52" s="3" t="s">
        <v>183</v>
      </c>
      <c r="C52" s="1">
        <v>0</v>
      </c>
    </row>
    <row r="53" spans="1:3" hidden="1" x14ac:dyDescent="0.3">
      <c r="A53" s="1">
        <v>52</v>
      </c>
      <c r="B53" s="3" t="s">
        <v>184</v>
      </c>
      <c r="C53" s="1">
        <v>0</v>
      </c>
    </row>
    <row r="54" spans="1:3" x14ac:dyDescent="0.3">
      <c r="A54" s="1">
        <v>53</v>
      </c>
      <c r="B54" s="3" t="s">
        <v>185</v>
      </c>
      <c r="C54" s="1">
        <v>1</v>
      </c>
    </row>
    <row r="55" spans="1:3" hidden="1" x14ac:dyDescent="0.3">
      <c r="A55" s="1">
        <v>54</v>
      </c>
      <c r="B55" s="3" t="s">
        <v>186</v>
      </c>
      <c r="C55" s="1">
        <v>0</v>
      </c>
    </row>
    <row r="56" spans="1:3" hidden="1" x14ac:dyDescent="0.3">
      <c r="A56" s="1">
        <v>55</v>
      </c>
      <c r="B56" s="3" t="s">
        <v>187</v>
      </c>
      <c r="C56" s="1">
        <v>0</v>
      </c>
    </row>
    <row r="57" spans="1:3" hidden="1" x14ac:dyDescent="0.3">
      <c r="A57" s="1">
        <v>56</v>
      </c>
      <c r="B57" s="3" t="s">
        <v>188</v>
      </c>
      <c r="C57" s="1">
        <v>0</v>
      </c>
    </row>
    <row r="58" spans="1:3" hidden="1" x14ac:dyDescent="0.3">
      <c r="A58" s="1">
        <v>57</v>
      </c>
      <c r="B58" s="3" t="s">
        <v>189</v>
      </c>
      <c r="C58" s="1">
        <v>0</v>
      </c>
    </row>
    <row r="59" spans="1:3" hidden="1" x14ac:dyDescent="0.3">
      <c r="A59" s="1">
        <v>58</v>
      </c>
      <c r="B59" s="3" t="s">
        <v>190</v>
      </c>
      <c r="C59" s="1">
        <v>0</v>
      </c>
    </row>
    <row r="60" spans="1:3" hidden="1" x14ac:dyDescent="0.3">
      <c r="A60" s="1">
        <v>59</v>
      </c>
      <c r="B60" s="3" t="s">
        <v>191</v>
      </c>
      <c r="C60" s="1">
        <v>0</v>
      </c>
    </row>
    <row r="61" spans="1:3" hidden="1" x14ac:dyDescent="0.3">
      <c r="A61" s="1">
        <v>60</v>
      </c>
      <c r="B61" s="3" t="s">
        <v>192</v>
      </c>
      <c r="C61" s="1">
        <v>0</v>
      </c>
    </row>
    <row r="62" spans="1:3" hidden="1" x14ac:dyDescent="0.3">
      <c r="A62" s="1">
        <v>61</v>
      </c>
      <c r="B62" s="3" t="s">
        <v>193</v>
      </c>
      <c r="C62" s="1">
        <v>0</v>
      </c>
    </row>
    <row r="63" spans="1:3" hidden="1" x14ac:dyDescent="0.3">
      <c r="A63" s="1">
        <v>62</v>
      </c>
      <c r="B63" s="3" t="s">
        <v>194</v>
      </c>
      <c r="C63" s="1">
        <v>0</v>
      </c>
    </row>
    <row r="64" spans="1:3" x14ac:dyDescent="0.3">
      <c r="A64" s="1">
        <v>63</v>
      </c>
      <c r="B64" s="3" t="s">
        <v>195</v>
      </c>
      <c r="C64" s="1">
        <v>1</v>
      </c>
    </row>
    <row r="65" spans="1:3" x14ac:dyDescent="0.3">
      <c r="A65" s="1">
        <v>64</v>
      </c>
      <c r="B65" s="3" t="s">
        <v>196</v>
      </c>
      <c r="C65" s="1">
        <v>1</v>
      </c>
    </row>
    <row r="66" spans="1:3" hidden="1" x14ac:dyDescent="0.3">
      <c r="A66" s="1">
        <v>65</v>
      </c>
      <c r="B66" s="3" t="s">
        <v>197</v>
      </c>
      <c r="C66" s="1">
        <v>0</v>
      </c>
    </row>
    <row r="67" spans="1:3" hidden="1" x14ac:dyDescent="0.3">
      <c r="A67" s="1">
        <v>66</v>
      </c>
      <c r="B67" s="3" t="s">
        <v>198</v>
      </c>
      <c r="C67" s="1">
        <v>0</v>
      </c>
    </row>
    <row r="68" spans="1:3" hidden="1" x14ac:dyDescent="0.3">
      <c r="A68" s="1">
        <v>67</v>
      </c>
      <c r="B68" s="3" t="s">
        <v>199</v>
      </c>
      <c r="C68" s="1">
        <v>0</v>
      </c>
    </row>
    <row r="69" spans="1:3" x14ac:dyDescent="0.3">
      <c r="A69" s="1">
        <v>68</v>
      </c>
      <c r="B69" s="3" t="s">
        <v>200</v>
      </c>
      <c r="C69" s="1">
        <v>1</v>
      </c>
    </row>
    <row r="70" spans="1:3" x14ac:dyDescent="0.3">
      <c r="A70" s="1">
        <v>69</v>
      </c>
      <c r="B70" s="3" t="s">
        <v>201</v>
      </c>
      <c r="C70" s="1">
        <v>1</v>
      </c>
    </row>
    <row r="71" spans="1:3" hidden="1" x14ac:dyDescent="0.3">
      <c r="A71" s="1">
        <v>70</v>
      </c>
      <c r="B71" s="3" t="s">
        <v>202</v>
      </c>
      <c r="C71" s="1">
        <v>0</v>
      </c>
    </row>
    <row r="72" spans="1:3" hidden="1" x14ac:dyDescent="0.3">
      <c r="A72" s="1">
        <v>71</v>
      </c>
      <c r="B72" s="3" t="s">
        <v>203</v>
      </c>
      <c r="C72" s="1">
        <v>0</v>
      </c>
    </row>
    <row r="73" spans="1:3" hidden="1" x14ac:dyDescent="0.3">
      <c r="A73" s="1">
        <v>72</v>
      </c>
      <c r="B73" s="3" t="s">
        <v>204</v>
      </c>
      <c r="C73" s="1">
        <v>0</v>
      </c>
    </row>
    <row r="74" spans="1:3" x14ac:dyDescent="0.3">
      <c r="A74" s="1">
        <v>73</v>
      </c>
      <c r="B74" s="3" t="s">
        <v>205</v>
      </c>
      <c r="C74" s="1">
        <v>1</v>
      </c>
    </row>
    <row r="75" spans="1:3" x14ac:dyDescent="0.3">
      <c r="A75" s="1">
        <v>74</v>
      </c>
      <c r="B75" s="3" t="s">
        <v>206</v>
      </c>
      <c r="C75" s="1">
        <v>1</v>
      </c>
    </row>
    <row r="76" spans="1:3" hidden="1" x14ac:dyDescent="0.3">
      <c r="A76" s="1">
        <v>75</v>
      </c>
      <c r="B76" s="3" t="s">
        <v>207</v>
      </c>
      <c r="C76" s="1">
        <v>0</v>
      </c>
    </row>
    <row r="77" spans="1:3" hidden="1" x14ac:dyDescent="0.3">
      <c r="A77" s="1">
        <v>76</v>
      </c>
      <c r="B77" s="3" t="s">
        <v>208</v>
      </c>
      <c r="C77" s="1">
        <v>0</v>
      </c>
    </row>
    <row r="78" spans="1:3" hidden="1" x14ac:dyDescent="0.3">
      <c r="A78" s="1">
        <v>77</v>
      </c>
      <c r="B78" s="3" t="s">
        <v>209</v>
      </c>
      <c r="C78" s="1">
        <v>0</v>
      </c>
    </row>
    <row r="79" spans="1:3" hidden="1" x14ac:dyDescent="0.3">
      <c r="A79" s="1">
        <v>78</v>
      </c>
      <c r="B79" s="3" t="s">
        <v>210</v>
      </c>
      <c r="C79" s="1">
        <v>0</v>
      </c>
    </row>
    <row r="80" spans="1:3" hidden="1" x14ac:dyDescent="0.3">
      <c r="A80" s="1">
        <v>79</v>
      </c>
      <c r="B80" s="3" t="s">
        <v>211</v>
      </c>
      <c r="C80" s="1">
        <v>0</v>
      </c>
    </row>
    <row r="81" spans="1:3" hidden="1" x14ac:dyDescent="0.3">
      <c r="A81" s="1">
        <v>80</v>
      </c>
      <c r="B81" s="3" t="s">
        <v>212</v>
      </c>
      <c r="C81" s="1">
        <v>0</v>
      </c>
    </row>
    <row r="82" spans="1:3" hidden="1" x14ac:dyDescent="0.3">
      <c r="A82" s="1">
        <v>81</v>
      </c>
      <c r="B82" s="3" t="s">
        <v>213</v>
      </c>
      <c r="C82" s="1">
        <v>0</v>
      </c>
    </row>
    <row r="83" spans="1:3" hidden="1" x14ac:dyDescent="0.3">
      <c r="A83" s="1">
        <v>82</v>
      </c>
      <c r="B83" s="3" t="s">
        <v>214</v>
      </c>
      <c r="C83" s="1">
        <v>0</v>
      </c>
    </row>
    <row r="84" spans="1:3" x14ac:dyDescent="0.3">
      <c r="A84" s="1">
        <v>83</v>
      </c>
      <c r="B84" s="3" t="s">
        <v>215</v>
      </c>
      <c r="C84" s="1">
        <v>1</v>
      </c>
    </row>
    <row r="85" spans="1:3" hidden="1" x14ac:dyDescent="0.3">
      <c r="A85" s="1">
        <v>84</v>
      </c>
      <c r="B85" s="3" t="s">
        <v>216</v>
      </c>
      <c r="C85" s="1">
        <v>0</v>
      </c>
    </row>
    <row r="86" spans="1:3" hidden="1" x14ac:dyDescent="0.3">
      <c r="A86" s="1">
        <v>85</v>
      </c>
      <c r="B86" s="3" t="s">
        <v>217</v>
      </c>
      <c r="C86" s="1">
        <v>0</v>
      </c>
    </row>
    <row r="87" spans="1:3" hidden="1" x14ac:dyDescent="0.3">
      <c r="A87" s="1">
        <v>86</v>
      </c>
      <c r="B87" s="3" t="s">
        <v>218</v>
      </c>
      <c r="C87" s="1">
        <v>0</v>
      </c>
    </row>
    <row r="88" spans="1:3" hidden="1" x14ac:dyDescent="0.3">
      <c r="A88" s="1">
        <v>87</v>
      </c>
      <c r="B88" s="3" t="s">
        <v>219</v>
      </c>
      <c r="C88" s="1">
        <v>0</v>
      </c>
    </row>
    <row r="89" spans="1:3" x14ac:dyDescent="0.3">
      <c r="A89" s="1">
        <v>88</v>
      </c>
      <c r="B89" s="3" t="s">
        <v>220</v>
      </c>
      <c r="C89" s="1">
        <v>1</v>
      </c>
    </row>
    <row r="90" spans="1:3" hidden="1" x14ac:dyDescent="0.3">
      <c r="A90" s="1">
        <v>89</v>
      </c>
      <c r="B90" s="3" t="s">
        <v>221</v>
      </c>
      <c r="C90" s="1">
        <v>0</v>
      </c>
    </row>
    <row r="91" spans="1:3" hidden="1" x14ac:dyDescent="0.3">
      <c r="A91" s="1">
        <v>90</v>
      </c>
      <c r="B91" s="3" t="s">
        <v>222</v>
      </c>
      <c r="C91" s="1">
        <v>0</v>
      </c>
    </row>
    <row r="92" spans="1:3" hidden="1" x14ac:dyDescent="0.3">
      <c r="A92" s="1">
        <v>91</v>
      </c>
      <c r="B92" s="3" t="s">
        <v>223</v>
      </c>
      <c r="C92" s="1">
        <v>0</v>
      </c>
    </row>
    <row r="93" spans="1:3" hidden="1" x14ac:dyDescent="0.3">
      <c r="A93" s="1">
        <v>92</v>
      </c>
      <c r="B93" s="3" t="s">
        <v>224</v>
      </c>
      <c r="C93" s="1">
        <v>0</v>
      </c>
    </row>
    <row r="94" spans="1:3" x14ac:dyDescent="0.3">
      <c r="A94" s="1">
        <v>93</v>
      </c>
      <c r="B94" s="3" t="s">
        <v>225</v>
      </c>
      <c r="C94" s="1">
        <v>1</v>
      </c>
    </row>
    <row r="95" spans="1:3" hidden="1" x14ac:dyDescent="0.3">
      <c r="A95" s="1">
        <v>94</v>
      </c>
      <c r="B95" s="3" t="s">
        <v>226</v>
      </c>
      <c r="C95" s="1">
        <v>0</v>
      </c>
    </row>
    <row r="96" spans="1:3" hidden="1" x14ac:dyDescent="0.3">
      <c r="A96" s="1">
        <v>95</v>
      </c>
      <c r="B96" s="3" t="s">
        <v>227</v>
      </c>
      <c r="C96" s="1">
        <v>0</v>
      </c>
    </row>
    <row r="97" spans="1:3" hidden="1" x14ac:dyDescent="0.3">
      <c r="A97" s="1">
        <v>96</v>
      </c>
      <c r="B97" s="3" t="s">
        <v>228</v>
      </c>
      <c r="C97" s="1">
        <v>0</v>
      </c>
    </row>
    <row r="98" spans="1:3" hidden="1" x14ac:dyDescent="0.3">
      <c r="A98" s="1">
        <v>97</v>
      </c>
      <c r="B98" s="3" t="s">
        <v>229</v>
      </c>
      <c r="C98" s="1">
        <v>0</v>
      </c>
    </row>
    <row r="99" spans="1:3" hidden="1" x14ac:dyDescent="0.3">
      <c r="A99" s="1">
        <v>98</v>
      </c>
      <c r="B99" s="3" t="s">
        <v>230</v>
      </c>
      <c r="C99" s="1">
        <v>0</v>
      </c>
    </row>
    <row r="100" spans="1:3" x14ac:dyDescent="0.3">
      <c r="A100" s="1">
        <v>99</v>
      </c>
      <c r="B100" s="3" t="s">
        <v>231</v>
      </c>
      <c r="C100" s="1">
        <v>1</v>
      </c>
    </row>
    <row r="101" spans="1:3" x14ac:dyDescent="0.3">
      <c r="A101" s="1">
        <v>100</v>
      </c>
      <c r="B101" s="3" t="s">
        <v>232</v>
      </c>
      <c r="C101" s="1">
        <v>1</v>
      </c>
    </row>
    <row r="102" spans="1:3" hidden="1" x14ac:dyDescent="0.3">
      <c r="A102" s="1">
        <v>101</v>
      </c>
      <c r="B102" s="3" t="s">
        <v>233</v>
      </c>
      <c r="C102" s="1">
        <v>0</v>
      </c>
    </row>
    <row r="103" spans="1:3" hidden="1" x14ac:dyDescent="0.3">
      <c r="A103" s="1">
        <v>102</v>
      </c>
      <c r="B103" s="3" t="s">
        <v>234</v>
      </c>
      <c r="C103" s="1">
        <v>0</v>
      </c>
    </row>
    <row r="104" spans="1:3" hidden="1" x14ac:dyDescent="0.3">
      <c r="A104" s="1">
        <v>103</v>
      </c>
      <c r="B104" s="3" t="s">
        <v>235</v>
      </c>
      <c r="C104" s="1">
        <v>0</v>
      </c>
    </row>
    <row r="105" spans="1:3" hidden="1" x14ac:dyDescent="0.3">
      <c r="A105" s="1">
        <v>104</v>
      </c>
      <c r="B105" s="3" t="s">
        <v>236</v>
      </c>
      <c r="C105" s="1">
        <v>0</v>
      </c>
    </row>
    <row r="106" spans="1:3" hidden="1" x14ac:dyDescent="0.3">
      <c r="A106" s="1">
        <v>105</v>
      </c>
      <c r="B106" s="3" t="s">
        <v>237</v>
      </c>
      <c r="C106" s="1">
        <v>0</v>
      </c>
    </row>
    <row r="107" spans="1:3" hidden="1" x14ac:dyDescent="0.3">
      <c r="A107" s="1">
        <v>106</v>
      </c>
      <c r="B107" s="3" t="s">
        <v>238</v>
      </c>
      <c r="C107" s="1">
        <v>0</v>
      </c>
    </row>
    <row r="108" spans="1:3" hidden="1" x14ac:dyDescent="0.3">
      <c r="A108" s="1">
        <v>107</v>
      </c>
      <c r="B108" s="3" t="s">
        <v>239</v>
      </c>
      <c r="C108" s="1">
        <v>0</v>
      </c>
    </row>
    <row r="109" spans="1:3" hidden="1" x14ac:dyDescent="0.3">
      <c r="A109" s="1">
        <v>108</v>
      </c>
      <c r="B109" s="3" t="s">
        <v>240</v>
      </c>
      <c r="C109" s="1">
        <v>0</v>
      </c>
    </row>
    <row r="110" spans="1:3" hidden="1" x14ac:dyDescent="0.3">
      <c r="A110" s="1">
        <v>109</v>
      </c>
      <c r="B110" s="3" t="s">
        <v>241</v>
      </c>
      <c r="C110" s="1">
        <v>0</v>
      </c>
    </row>
    <row r="111" spans="1:3" hidden="1" x14ac:dyDescent="0.3">
      <c r="A111" s="1">
        <v>110</v>
      </c>
      <c r="B111" s="3" t="s">
        <v>242</v>
      </c>
      <c r="C111" s="1">
        <v>0</v>
      </c>
    </row>
    <row r="112" spans="1:3" hidden="1" x14ac:dyDescent="0.3">
      <c r="A112" s="1">
        <v>111</v>
      </c>
      <c r="B112" s="3" t="s">
        <v>243</v>
      </c>
      <c r="C112" s="1">
        <v>0</v>
      </c>
    </row>
    <row r="113" spans="1:3" hidden="1" x14ac:dyDescent="0.3">
      <c r="A113" s="1">
        <v>112</v>
      </c>
      <c r="B113" s="3" t="s">
        <v>244</v>
      </c>
      <c r="C113" s="1">
        <v>0</v>
      </c>
    </row>
    <row r="114" spans="1:3" hidden="1" x14ac:dyDescent="0.3">
      <c r="A114" s="1">
        <v>113</v>
      </c>
      <c r="B114" s="3" t="s">
        <v>245</v>
      </c>
      <c r="C114" s="1">
        <v>0</v>
      </c>
    </row>
    <row r="115" spans="1:3" hidden="1" x14ac:dyDescent="0.3">
      <c r="A115" s="1">
        <v>114</v>
      </c>
      <c r="B115" s="3" t="s">
        <v>246</v>
      </c>
      <c r="C115" s="1">
        <v>0</v>
      </c>
    </row>
    <row r="116" spans="1:3" x14ac:dyDescent="0.3">
      <c r="A116" s="1">
        <v>115</v>
      </c>
      <c r="B116" s="3" t="s">
        <v>247</v>
      </c>
      <c r="C116" s="1">
        <v>1</v>
      </c>
    </row>
    <row r="117" spans="1:3" hidden="1" x14ac:dyDescent="0.3">
      <c r="A117" s="1">
        <v>116</v>
      </c>
      <c r="B117" s="3" t="s">
        <v>248</v>
      </c>
      <c r="C117" s="1">
        <v>0</v>
      </c>
    </row>
    <row r="118" spans="1:3" hidden="1" x14ac:dyDescent="0.3">
      <c r="A118" s="1">
        <v>117</v>
      </c>
      <c r="B118" s="3" t="s">
        <v>249</v>
      </c>
      <c r="C118" s="1">
        <v>0</v>
      </c>
    </row>
    <row r="119" spans="1:3" hidden="1" x14ac:dyDescent="0.3">
      <c r="A119" s="1">
        <v>118</v>
      </c>
      <c r="B119" s="3" t="s">
        <v>250</v>
      </c>
      <c r="C119" s="1">
        <v>0</v>
      </c>
    </row>
    <row r="120" spans="1:3" hidden="1" x14ac:dyDescent="0.3">
      <c r="A120" s="1">
        <v>119</v>
      </c>
      <c r="B120" s="3" t="s">
        <v>251</v>
      </c>
      <c r="C120" s="1">
        <v>0</v>
      </c>
    </row>
    <row r="121" spans="1:3" hidden="1" x14ac:dyDescent="0.3">
      <c r="A121" s="1">
        <v>120</v>
      </c>
      <c r="B121" s="3" t="s">
        <v>252</v>
      </c>
      <c r="C121" s="1">
        <v>0</v>
      </c>
    </row>
    <row r="122" spans="1:3" hidden="1" x14ac:dyDescent="0.3">
      <c r="A122" s="1">
        <v>121</v>
      </c>
      <c r="B122" s="3" t="s">
        <v>253</v>
      </c>
      <c r="C122" s="1">
        <v>0</v>
      </c>
    </row>
    <row r="123" spans="1:3" hidden="1" x14ac:dyDescent="0.3">
      <c r="A123" s="1">
        <v>122</v>
      </c>
      <c r="B123" s="3" t="s">
        <v>254</v>
      </c>
      <c r="C123" s="1">
        <v>0</v>
      </c>
    </row>
    <row r="124" spans="1:3" hidden="1" x14ac:dyDescent="0.3">
      <c r="A124" s="1">
        <v>123</v>
      </c>
      <c r="B124" s="3" t="s">
        <v>255</v>
      </c>
      <c r="C124" s="1">
        <v>0</v>
      </c>
    </row>
    <row r="125" spans="1:3" hidden="1" x14ac:dyDescent="0.3">
      <c r="A125" s="1">
        <v>124</v>
      </c>
      <c r="B125" s="3" t="s">
        <v>256</v>
      </c>
      <c r="C125" s="1">
        <v>0</v>
      </c>
    </row>
    <row r="126" spans="1:3" hidden="1" x14ac:dyDescent="0.3">
      <c r="A126" s="1">
        <v>125</v>
      </c>
      <c r="B126" s="3" t="s">
        <v>257</v>
      </c>
      <c r="C126" s="1">
        <v>0</v>
      </c>
    </row>
    <row r="127" spans="1:3" hidden="1" x14ac:dyDescent="0.3">
      <c r="A127" s="1">
        <v>126</v>
      </c>
      <c r="B127" s="3" t="s">
        <v>258</v>
      </c>
      <c r="C127" s="1">
        <v>0</v>
      </c>
    </row>
    <row r="128" spans="1:3" x14ac:dyDescent="0.3">
      <c r="A128" s="1">
        <v>127</v>
      </c>
      <c r="B128" s="3" t="s">
        <v>259</v>
      </c>
      <c r="C128" s="1">
        <v>1</v>
      </c>
    </row>
    <row r="129" spans="1:3" x14ac:dyDescent="0.3">
      <c r="A129" s="1">
        <v>128</v>
      </c>
      <c r="B129" s="3" t="s">
        <v>260</v>
      </c>
      <c r="C129" s="1">
        <v>1</v>
      </c>
    </row>
    <row r="130" spans="1:3" hidden="1" x14ac:dyDescent="0.3">
      <c r="A130" s="1">
        <v>129</v>
      </c>
      <c r="B130" s="3" t="s">
        <v>261</v>
      </c>
      <c r="C130" s="1">
        <v>0</v>
      </c>
    </row>
    <row r="131" spans="1:3" hidden="1" x14ac:dyDescent="0.3">
      <c r="A131" s="1">
        <v>130</v>
      </c>
      <c r="B131" s="3" t="s">
        <v>262</v>
      </c>
      <c r="C131" s="1">
        <v>0</v>
      </c>
    </row>
    <row r="132" spans="1:3" x14ac:dyDescent="0.3">
      <c r="A132" s="1">
        <v>131</v>
      </c>
      <c r="B132" s="3" t="s">
        <v>263</v>
      </c>
      <c r="C132" s="1">
        <v>1</v>
      </c>
    </row>
    <row r="133" spans="1:3" x14ac:dyDescent="0.3">
      <c r="A133" s="1">
        <v>132</v>
      </c>
      <c r="B133" s="3" t="s">
        <v>264</v>
      </c>
      <c r="C133" s="1">
        <v>1</v>
      </c>
    </row>
    <row r="134" spans="1:3" hidden="1" x14ac:dyDescent="0.3">
      <c r="A134" s="1">
        <v>133</v>
      </c>
      <c r="B134" s="3" t="s">
        <v>265</v>
      </c>
      <c r="C134" s="1">
        <v>0</v>
      </c>
    </row>
    <row r="135" spans="1:3" hidden="1" x14ac:dyDescent="0.3">
      <c r="A135" s="1">
        <v>134</v>
      </c>
      <c r="B135" s="3" t="s">
        <v>266</v>
      </c>
      <c r="C135" s="1">
        <v>0</v>
      </c>
    </row>
    <row r="136" spans="1:3" x14ac:dyDescent="0.3">
      <c r="A136" s="1">
        <v>135</v>
      </c>
      <c r="B136" s="3" t="s">
        <v>267</v>
      </c>
      <c r="C136" s="1">
        <v>1</v>
      </c>
    </row>
    <row r="137" spans="1:3" x14ac:dyDescent="0.3">
      <c r="A137" s="1">
        <v>136</v>
      </c>
      <c r="B137" s="3" t="s">
        <v>268</v>
      </c>
      <c r="C137" s="1">
        <v>1</v>
      </c>
    </row>
    <row r="138" spans="1:3" hidden="1" x14ac:dyDescent="0.3">
      <c r="A138" s="1">
        <v>137</v>
      </c>
      <c r="B138" s="3" t="s">
        <v>269</v>
      </c>
      <c r="C138" s="1">
        <v>0</v>
      </c>
    </row>
    <row r="139" spans="1:3" hidden="1" x14ac:dyDescent="0.3">
      <c r="A139" s="1">
        <v>138</v>
      </c>
      <c r="B139" s="3" t="s">
        <v>270</v>
      </c>
      <c r="C139" s="1">
        <v>0</v>
      </c>
    </row>
    <row r="140" spans="1:3" x14ac:dyDescent="0.3">
      <c r="A140" s="1">
        <v>139</v>
      </c>
      <c r="B140" s="3" t="s">
        <v>271</v>
      </c>
      <c r="C140" s="1">
        <v>1</v>
      </c>
    </row>
    <row r="141" spans="1:3" x14ac:dyDescent="0.3">
      <c r="A141" s="1">
        <v>140</v>
      </c>
      <c r="B141" s="3" t="s">
        <v>272</v>
      </c>
      <c r="C141" s="1">
        <v>1</v>
      </c>
    </row>
    <row r="142" spans="1:3" hidden="1" x14ac:dyDescent="0.3">
      <c r="A142" s="1">
        <v>141</v>
      </c>
      <c r="B142" s="3" t="s">
        <v>273</v>
      </c>
      <c r="C142" s="1">
        <v>0</v>
      </c>
    </row>
    <row r="143" spans="1:3" hidden="1" x14ac:dyDescent="0.3">
      <c r="A143" s="1">
        <v>142</v>
      </c>
      <c r="B143" s="3" t="s">
        <v>274</v>
      </c>
      <c r="C143" s="1">
        <v>0</v>
      </c>
    </row>
    <row r="144" spans="1:3" x14ac:dyDescent="0.3">
      <c r="A144" s="1">
        <v>143</v>
      </c>
      <c r="B144" s="3" t="s">
        <v>275</v>
      </c>
      <c r="C144" s="1">
        <v>1</v>
      </c>
    </row>
    <row r="145" spans="1:3" x14ac:dyDescent="0.3">
      <c r="A145" s="1">
        <v>144</v>
      </c>
      <c r="B145" s="3" t="s">
        <v>276</v>
      </c>
      <c r="C145" s="1">
        <v>1</v>
      </c>
    </row>
    <row r="146" spans="1:3" hidden="1" x14ac:dyDescent="0.3">
      <c r="A146" s="1">
        <v>145</v>
      </c>
      <c r="B146" s="3" t="s">
        <v>277</v>
      </c>
      <c r="C146" s="1">
        <v>0</v>
      </c>
    </row>
    <row r="147" spans="1:3" hidden="1" x14ac:dyDescent="0.3">
      <c r="A147" s="1">
        <v>146</v>
      </c>
      <c r="B147" s="3" t="s">
        <v>278</v>
      </c>
      <c r="C147" s="1">
        <v>0</v>
      </c>
    </row>
    <row r="148" spans="1:3" x14ac:dyDescent="0.3">
      <c r="A148" s="1">
        <v>147</v>
      </c>
      <c r="B148" s="3" t="s">
        <v>279</v>
      </c>
      <c r="C148" s="1">
        <v>1</v>
      </c>
    </row>
    <row r="149" spans="1:3" x14ac:dyDescent="0.3">
      <c r="A149" s="1">
        <v>148</v>
      </c>
      <c r="B149" s="3" t="s">
        <v>280</v>
      </c>
      <c r="C149" s="1">
        <v>1</v>
      </c>
    </row>
    <row r="150" spans="1:3" hidden="1" x14ac:dyDescent="0.3">
      <c r="A150" s="1">
        <v>149</v>
      </c>
      <c r="B150" s="3" t="s">
        <v>281</v>
      </c>
      <c r="C150" s="1">
        <v>0</v>
      </c>
    </row>
    <row r="151" spans="1:3" hidden="1" x14ac:dyDescent="0.3">
      <c r="A151" s="1">
        <v>150</v>
      </c>
      <c r="B151" s="3" t="s">
        <v>282</v>
      </c>
      <c r="C151" s="1">
        <v>0</v>
      </c>
    </row>
    <row r="152" spans="1:3" x14ac:dyDescent="0.3">
      <c r="A152" s="1">
        <v>151</v>
      </c>
      <c r="B152" s="3" t="s">
        <v>283</v>
      </c>
      <c r="C152" s="1">
        <v>1</v>
      </c>
    </row>
    <row r="153" spans="1:3" x14ac:dyDescent="0.3">
      <c r="A153" s="1">
        <v>152</v>
      </c>
      <c r="B153" s="3" t="s">
        <v>284</v>
      </c>
      <c r="C153" s="1">
        <v>1</v>
      </c>
    </row>
    <row r="154" spans="1:3" x14ac:dyDescent="0.3">
      <c r="A154" s="1">
        <v>153</v>
      </c>
      <c r="B154" s="3" t="s">
        <v>285</v>
      </c>
      <c r="C154" s="1">
        <v>1</v>
      </c>
    </row>
    <row r="155" spans="1:3" x14ac:dyDescent="0.3">
      <c r="A155" s="1">
        <v>154</v>
      </c>
      <c r="B155" s="3" t="s">
        <v>286</v>
      </c>
      <c r="C155" s="1">
        <v>1</v>
      </c>
    </row>
    <row r="156" spans="1:3" x14ac:dyDescent="0.3">
      <c r="A156" s="1">
        <v>155</v>
      </c>
      <c r="B156" s="3" t="s">
        <v>287</v>
      </c>
      <c r="C156" s="1">
        <v>1</v>
      </c>
    </row>
    <row r="157" spans="1:3" x14ac:dyDescent="0.3">
      <c r="A157" s="1">
        <v>156</v>
      </c>
      <c r="B157" s="3" t="s">
        <v>288</v>
      </c>
      <c r="C157" s="1">
        <v>1</v>
      </c>
    </row>
    <row r="158" spans="1:3" x14ac:dyDescent="0.3">
      <c r="A158" s="1">
        <v>157</v>
      </c>
      <c r="B158" s="3" t="s">
        <v>289</v>
      </c>
      <c r="C158" s="1">
        <v>1</v>
      </c>
    </row>
    <row r="159" spans="1:3" x14ac:dyDescent="0.3">
      <c r="A159" s="1">
        <v>158</v>
      </c>
      <c r="B159" s="3" t="s">
        <v>290</v>
      </c>
      <c r="C159" s="1">
        <v>1</v>
      </c>
    </row>
    <row r="160" spans="1:3" x14ac:dyDescent="0.3">
      <c r="A160" s="1">
        <v>159</v>
      </c>
      <c r="B160" s="3" t="s">
        <v>291</v>
      </c>
      <c r="C160" s="1">
        <v>1</v>
      </c>
    </row>
    <row r="161" spans="1:3" hidden="1" x14ac:dyDescent="0.3">
      <c r="A161" s="1">
        <v>160</v>
      </c>
      <c r="B161" s="3" t="s">
        <v>292</v>
      </c>
      <c r="C161" s="1">
        <v>0</v>
      </c>
    </row>
    <row r="162" spans="1:3" hidden="1" x14ac:dyDescent="0.3">
      <c r="A162" s="1">
        <v>161</v>
      </c>
      <c r="B162" s="3" t="s">
        <v>293</v>
      </c>
      <c r="C162" s="1">
        <v>0</v>
      </c>
    </row>
    <row r="163" spans="1:3" x14ac:dyDescent="0.3">
      <c r="A163" s="1">
        <v>162</v>
      </c>
      <c r="B163" s="3" t="s">
        <v>294</v>
      </c>
      <c r="C163" s="1">
        <v>1</v>
      </c>
    </row>
    <row r="164" spans="1:3" x14ac:dyDescent="0.3">
      <c r="A164" s="1">
        <v>163</v>
      </c>
      <c r="B164" s="3" t="s">
        <v>295</v>
      </c>
      <c r="C164" s="1">
        <v>1</v>
      </c>
    </row>
    <row r="165" spans="1:3" x14ac:dyDescent="0.3">
      <c r="A165" s="1">
        <v>164</v>
      </c>
      <c r="B165" s="3" t="s">
        <v>296</v>
      </c>
      <c r="C165" s="1">
        <v>1</v>
      </c>
    </row>
    <row r="166" spans="1:3" hidden="1" x14ac:dyDescent="0.3">
      <c r="A166" s="1">
        <v>165</v>
      </c>
      <c r="B166" s="3" t="s">
        <v>297</v>
      </c>
      <c r="C166" s="1">
        <v>0</v>
      </c>
    </row>
    <row r="167" spans="1:3" hidden="1" x14ac:dyDescent="0.3">
      <c r="A167" s="1">
        <v>166</v>
      </c>
      <c r="B167" s="3" t="s">
        <v>298</v>
      </c>
      <c r="C167" s="1">
        <v>0</v>
      </c>
    </row>
    <row r="168" spans="1:3" hidden="1" x14ac:dyDescent="0.3">
      <c r="A168" s="1">
        <v>167</v>
      </c>
      <c r="B168" s="3" t="s">
        <v>299</v>
      </c>
      <c r="C168" s="1">
        <v>0</v>
      </c>
    </row>
    <row r="169" spans="1:3" x14ac:dyDescent="0.3">
      <c r="A169" s="1">
        <v>168</v>
      </c>
      <c r="B169" s="3" t="s">
        <v>300</v>
      </c>
      <c r="C169" s="1">
        <v>1</v>
      </c>
    </row>
    <row r="170" spans="1:3" hidden="1" x14ac:dyDescent="0.3">
      <c r="A170" s="1">
        <v>169</v>
      </c>
      <c r="B170" s="3" t="s">
        <v>301</v>
      </c>
      <c r="C170" s="1">
        <v>0</v>
      </c>
    </row>
    <row r="171" spans="1:3" hidden="1" x14ac:dyDescent="0.3">
      <c r="A171" s="1">
        <v>170</v>
      </c>
      <c r="B171" s="3" t="s">
        <v>302</v>
      </c>
      <c r="C171" s="1">
        <v>0</v>
      </c>
    </row>
    <row r="172" spans="1:3" hidden="1" x14ac:dyDescent="0.3">
      <c r="A172" s="1">
        <v>171</v>
      </c>
      <c r="B172" s="3" t="s">
        <v>303</v>
      </c>
      <c r="C172" s="1">
        <v>0</v>
      </c>
    </row>
    <row r="173" spans="1:3" x14ac:dyDescent="0.3">
      <c r="A173" s="1">
        <v>172</v>
      </c>
      <c r="B173" s="3" t="s">
        <v>304</v>
      </c>
      <c r="C173" s="1">
        <v>1</v>
      </c>
    </row>
    <row r="174" spans="1:3" hidden="1" x14ac:dyDescent="0.3">
      <c r="A174" s="1">
        <v>173</v>
      </c>
      <c r="B174" s="3" t="s">
        <v>305</v>
      </c>
      <c r="C174" s="1">
        <v>0</v>
      </c>
    </row>
    <row r="175" spans="1:3" hidden="1" x14ac:dyDescent="0.3">
      <c r="A175" s="1">
        <v>174</v>
      </c>
      <c r="B175" s="3" t="s">
        <v>306</v>
      </c>
      <c r="C175" s="1">
        <v>0</v>
      </c>
    </row>
    <row r="176" spans="1:3" hidden="1" x14ac:dyDescent="0.3">
      <c r="A176" s="1">
        <v>175</v>
      </c>
      <c r="B176" s="3" t="s">
        <v>307</v>
      </c>
      <c r="C176" s="1">
        <v>0</v>
      </c>
    </row>
    <row r="177" spans="1:3" x14ac:dyDescent="0.3">
      <c r="A177" s="1">
        <v>176</v>
      </c>
      <c r="B177" s="3" t="s">
        <v>308</v>
      </c>
      <c r="C177" s="1">
        <v>1</v>
      </c>
    </row>
    <row r="178" spans="1:3" x14ac:dyDescent="0.3">
      <c r="A178" s="1">
        <v>177</v>
      </c>
      <c r="B178" s="3" t="s">
        <v>309</v>
      </c>
      <c r="C178" s="1">
        <v>1</v>
      </c>
    </row>
    <row r="179" spans="1:3" hidden="1" x14ac:dyDescent="0.3">
      <c r="A179" s="1">
        <v>178</v>
      </c>
      <c r="B179" s="3" t="s">
        <v>310</v>
      </c>
      <c r="C179" s="1">
        <v>0</v>
      </c>
    </row>
    <row r="180" spans="1:3" hidden="1" x14ac:dyDescent="0.3">
      <c r="A180" s="1">
        <v>179</v>
      </c>
      <c r="B180" s="3" t="s">
        <v>311</v>
      </c>
      <c r="C180" s="1">
        <v>0</v>
      </c>
    </row>
    <row r="181" spans="1:3" hidden="1" x14ac:dyDescent="0.3">
      <c r="A181" s="1">
        <v>180</v>
      </c>
      <c r="B181" s="3" t="s">
        <v>312</v>
      </c>
      <c r="C181" s="1">
        <v>0</v>
      </c>
    </row>
    <row r="182" spans="1:3" x14ac:dyDescent="0.3">
      <c r="A182" s="1">
        <v>181</v>
      </c>
      <c r="B182" s="3" t="s">
        <v>313</v>
      </c>
      <c r="C182" s="1">
        <v>1</v>
      </c>
    </row>
    <row r="183" spans="1:3" hidden="1" x14ac:dyDescent="0.3">
      <c r="A183" s="1">
        <v>182</v>
      </c>
      <c r="B183" s="3" t="s">
        <v>314</v>
      </c>
      <c r="C183" s="1">
        <v>0</v>
      </c>
    </row>
    <row r="184" spans="1:3" hidden="1" x14ac:dyDescent="0.3">
      <c r="A184" s="1">
        <v>183</v>
      </c>
      <c r="B184" s="3" t="s">
        <v>315</v>
      </c>
      <c r="C184" s="1">
        <v>0</v>
      </c>
    </row>
    <row r="185" spans="1:3" hidden="1" x14ac:dyDescent="0.3">
      <c r="A185" s="1">
        <v>184</v>
      </c>
      <c r="B185" s="3" t="s">
        <v>316</v>
      </c>
      <c r="C185" s="1">
        <v>0</v>
      </c>
    </row>
    <row r="186" spans="1:3" x14ac:dyDescent="0.3">
      <c r="A186" s="1">
        <v>185</v>
      </c>
      <c r="B186" s="3" t="s">
        <v>317</v>
      </c>
      <c r="C186" s="1">
        <v>1</v>
      </c>
    </row>
    <row r="187" spans="1:3" hidden="1" x14ac:dyDescent="0.3">
      <c r="A187" s="1">
        <v>186</v>
      </c>
      <c r="B187" s="3" t="s">
        <v>318</v>
      </c>
      <c r="C187" s="1">
        <v>0</v>
      </c>
    </row>
    <row r="188" spans="1:3" hidden="1" x14ac:dyDescent="0.3">
      <c r="A188" s="1">
        <v>187</v>
      </c>
      <c r="B188" s="3" t="s">
        <v>319</v>
      </c>
      <c r="C188" s="1">
        <v>0</v>
      </c>
    </row>
    <row r="189" spans="1:3" hidden="1" x14ac:dyDescent="0.3">
      <c r="A189" s="1">
        <v>188</v>
      </c>
      <c r="B189" s="3" t="s">
        <v>320</v>
      </c>
      <c r="C189" s="1">
        <v>0</v>
      </c>
    </row>
    <row r="190" spans="1:3" hidden="1" x14ac:dyDescent="0.3">
      <c r="A190" s="1">
        <v>189</v>
      </c>
      <c r="B190" s="3" t="s">
        <v>321</v>
      </c>
      <c r="C190" s="1">
        <v>0</v>
      </c>
    </row>
    <row r="191" spans="1:3" hidden="1" x14ac:dyDescent="0.3">
      <c r="A191" s="1">
        <v>190</v>
      </c>
      <c r="B191" s="3" t="s">
        <v>322</v>
      </c>
      <c r="C191" s="1">
        <v>0</v>
      </c>
    </row>
    <row r="192" spans="1:3" hidden="1" x14ac:dyDescent="0.3">
      <c r="A192" s="1">
        <v>191</v>
      </c>
      <c r="B192" s="3" t="s">
        <v>323</v>
      </c>
      <c r="C192" s="1">
        <v>0</v>
      </c>
    </row>
    <row r="193" spans="1:3" hidden="1" x14ac:dyDescent="0.3">
      <c r="A193" s="1">
        <v>192</v>
      </c>
      <c r="B193" s="3" t="s">
        <v>324</v>
      </c>
      <c r="C193" s="1">
        <v>0</v>
      </c>
    </row>
    <row r="194" spans="1:3" hidden="1" x14ac:dyDescent="0.3">
      <c r="A194" s="1">
        <v>193</v>
      </c>
      <c r="B194" s="3" t="s">
        <v>325</v>
      </c>
      <c r="C194" s="1">
        <v>0</v>
      </c>
    </row>
    <row r="195" spans="1:3" hidden="1" x14ac:dyDescent="0.3">
      <c r="A195" s="1">
        <v>194</v>
      </c>
      <c r="B195" s="3" t="s">
        <v>326</v>
      </c>
      <c r="C195" s="1">
        <v>0</v>
      </c>
    </row>
  </sheetData>
  <autoFilter ref="C1:C195" xr:uid="{C2E61C8C-55B8-419E-9A2F-EFD87E3F7509}">
    <filterColumn colId="0">
      <filters>
        <filter val="1"/>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K A A B Q S w M E F A A C A A g A O H d S 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O H d S 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h 3 U l d + n V D z i w c A A J A q A A A T A B w A R m 9 y b X V s Y X M v U 2 V j d G l v b j E u b S C i G A A o o B Q A A A A A A A A A A A A A A A A A A A A A A A A A A A C 9 W m 1 v 2 z Y Q / h 4 g / 4 H w N s A G H M f O 2 q x p 4 Q + p 6 3 T G 8 j b b X T E k R c D I t K 1 F E j 2 R c m I E + e 8 j J T m W x T t S 7 o b t Q 7 e S z 5 H 3 3 J 2 O d z c L 5 k m f R 2 S U / b v z Y X 9 v f 0 / M a c w m 5 I f a J y o p 6 f E g y H Z r p E s C J v f 3 i P p n x J P Y Y 2 q l / + S x o P W V x w / 3 n D / U z / y A t X o 8 k i y S o l 7 r v b / 9 I l g s b m f J Q t L b 6 5 W c q + v + W i 0 k i 0 n E J d N C t / q i 2 4 n 6 4 8 7 L b m O T 1 l M g n m q N J o m S I G g S G S e s 0 c y u N h S 7 G 8 0 Z k 1 q 9 T K v n m 4 F k Y d f Q v / m b H 0 2 6 t Q z 9 7 e V G 7 3 9 7 P f Q 6 5 q F S a E J + Z X S i V N b n j e m 9 o p P v 5 O t 1 7 P 4 m u c m R p 0 E w 8 m h A Y 9 H V i n / b a N 6 b 0 2 i m 7 h i v F m x z w T i m k Z j y O F R n J m G k N / U 1 h k b N 5 + f a y J t z H p B L G j J 1 o 1 R Q I t m T f G m S 5 9 q 5 H z 2 w y S A i Z 0 o 3 / p i K k E E k j 9 + 0 9 J k p Z h A J S W c x D Q m L Z n T G Q u U o 8 t P 6 q C g J 7 1 m c A j 9 z P g s Y G V L p R z N 8 / z J d I X x K h m z p s 0 f g y i E T j M b e n P y e 0 M C X K + C w n i + p N q U g C 3 X Y G f W S A M S d L l m s l F Z R p 3 A + i 1 Q I q p s 3 + N L N I 5 l M d C C m p 4 4 k n U 6 h u 1 O j d 9 r r L R q t i u s d Z P 0 I W f 8 Z W X + D r L 9 F 1 o + R 9 V + Q 9 X f I + g m 8 f o T w P U L 4 H i F 8 j x C + R 1 t 8 X z a f w J C F f K m C O o M V P r N s I 1 + u l 7 6 V 5 p a f i r 4 p + q P o g 6 L d i 7 Y u 2 r d o 0 6 I d i 7 Y r 2 q t o o 6 J d i r b Y 8 A d I f w x o 9 E C G / L H A e 8 R 0 H t F r d d M 6 T c K o + n J U q i T n v p C t g e i H C 7 m q p 3 / J w B d U e n P 1 j e q k J + p D 5 v F 4 0 j r z W T D 5 g w a J y i R 3 D e 2 W W p Z L X x q N x v 6 e H 1 k 0 K 7 4 C P J G L R N 7 p 5 C y Y 7 I B P Q E 8 s W 5 + 4 l + h U 8 i 8 e g N J V L U 8 s 1 Q N w 8 4 k F f u g r e L f W V B x y w 3 Q 7 J 8 d N 0 o 8 8 P l H U u 8 d v 2 + 1 O U y U Y d e J I r g L W 3 f x n 6 5 J H x R x c O d F n B P + f t D 5 U 1 g f y l y 3 Z c y 9 N m e R + R R a x H 9 J 4 R T w a L h J h Q H v K l e o i o h y x 9 J X L Y u 3 q o 3 Y a u q U b M W i n O r R d G Z p + X x W h 7 x B W q n b J g N q C J H M E u W A y 9 j 3 w 9 V O B F K V 2 o w G 5 5 z S e k P p P D c Q Y F j R g D w s a M A m O h q x i Q b 9 z o T 0 V x o I R t n k y L f 6 v K u r k j 4 s 6 j Y G K u i 2 D i 5 r x M 5 6 r + F m p y o T Q v K q A T Q L i O t W O A 7 h C O I g Y i A O c n R c / 5 N G X c z L h n u Q x l U x Y w t o h A b j W I Q G w t E t A f B 0 S z j B / V C 0 I C f m 9 r 0 v M 6 i E O i z n D G x Z z h j Y o 5 g 5 r W A w w S Z o E / Q h h X t g F C B Z 2 A R 6 b X U j d w i 6 g 1 Z U O 4 C A g Q v E R U 5 r 1 n L m K 5 W o c w 3 Z 2 w L a r Y z f l 8 e u H j C H N D P K V q 5 K H 6 C f Y 8 Z D A Q M A H M B B w B w i E P A M D o T z C Q q r 6 O b F u m S z 5 A 0 Z C e Q N G Q v k C R I J 5 A k b i j K Z 5 Y n E S K g F x P i U g T m c b a G F T A g J k 8 m p n E f N Z z I R w 1 3 A m F K 3 h T C h a w x l Q v I Y z o Q C t k a 6 n V 7 o / 9 5 Q 3 9 S v n R 1 7 M V A e A J Q i 7 B J Q m 7 B I A V a s A R N g u A N D + y v z Z X P c A I p O s f x n 9 i C Y P D A v l D w w L p R A E C 2 Y R D G s m x b T p J K r t U Q 9 W x K w v M Q Y F i G F Q g B c C h W h h U J O V 6 r o D v l I G o J J I X Z l p C T n f S p O 7 S Z g V p E u i v a s E 8 L i 5 J E z m 2 5 W I O 5 l a 8 c 6 6 y p 1 a b X h 3 J e V O t N v 4 C s + h X c D J u M L j a B V w c 6 7 w V J 7 6 o S D U m / t M z 4 L K M V 0 c w E J A K O m C Q I A b h A P i F o S Z w X q t n x w a h k o V a G a S 2 U X M / U V q D P O W v N P K 2 8 i A R T P V j N S z T 6 Q B s L z w I z 9 M Q j L o n 4 9 H x n H r 3 f H V o N 8 z q W + 2 + 2 f n + H b v b G i c / P n i d H z 4 e d g n Q / Z 3 4 s d s Y i D W G 6 S X c j G H Q q e T 0 B d C 1 7 Y 5 V I / v D N Q l b + k J + 3 r Y Z G r 5 a n F x O J L q y V N u u p p O W a a S L S w P P 6 n K V E j f M z V b L A I / H 2 5 N V Y Y y A P l Y 7 I w x U b / M j 4 O 8 U 8 C R + t b l p u t 7 S R y z y F s Z G + d Z E C g j v F K t q 5 P C N B 7 K L s t y 6 b U q f s Y K A q j U 4 z E r u K Q k 3 0 / / j 9 I S 2 u p x w h e H m w B + j 7 v e h F 5 y u Q v 8 a p F Z C Z h x M O E L y 9 V r g P X C N Q i 9 R v t N j 1 n 1 d 2 q G P l 2 Q P x m N z Y g v D A B 1 9 j q w t L k b W O f A 0 u 9 u Y O 0 D S + P 7 C u u c H N i q d 2 A C i y i J j m E R b d F Z L K I 2 O p A 9 q F A D W A a K C J 3 K U 0 W E X u X R I k K 3 8 n y x C n 1 k 0 F S J O j J t q k Q b G T l V o o z M n a z R C v S a 1 m g F G k 5 r t A J d p z V a g d Y T 0 R 9 t Q R D 9 0 T 4 E 0 R 9 t R h D 9 0 Y 4 E D r c 0 p 4 w k z b w F P S K l r 9 c p 4 I r / H Q / Y j q a K 6 m 7 c 5 x Q o 2 8 s p s J 4 d Z 4 n Y q f / H d B S G g k s j M x S X z 2 7 y H x k 4 c d P d l N w R / l r k u 9 Q w O p q d J T o 7 S 7 R 3 l e i c V D Z n Z R r l V n R X A T e J c j N a O c T c H J A J 8 q 4 C F g 7 I R B k X G B X n 4 7 t G q Z u x o 6 3 + X k G L B R x t 9 q 4 f 7 q 4 U q 8 e n f W T y f X L V + V U N W Y t U Z W 5 V g x e X s v H K H 6 b r 9 c O 0 F C 2 S j 3 J V n x a z Y N 3 z 4 g / U R f p A D a I J e w J w R p u u W 7 + 0 y y 5 V C F l L 5 I T h T S A m U W y l I M x / 8 c O s / L c r V X 6 Q 8 Q L + 9 m h 9 4 4 d / A F B L A Q I t A B Q A A g A I A D h 3 U l d K z c a h p A A A A P Y A A A A S A A A A A A A A A A A A A A A A A A A A A A B D b 2 5 m a W c v U G F j a 2 F n Z S 5 4 b W x Q S w E C L Q A U A A I A C A A 4 d 1 J X D 8 r p q 6 Q A A A D p A A A A E w A A A A A A A A A A A A A A A A D w A A A A W 0 N v b n R l b n R f V H l w Z X N d L n h t b F B L A Q I t A B Q A A g A I A D h 3 U l d + n V D z i w c A A J A q A A A T A A A A A A A A A A A A A A A A A O E B A A B G b 3 J t d W x h c y 9 T Z W N 0 a W 9 u M S 5 t U E s F B g A A A A A D A A M A w g A A A L k 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W 1 A A A A A A A A s 7 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l M j B D b 2 x s Z W N 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Q 2 9 s b G V j d G l v b i I g L z 4 8 R W 5 0 c n k g V H l w Z T 0 i R m l s b G V k Q 2 9 t c G x l d G V S Z X N 1 b H R U b 1 d v c m t z a G V l d C I g V m F s d W U 9 I m w x I i A v P j x F b n R y e S B U e X B l P S J B Z G R l Z F R v R G F 0 Y U 1 v Z G V s I i B W Y W x 1 Z T 0 i b D A i I C 8 + P E V u d H J 5 I F R 5 c G U 9 I k Z p b G x D b 3 V u d C I g V m F s d W U 9 I m w x M j U i I C 8 + P E V u d H J 5 I F R 5 c G U 9 I k Z p b G x F c n J v c k N v Z G U i I F Z h b H V l P S J z V W 5 r b m 9 3 b i I g L z 4 8 R W 5 0 c n k g V H l w Z T 0 i R m l s b E V y c m 9 y Q 2 9 1 b n Q i I F Z h b H V l P S J s M C I g L z 4 8 R W 5 0 c n k g V H l w Z T 0 i R m l s b E x h c 3 R V c G R h d G V k I i B W Y W x 1 Z T 0 i Z D I w M j M t M T A t M T h U M T g 6 N T M 6 M D c u O D U 1 N j k 0 N F o i I C 8 + P E V u d H J 5 I F R 5 c G U 9 I k Z p b G x D b 2 x 1 b W 5 U e X B l c y I g V m F s d W U 9 I n N C Z 0 1 G Q l F N R k J R T U Y i I C 8 + P E V u d H J 5 I F R 5 c G U 9 I k Z p b G x D b 2 x 1 b W 5 O Y W 1 l c y I g V m F s d W U 9 I n N b J n F 1 b 3 Q 7 U 2 N o b 2 9 s I E 5 h b W U m c X V v d D s s J n F 1 b 3 Q 7 T G l u a 2 V k S W 4 g R m 9 s b G 9 3 Z X J z J n F 1 b 3 Q 7 L C Z x d W 9 0 O 0 l u c 3 R h Z 3 J h b S B l b m d h Z 2 V t Z W 5 0 I C U m c X V v d D s s J n F 1 b 3 Q 7 R 2 9 v Z 2 x l I F J h d G l u Z y Z x d W 9 0 O y w m c X V v d D t H b 2 9 n b G U g T n V t Y m V y I G 9 m I F J l d m l l d 3 M m c X V v d D s s J n F 1 b 3 Q 7 U m V z Z W F y Y 2 g g U X V h b G l 0 e S Z x d W 9 0 O y w m c X V v d D t D a X R h d G l v b n M g c G V y I E Z h Y 3 V s d H k m c X V v d D s s J n F 1 b 3 Q 7 Q X Z l c m F n Z S B F e H B l c m l l b m N l I G 9 m I E Z h Y 3 V s d H k m c X V v d D s s J n F 1 b 3 Q 7 U 3 R 1 Z G V u d H M g c G V y I F N 0 Y W Z m 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G F 0 Y S B D b 2 x s Z W N 0 a W 9 u L 0 N o Y W 5 n Z W Q g V H l w Z S 5 7 U 2 N o b 2 9 s I E 5 h b W U s M H 0 m c X V v d D s s J n F 1 b 3 Q 7 U 2 V j d G l v b j E v R G F 0 Y S B D b 2 x s Z W N 0 a W 9 u L 0 N o Y W 5 n Z W Q g V H l w Z S 5 7 T G l u a 2 V k S W 4 g R m 9 s b G 9 3 Z X J z L D F 9 J n F 1 b 3 Q 7 L C Z x d W 9 0 O 1 N l Y 3 R p b 2 4 x L 0 R h d G E g Q 2 9 s b G V j d G l v b i 9 D a G F u Z 2 V k I F R 5 c G U u e 0 l u c 3 R h Z 3 J h b S B l b m d h Z 2 V t Z W 5 0 I C U s M n 0 m c X V v d D s s J n F 1 b 3 Q 7 U 2 V j d G l v b j E v R G F 0 Y S B D b 2 x s Z W N 0 a W 9 u L 0 N o Y W 5 n Z W Q g V H l w Z S 5 7 R 2 9 v Z 2 x l I F J h d G l u Z y w z f S Z x d W 9 0 O y w m c X V v d D t T Z W N 0 a W 9 u M S 9 E Y X R h I E N v b G x l Y 3 R p b 2 4 v Q 2 h h b m d l Z C B U e X B l L n t H b 2 9 n b G U g T n V t Y m V y I G 9 m I F J l d m l l d 3 M s N H 0 m c X V v d D s s J n F 1 b 3 Q 7 U 2 V j d G l v b j E v R G F 0 Y S B D b 2 x s Z W N 0 a W 9 u L 0 N o Y W 5 n Z W Q g V H l w Z S 5 7 U m V z Z W F y Y 2 g g U X V h b G l 0 e S w 1 f S Z x d W 9 0 O y w m c X V v d D t T Z W N 0 a W 9 u M S 9 E Y X R h I E N v b G x l Y 3 R p b 2 4 v Q 2 h h b m d l Z C B U e X B l L n t D a X R h d G l v b n M g c G V y I E Z h Y 3 V s d H k s N n 0 m c X V v d D s s J n F 1 b 3 Q 7 U 2 V j d G l v b j E v R G F 0 Y S B D b 2 x s Z W N 0 a W 9 u L 0 N o Y W 5 n Z W Q g V H l w Z S 5 7 Q X Z l c m F n Z S B F e H B l c m l l b m N l I G 9 m I E Z h Y 3 V s d H k s N 3 0 m c X V v d D s s J n F 1 b 3 Q 7 U 2 V j d G l v b j E v R G F 0 Y S B D b 2 x s Z W N 0 a W 9 u L 0 N o Y W 5 n Z W Q g V H l w Z S 5 7 U 3 R 1 Z G V u d H M g c G V y I F N 0 Y W Z m L D h 9 J n F 1 b 3 Q 7 X S w m c X V v d D t D b 2 x 1 b W 5 D b 3 V u d C Z x d W 9 0 O z o 5 L C Z x d W 9 0 O 0 t l e U N v b H V t b k 5 h b W V z J n F 1 b 3 Q 7 O l t d L C Z x d W 9 0 O 0 N v b H V t b k l k Z W 5 0 a X R p Z X M m c X V v d D s 6 W y Z x d W 9 0 O 1 N l Y 3 R p b 2 4 x L 0 R h d G E g Q 2 9 s b G V j d G l v b i 9 D a G F u Z 2 V k I F R 5 c G U u e 1 N j a G 9 v b C B O Y W 1 l L D B 9 J n F 1 b 3 Q 7 L C Z x d W 9 0 O 1 N l Y 3 R p b 2 4 x L 0 R h d G E g Q 2 9 s b G V j d G l v b i 9 D a G F u Z 2 V k I F R 5 c G U u e 0 x p b m t l Z E l u I E Z v b G x v d 2 V y c y w x f S Z x d W 9 0 O y w m c X V v d D t T Z W N 0 a W 9 u M S 9 E Y X R h I E N v b G x l Y 3 R p b 2 4 v Q 2 h h b m d l Z C B U e X B l L n t J b n N 0 Y W d y Y W 0 g Z W 5 n Y W d l b W V u d C A l L D J 9 J n F 1 b 3 Q 7 L C Z x d W 9 0 O 1 N l Y 3 R p b 2 4 x L 0 R h d G E g Q 2 9 s b G V j d G l v b i 9 D a G F u Z 2 V k I F R 5 c G U u e 0 d v b 2 d s Z S B S Y X R p b m c s M 3 0 m c X V v d D s s J n F 1 b 3 Q 7 U 2 V j d G l v b j E v R G F 0 Y S B D b 2 x s Z W N 0 a W 9 u L 0 N o Y W 5 n Z W Q g V H l w Z S 5 7 R 2 9 v Z 2 x l I E 5 1 b W J l c i B v Z i B S Z X Z p Z X d z L D R 9 J n F 1 b 3 Q 7 L C Z x d W 9 0 O 1 N l Y 3 R p b 2 4 x L 0 R h d G E g Q 2 9 s b G V j d G l v b i 9 D a G F u Z 2 V k I F R 5 c G U u e 1 J l c 2 V h c m N o I F F 1 Y W x p d H k s N X 0 m c X V v d D s s J n F 1 b 3 Q 7 U 2 V j d G l v b j E v R G F 0 Y S B D b 2 x s Z W N 0 a W 9 u L 0 N o Y W 5 n Z W Q g V H l w Z S 5 7 Q 2 l 0 Y X R p b 2 5 z I H B l c i B G Y W N 1 b H R 5 L D Z 9 J n F 1 b 3 Q 7 L C Z x d W 9 0 O 1 N l Y 3 R p b 2 4 x L 0 R h d G E g Q 2 9 s b G V j d G l v b i 9 D a G F u Z 2 V k I F R 5 c G U u e 0 F 2 Z X J h Z 2 U g R X h w Z X J p Z W 5 j Z S B v Z i B G Y W N 1 b H R 5 L D d 9 J n F 1 b 3 Q 7 L C Z x d W 9 0 O 1 N l Y 3 R p b 2 4 x L 0 R h d G E g Q 2 9 s b G V j d G l v b i 9 D a G F u Z 2 V k I F R 5 c G U u e 1 N 0 d W R l b n R z I H B l c i B T d G F m Z i w 4 f S Z x d W 9 0 O 1 0 s J n F 1 b 3 Q 7 U m V s Y X R p b 2 5 z a G l w S W 5 m b y Z x d W 9 0 O z p b X X 0 i I C 8 + P C 9 T d G F i b G V F b n R y a W V z P j w v S X R l b T 4 8 S X R l b T 4 8 S X R l b U x v Y 2 F 0 a W 9 u P j x J d G V t V H l w Z T 5 G b 3 J t d W x h P C 9 J d G V t V H l w Z T 4 8 S X R l b V B h d G g + U 2 V j d G l v b j E v R G F 0 Y S U y M E N v b G x l Y 3 R p b 2 4 v U 2 9 1 c m N l P C 9 J d G V t U G F 0 a D 4 8 L 0 l 0 Z W 1 M b 2 N h d G l v b j 4 8 U 3 R h Y m x l R W 5 0 c m l l c y A v P j w v S X R l b T 4 8 S X R l b T 4 8 S X R l b U x v Y 2 F 0 a W 9 u P j x J d G V t V H l w Z T 5 G b 3 J t d W x h P C 9 J d G V t V H l w Z T 4 8 S X R l b V B h d G g + U 2 V j d G l v b j E v R G F 0 Y S U y M E N v b G x l Y 3 R p b 2 4 v R G F 0 Y S U y M E N v b G x l Y 3 R p b 2 5 f U 2 h l Z X Q 8 L 0 l 0 Z W 1 Q Y X R o P j w v S X R l b U x v Y 2 F 0 a W 9 u P j x T d G F i b G V F b n R y a W V z I C 8 + P C 9 J d G V t P j x J d G V t P j x J d G V t T G 9 j Y X R p b 2 4 + P E l 0 Z W 1 U e X B l P k Z v c m 1 1 b G E 8 L 0 l 0 Z W 1 U e X B l P j x J d G V t U G F 0 a D 5 T Z W N 0 a W 9 u M S 9 E Y X R h J T I w Q 2 9 s b G V j d G l v b i 9 Q c m 9 t b 3 R l Z C U y M E h l Y W R l c n M 8 L 0 l 0 Z W 1 Q Y X R o P j w v S X R l b U x v Y 2 F 0 a W 9 u P j x T d G F i b G V F b n R y a W V z I C 8 + P C 9 J d G V t P j x J d G V t P j x J d G V t T G 9 j Y X R p b 2 4 + P E l 0 Z W 1 U e X B l P k Z v c m 1 1 b G E 8 L 0 l 0 Z W 1 U e X B l P j x J d G V t U G F 0 a D 5 T Z W N 0 a W 9 u M S 9 E Y X R h J T I w Q 2 9 s b G V j d G l v b i 9 D a G F u Z 2 V k J T I w V H l w Z T w v S X R l b V B h d G g + P C 9 J d G V t T G 9 j Y X R p b 2 4 + P F N 0 Y W J s Z U V u d H J p Z X M g L z 4 8 L 0 l 0 Z W 0 + P E l 0 Z W 0 + P E l 0 Z W 1 M b 2 N h d G l v b j 4 8 S X R l b V R 5 c G U + R m 9 y b X V s Y T w v S X R l b V R 5 c G U + P E l 0 Z W 1 Q Y X R o P l N l Y 3 R p b 2 4 x L 0 R h d G E l M j B D b 2 x s Z W N 0 a W 9 u L 1 J l b W 9 2 Z W Q l M j B D b 2 x 1 b W 5 z P C 9 J d G V t U G F 0 a D 4 8 L 0 l 0 Z W 1 M b 2 N h d G l v b j 4 8 U 3 R h Y m x l R W 5 0 c m l l c y A v P j w v S X R l b T 4 8 S X R l b T 4 8 S X R l b U x v Y 2 F 0 a W 9 u P j x J d G V t V H l w Z T 5 G b 3 J t d W x h P C 9 J d G V t V H l w Z T 4 8 S X R l b V B h d G g + U 2 V j d G l v b j E v R G F 0 Y S U y M E N v b G x l Y 3 R p b 2 4 v U m V t b 3 Z l Z C U y M E J s Y W 5 r J T I w U m 9 3 c z w v S X R l b V B h d G g + P C 9 J d G V t T G 9 j Y X R p b 2 4 + P F N 0 Y W J s Z U V u d H J p Z X M g L z 4 8 L 0 l 0 Z W 0 + P E l 0 Z W 0 + P E l 0 Z W 1 M b 2 N h d G l v b j 4 8 S X R l b V R 5 c G U + R m 9 y b X V s Y T w v S X R l b V R 5 c G U + P E l 0 Z W 1 Q Y X R o P l N l Y 3 R p b 2 4 x L 2 9 1 d H B 1 d F 9 k Y X R h c 2 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d X R w d X R f Z G F 0 Y X N l d D E 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z L T E w L T E 4 V D E 4 O j U 3 O j Q 4 L j A 3 O D Q 3 O T d a I i A v P j x F b n R y e S B U e X B l P S J G a W x s Q 2 9 s d W 1 u V H l w Z X M i I F Z h b H V l P S J z Q m d Z R E F 3 T U R C Z 0 1 E Q X d N R E F 3 T U R B d 1 l E Q m d N R E F 3 T U R B d 0 1 E Q X d N R E F 3 T U R B d 0 1 E Q X d V R k J R W U d B d 0 1 E Q X d N R E F 3 T U R B d 0 1 E Q X d N R E F 3 T U R B d 0 1 G Q l F N R E F 3 T U R B d 0 1 H Q X d N R E F 3 W U d C Z 1 l H Q m d N R E F 3 T U R B d 0 1 E Q X d N R k J R T U d C Z 1 l H Q l F Z R E F 3 W U d C Z 1 l E Q X d Z R 0 J R W U d B d 1 V E Q X d Z R 0 J n W U d C Z 1 l H Q X d N R E F 3 T U R B d 1 l E Q X d N R 0 F 3 T U R B d 0 1 E Q X d N R E F 3 T U d C U V V G Q l F V R k J R V U Z C U V V G Q l F V R k J R V U Z C U V V G Q l F V R k J R V U Z C U V V G Q l F V R k J R V U Z C U V V G Q l F N R E F 3 T T 0 i I C 8 + P E V u d H J 5 I F R 5 c G U 9 I k Z p b G x D b 2 x 1 b W 5 O Y W 1 l c y I g V m F s d W U 9 I n N b J n F 1 b 3 Q 7 U 2 N o b 2 9 s I E 5 h b W U m c X V v d D s s J n F 1 b 3 Q 7 T G 9 j Y X R p b 2 4 g Y n k g c H J p b W F y e S B j Y W 1 w d X M m c X V v d D s s J n F 1 b 3 Q 7 Q 2 F y Z W V y c y B z Z X J 2 a W N l I H J h b m s g M j A y M i Z x d W 9 0 O y w m c X V v d D t D Y X J l Z X J z I H N l c n Z p Y 2 U g c m F u a y A y M D I x J n F 1 b 3 Q 7 L C Z x d W 9 0 O 0 N h c m V l c n M g c 2 V y d m l j Z S B y Y W 5 r I D I w M j A m c X V v d D s s J n F 1 b 3 Q 7 Q 2 F y Z W V y c y B z Z X J 2 a W N l I H J h b m s g M j A x O S Z x d W 9 0 O y w m c X V v d D t D Y X J l Z X J z I H N l c n Z p Y 2 U g c m F u a y A y M D E 4 J n F 1 b 3 Q 7 L C Z x d W 9 0 O 0 l u d G V y b m F 0 a W 9 u Y W w g Y m 9 h c m Q g K C U p I D I w M j I m c X V v d D s s J n F 1 b 3 Q 7 S W 5 0 Z X J u Y X R p b 2 5 h b C B i b 2 F y Z C A o J S k g M j A y M S Z x d W 9 0 O y w m c X V v d D t J b n R l c m 5 h d G l v b m F s I G J v Y X J k I C g l K S A y M D I w J n F 1 b 3 Q 7 L C Z x d W 9 0 O 0 l u d G V y b m F 0 a W 9 u Y W w g Y m 9 h c m Q g K C U p I D I w M T k m c X V v d D s s J n F 1 b 3 Q 7 S W 5 0 Z X J u Y X R p b 2 5 h b C B i b 2 F y Z C A o J S k g M j A x O C Z x d W 9 0 O y w m c X V v d D t J b n R l c m 5 h d G l v b m F s I G N v d X J z Z S B l e H B l c m l l b m N l I H J h b m s g M j A y M i Z x d W 9 0 O y w m c X V v d D t J b n R l c m 5 h d G l v b m F s I G N v d X J z Z S B l e H B l c m l l b m N l I H J h b m s g M j A y M S Z x d W 9 0 O y w m c X V v d D t J b n R l c m 5 h d G l v b m F s I G N v d X J z Z S B l e H B l c m l l b m N l I H J h b m s g M j A y M C Z x d W 9 0 O y w m c X V v d D t J b n R l c m 5 h d G l v b m F s I G N v d X J z Z S B l e H B l c m l l b m N l I H J h b m s g M j A x O S Z x d W 9 0 O y w m c X V v d D t J b n R l c m 5 h d G l v b m F s I G N v d X J z Z S B l e H B l c m l l b m N l I H J h b m s g M j A x O C Z x d W 9 0 O y w m c X V v d D t U a H J l Z X l l Y X I g Y X Z l c m F n Z S A y M D I y J n F 1 b 3 Q 7 L C Z x d W 9 0 O 1 R o c m V l e W V h c i B h d m V y Y W d l I D I w M j E m c X V v d D s s J n F 1 b 3 Q 7 V G h y Z W V 5 Z W F y I G F 2 Z X J h Z 2 U g M j A y M C Z x d W 9 0 O y w m c X V v d D t U a H J l Z X l l Y X I g Y X Z l c m F n Z S A y M D E 5 J n F 1 b 3 Q 7 L C Z x d W 9 0 O 1 R o c m V l e W V h c i B h d m V y Y W d l I D I w M T g m c X V v d D s s J n F 1 b 3 Q 7 R m F j d W x 0 e S B 3 a X R o I G R v Y 3 R v c m F 0 Z X M g K C U p I D I w M j I m c X V v d D s s J n F 1 b 3 Q 7 R m F j d W x 0 e S B 3 a X R o I G R v Y 3 R v c m F 0 Z X M g K C U p I D I w M j E m c X V v d D s s J n F 1 b 3 Q 7 R m F j d W x 0 e S B 3 a X R o I G R v Y 3 R v c m F 0 Z X M g K C U p I D I w M j A m c X V v d D s s J n F 1 b 3 Q 7 R m F j d W x 0 e S B 3 a X R o I G R v Y 3 R v c m F 0 Z X M g K C U p I D I w M T k m c X V v d D s s J n F 1 b 3 Q 7 R m F j d W x 0 e S B 3 a X R o I G R v Y 3 R v c m F 0 Z X M g K C U p I D I w M T g m c X V v d D s s J n F 1 b 3 Q 7 S W 5 0 Z X J u Y X R p b 2 5 h b C B 3 b 3 J r I G 1 v Y m l s a X R 5 I H J h b m s g M j A y M i Z x d W 9 0 O y w m c X V v d D t J b n R l c m 5 h d G l v b m F s I H d v c m s g b W 9 i a W x p d H k g c m F u a y A y M D I x J n F 1 b 3 Q 7 L C Z x d W 9 0 O 0 l u d G V y b m F 0 a W 9 u Y W w g d 2 9 y a y B t b 2 J p b G l 0 e S B y Y W 5 r I D I w M j A m c X V v d D s s J n F 1 b 3 Q 7 S W 5 0 Z X J u Y X R p b 2 5 h b C B 3 b 3 J r I G 1 v Y m l s a X R 5 I H J h b m s g M j A x O S Z x d W 9 0 O y w m c X V v d D t J b n R l c m 5 h d G l v b m F s I H d v c m s g b W 9 i a W x p d H k g c m F u a y A y M D E 4 J n F 1 b 3 Q 7 L C Z x d W 9 0 O 1 J h b m s g a W 4 g M j A y M i Z x d W 9 0 O y w m c X V v d D t S Y W 5 r I G l u I D I w M j E m c X V v d D s s J n F 1 b 3 Q 7 U m F u a y B p b i A y M D I w J n F 1 b 3 Q 7 L C Z x d W 9 0 O 1 J h b m s g a W 4 g M j A x O S Z x d W 9 0 O y w m c X V v d D t S Y W 5 r I G l u I D I w M T g m c X V v d D s s J n F 1 b 3 Q 7 T 3 Z l c m F s b C B z Y X R p c 2 Z h Y 3 R p b 2 4 g M j A y M i Z x d W 9 0 O y w m c X V v d D t P d m V y Y W x s I H N h d G l z Z m F j d G l v b i A y M D I x J n F 1 b 3 Q 7 L C Z x d W 9 0 O 0 9 2 Z X J h b G w g c 2 F 0 a X N m Y W N 0 a W 9 u I D I w M j A m c X V v d D s s J n F 1 b 3 Q 7 T 3 Z l c m F s b C B z Y X R p c 2 Z h Y 3 R p b 2 4 g M j A x O S Z x d W 9 0 O y w m c X V v d D t P d m V y Y W x s I H N h d G l z Z m F j d G l v b i A y M D E 4 J n F 1 b 3 Q 7 L C Z x d W 9 0 O 1 d v b W V u I G 9 u I G J v Y X J k I C g l K S A y M D I y J n F 1 b 3 Q 7 L C Z x d W 9 0 O 1 d v b W V u I G 9 u I G J v Y X J k I C g l K S A y M D I x J n F 1 b 3 Q 7 L C Z x d W 9 0 O 1 d v b W V u I G 9 u I G J v Y X J k I C g l K S A y M D I w J n F 1 b 3 Q 7 L C Z x d W 9 0 O 1 d v b W V u I G 9 u I G J v Y X J k I C g l K S A y M D E 5 J n F 1 b 3 Q 7 L C Z x d W 9 0 O 1 d v b W V u I G 9 u I G J v Y X J k I C g l K S A y M D E 4 J n F 1 b 3 Q 7 L C Z x d W 9 0 O 0 Z l b W F s Z S B z d H V k Z W 5 0 c y A o J S k g M j A y M i Z x d W 9 0 O y w m c X V v d D t G Z W 1 h b G U g c 3 R 1 Z G V u d H M g K C U p I D I w M j E m c X V v d D s s J n F 1 b 3 Q 7 R m V t Y W x l I H N 0 d W R l b n R z I C g l K S A y M D I w J n F 1 b 3 Q 7 L C Z x d W 9 0 O 0 Z l b W F s Z S B z d H V k Z W 5 0 c y A o J S k g M j A x O S Z x d W 9 0 O y w m c X V v d D t G Z W 1 h b G U g c 3 R 1 Z G V u d H M g K C U p I D I w M T g m c X V v d D s s J n F 1 b 3 Q 7 R m V t Y W x l I G Z h Y 3 V s d H k g K C U p I D I w M j I m c X V v d D s s J n F 1 b 3 Q 7 R m V t Y W x l I G Z h Y 3 V s d H k g K C U p I D I w M j E m c X V v d D s s J n F 1 b 3 Q 7 R m V t Y W x l I G Z h Y 3 V s d H k g K C U p I D I w M j A m c X V v d D s s J n F 1 b 3 Q 7 R m V t Y W x l I G Z h Y 3 V s d H k g K C U p I D I w M T k m c X V v d D s s J n F 1 b 3 Q 7 R m V t Y W x l I G Z h Y 3 V s d H k g K C U p I D I w M T g m c X V v d D s s J n F 1 b 3 Q 7 Q 2 F y Z W V y I H B y b 2 d y Z X N z I H J h b m s g M j A y M i Z x d W 9 0 O y w m c X V v d D t D Y X J l Z X I g c H J v Z 3 J l c 3 M g c m F u a y A y M D I x J n F 1 b 3 Q 7 L C Z x d W 9 0 O 0 N h c m V l c i B w c m 9 n c m V z c y B y Y W 5 r I D I w M j A m c X V v d D s s J n F 1 b 3 Q 7 Q 2 F y Z W V y I H B y b 2 d y Z X N z I H J h b m s g M j A x O S Z x d W 9 0 O y w m c X V v d D t D Y X J l Z X I g c H J v Z 3 J l c 3 M g c m F u a y A y M D E 4 J n F 1 b 3 Q 7 L C Z x d W 9 0 O 1 N h b G F y e S B w Z X J j Z W 5 0 Y W d l I G l u Y 3 J l Y X N l I D I w M j I m c X V v d D s s J n F 1 b 3 Q 7 U 2 F s Y X J 5 I H B l c m N l b n R h Z 2 U g a W 5 j c m V h c 2 U g M j A y M S Z x d W 9 0 O y w m c X V v d D t T Y W x h c n k g c G V y Y 2 V u d G F n Z S B p b m N y Z W F z Z S A y M D I w J n F 1 b 3 Q 7 L C Z x d W 9 0 O 1 N h b G F y e S B w Z X J j Z W 5 0 Y W d l I G l u Y 3 J l Y X N l I D I w M T k m c X V v d D s s J n F 1 b 3 Q 7 U 2 F s Y X J 5 I H B l c m N l b n R h Z 2 U g a W 5 j c m V h c 2 U g M j A x O C Z x d W 9 0 O y w m c X V v d D t X Z W l n a H R l Z C B z Y W x h c n k g K F V T J C k g M j A y M i Z x d W 9 0 O y w m c X V v d D t X Z W l n a H R l Z C B z Y W x h c n k g K F V T J C k g M j A y M S Z x d W 9 0 O y w m c X V v d D t X Z W l n a H R l Z C B z Y W x h c n k g K F V T J C k g M j A y M C Z x d W 9 0 O y w m c X V v d D t X Z W l n a H R l Z C B z Y W x h c n k g K F V T J C k g M j A x O S Z x d W 9 0 O y w m c X V v d D t X Z W l n a H R l Z C B z Y W x h c n k g K F V T J C k g M j A x O C Z x d W 9 0 O y w m c X V v d D t W Y W x 1 Z S B m b 3 I g b W 9 u Z X k g c m F u a y A y M D I y J n F 1 b 3 Q 7 L C Z x d W 9 0 O 1 Z h b H V l I G Z v c i B t b 2 5 l e S B y Y W 5 r I D I w M j E m c X V v d D s s J n F 1 b 3 Q 7 V m F s d W U g Z m 9 y I G 1 v b m V 5 I H J h b m s g M j A y M C Z x d W 9 0 O y w m c X V v d D t W Y W x 1 Z S B m b 3 I g b W 9 u Z X k g c m F u a y A y M D E 5 J n F 1 b 3 Q 7 L C Z x d W 9 0 O 1 Z h b H V l I G Z v c i B t b 2 5 l e S B y Y W 5 r I D I w M T g m c X V v d D s s J n F 1 b 3 Q 7 R W 1 w b G 9 5 Z W Q g Y X Q g d G h y Z W U g b W 9 u d G h z I C g l K S A y M D I y J n F 1 b 3 Q 7 L C Z x d W 9 0 O 0 V t c G x v e W V k I G F 0 I H R o c m V l I G 1 v b n R o c y A o J S k g M j A y M S Z x d W 9 0 O y w m c X V v d D t F b X B s b 3 l l Z C B h d C B 0 a H J l Z S B t b 2 5 0 a H M g K C U p I D I w M j A m c X V v d D s s J n F 1 b 3 Q 7 R W 1 w b G 9 5 Z W Q g Y X Q g d G h y Z W U g b W 9 u d G h z I C g l K S A y M D E 5 J n F 1 b 3 Q 7 L C Z x d W 9 0 O 0 V t c G x v e W V k I G F 0 I H R o c m V l I G 1 v b n R o c y A o J S k g M j A x O C Z x d W 9 0 O y w m c X V v d D t J b n R l c m 5 h d G l v b m F s I G Z h Y 3 V s d H k g K C U p I D I w M j I m c X V v d D s s J n F 1 b 3 Q 7 S W 5 0 Z X J u Y X R p b 2 5 h b C B m Y W N 1 b H R 5 I C g l K S A y M D I x J n F 1 b 3 Q 7 L C Z x d W 9 0 O 0 l u d G V y b m F 0 a W 9 u Y W w g Z m F j d W x 0 e S A o J S k g M j A y M C Z x d W 9 0 O y w m c X V v d D t J b n R l c m 5 h d G l v b m F s I G Z h Y 3 V s d H k g K C U p I D I w M T k m c X V v d D s s J n F 1 b 3 Q 7 S W 5 0 Z X J u Y X R p b 2 5 h b C B m Y W N 1 b H R 5 I C g l K S A y M D E 4 J n F 1 b 3 Q 7 L C Z x d W 9 0 O 0 l u d G V y b m F 0 a W 9 u Y W w g c 3 R 1 Z G V u d H M g K C U p I D I w M j I m c X V v d D s s J n F 1 b 3 Q 7 S W 5 0 Z X J u Y X R p b 2 5 h b C B z d H V k Z W 5 0 c y A o J S k g M j A y M S Z x d W 9 0 O y w m c X V v d D t J b n R l c m 5 h d G l v b m F s I H N 0 d W R l b n R z I C g l K S A y M D I w J n F 1 b 3 Q 7 L C Z x d W 9 0 O 0 l u d G V y b m F 0 a W 9 u Y W w g c 3 R 1 Z G V u d H M g K C U p I D I w M T k m c X V v d D s s J n F 1 b 3 Q 7 S W 5 0 Z X J u Y X R p b 2 5 h b C B z d H V k Z W 5 0 c y A o J S k g M j A x O C Z x d W 9 0 O y w m c X V v d D t B a W 1 z I G F j a G l l d m V k I C g l K S A y M D I y J n F 1 b 3 Q 7 L C Z x d W 9 0 O 0 F p b X M g Y W N o a W V 2 Z W Q g K C U p I D I w M j E m c X V v d D s s J n F 1 b 3 Q 7 Q W l t c y B h Y 2 h p Z X Z l Z C A o J S k g M j A y M C Z x d W 9 0 O y w m c X V v d D t B a W 1 z I G F j a G l l d m V k I C g l K S A y M D E 5 J n F 1 b 3 Q 7 L C Z x d W 9 0 O 0 F p b X M g Y W N o a W V 2 Z W Q g K C U p I D I w M T g m c X V v d D s s J n F 1 b 3 Q 7 U H J v Z 3 J h b W 1 l I G 5 h b W U m c X V v d D s s J n F 1 b 3 Q 7 S W 5 0 Z X J u c 2 h p c H M g K C U p J n F 1 b 3 Q 7 L C Z x d W 9 0 O 0 F 2 Z X J h Z 2 U g Y 2 9 1 c n N l I G x l b m d 0 a C A o b W 9 u d G h z K S Z x d W 9 0 O y w m c X V v d D t N a W 5 p b X V t I E l F T F R T J n F 1 b 3 Q 7 L C Z x d W 9 0 O 0 1 p b m l t d W 0 g V E 9 J R U M m c X V v d D s s J n F 1 b 3 Q 7 T W l u a W 1 1 b S B U T 0 V G T C Z x d W 9 0 O y w m c X V v d D t N a W 5 p b X V t I E N G U i Z x d W 9 0 O y w m c X V v d D t H T U F U L 0 d S R S B S Z X F 1 a X J l Z C Z x d W 9 0 O y w m c X V v d D t S Z X F 1 a X J l Z C B D b 3 V y c 2 V z J n F 1 b 3 Q 7 L C Z x d W 9 0 O 0 F k b W l z c 2 l v b i B S Z X F 1 a X J l b W V u d C Z x d W 9 0 O y w m c X V v d D t O b y 4 g b 2 Y g T G 9 j Y X R p b 2 4 m c X V v d D s s J n F 1 b 3 Q 7 U H J v Z 3 J h b W 1 l c y 9 T d H J l Y W 1 z I E 9 m Z m V y Z W Q m c X V v d D s s J n F 1 b 3 Q 7 S W 5 0 Z X J u Y X R p b 2 5 h b C 9 E b 2 1 l c 3 R p Y y Z x d W 9 0 O y w m c X V v d D t B c H B s a W N h d G l v b i B m Z W U g J n F 1 b 3 Q 7 L C Z x d W 9 0 O 1 N j a G 9 v b C B G Z W V z K E 5 h d G l v b m F s K S Z x d W 9 0 O y w m c X V v d D t T Y 2 h v b 2 w g R m V l c y A o S W 5 0 Z X J u Y X R p b 2 5 h b C k m c X V v d D s s J n F 1 b 3 Q 7 Q 3 V y c m V u Y 3 k m c X V v d D s s J n F 1 b 3 Q 7 T G V u Z 3 R o I G 9 m I F B y b 2 d y Y W 1 t Z S h 0 Z X J t c y k m c X V v d D s s J n F 1 b 3 Q 7 T W 9 u d G h z I F B l c i B U Z X J t J n F 1 b 3 Q 7 L C Z x d W 9 0 O 0 N v c m U g Q 2 9 1 c n N l c y Z x d W 9 0 O y w m c X V v d D t F b G V j d G l 2 Z X M m c X V v d D s s J n F 1 b 3 Q 7 Q 2 8 g b 3 A v S W 5 0 Z X J u c 2 h p c D o g U m V x d W l y Z W Q m c X V v d D s s J n F 1 b 3 Q 7 Q 2 8 g b 3 A v S W 5 0 Z X J u c 2 h p c D o g T m 9 0 I F J l c X V p c m V k J n F 1 b 3 Q 7 L C Z x d W 9 0 O 0 N v I G 9 w L 0 l u d G V y b n N o a X A 6 I E 9 w d G l v b m F s J n F 1 b 3 Q 7 L C Z x d W 9 0 O 1 R o Z X N p c z o g U m V x d W l y Z W Q m c X V v d D s s J n F 1 b 3 Q 7 V G h l c 2 l z O i B O b 3 Q g U m V x d W l y Z W Q m c X V v d D s s J n F 1 b 3 Q 7 V G h l c 2 l z O i B P c H R p b 2 5 h b C Z x d W 9 0 O y w m c X V v d D t T Y 2 h v b G F y c 2 h p c H M m c X V v d D s s J n F 1 b 3 Q 7 R 2 F w I F l l Y X I m c X V v d D s s J n F 1 b 3 Q 7 U m F u a y B D a G F u Z 2 U g M j A y M i 0 y M D I x J n F 1 b 3 Q 7 L C Z x d W 9 0 O 1 J h b m s g Q 2 h h b m d l I D I w M j E t M j A y M C Z x d W 9 0 O y w m c X V v d D t S Y W 5 r I E N o Y W 5 n Z S A y M D I w L T I w M T k m c X V v d D s s J n F 1 b 3 Q 7 U m F u a y B D a G F u Z 2 U g M j A x O S 0 y M D E 4 J n F 1 b 3 Q 7 L C Z x d W 9 0 O 0 N h c m V l c n M g c 2 V y d m l j Z S B y Y W 5 r I D I w M j I t M j A y M S Z x d W 9 0 O y w m c X V v d D t D Y X J l Z X J z I H N l c n Z p Y 2 U g c m F u a y A y M D I x L T I w M j A m c X V v d D s s J n F 1 b 3 Q 7 Q 2 F y Z W V y c y B z Z X J 2 a W N l I H J h b m s g M j A y M C 0 y M D E 5 J n F 1 b 3 Q 7 L C Z x d W 9 0 O 0 N h c m V l c n M g c 2 V y d m l j Z S B y Y W 5 r I D I w M T k t M j A x O C Z x d W 9 0 O y w m c X V v d D t J b n R l c m 5 h d G l v b m F s I G N v d X J z Z S B l e H B l c m l l b m N l I H J h b m s g M j A y M i 0 y M D I x J n F 1 b 3 Q 7 L C Z x d W 9 0 O 0 l u d G V y b m F 0 a W 9 u Y W w g Y 2 9 1 c n N l I G V 4 c G V y a W V u Y 2 U g c m F u a y A y M D I x L T I w M j A m c X V v d D s s J n F 1 b 3 Q 7 S W 5 0 Z X J u Y X R p b 2 5 h b C B j b 3 V y c 2 U g Z X h w Z X J p Z W 5 j Z S B y Y W 5 r I D I w M j A t M j A x O S Z x d W 9 0 O y w m c X V v d D t J b n R l c m 5 h d G l v b m F s I G N v d X J z Z S B l e H B l c m l l b m N l I H J h b m s g M j A x O S 0 y M D E 4 J n F 1 b 3 Q 7 L C Z x d W 9 0 O 0 l u d G V y b m F 0 a W 9 u Y W w g d 2 9 y a y B t b 2 J p b G l 0 e S B y Y W 5 r I D I w M j I t M j A y M S Z x d W 9 0 O y w m c X V v d D t J b n R l c m 5 h d G l v b m F s I H d v c m s g b W 9 i a W x p d H k g c m F u a y A y M D I x L T I w M j A m c X V v d D s s J n F 1 b 3 Q 7 S W 5 0 Z X J u Y X R p b 2 5 h b C B 3 b 3 J r I G 1 v Y m l s a X R 5 I H J h b m s g M j A y M C 0 y M D E 5 J n F 1 b 3 Q 7 L C Z x d W 9 0 O 0 l u d G V y b m F 0 a W 9 u Y W w g d 2 9 y a y B t b 2 J p b G l 0 e S B y Y W 5 r I D I w M T k t M j A x O C Z x d W 9 0 O y w m c X V v d D t D Y X J l Z X I g c H J v Z 3 J l c 3 M g c m F u a y A y M D I y L T I w M j E m c X V v d D s s J n F 1 b 3 Q 7 Q 2 F y Z W V y I H B y b 2 d y Z X N z I H J h b m s g M j A y M S 0 y M D I w J n F 1 b 3 Q 7 L C Z x d W 9 0 O 0 N h c m V l c i B w c m 9 n c m V z c y B y Y W 5 r I D I w M j A t M j A x O S Z x d W 9 0 O y w m c X V v d D t D Y X J l Z X I g c H J v Z 3 J l c 3 M g c m F u a y A y M D E 5 L T I w M T g m c X V v d D s s J n F 1 b 3 Q 7 V m F s d W U g Z m 9 y I G 1 v b m V 5 I H J h b m s g M j A y M i 0 y M D I x J n F 1 b 3 Q 7 L C Z x d W 9 0 O 1 Z h b H V l I G Z v c i B t b 2 5 l e S B y Y W 5 r I D I w M j E t M j A y M C Z x d W 9 0 O y w m c X V v d D t W Y W x 1 Z S B m b 3 I g b W 9 u Z X k g c m F u a y A y M D I w L T I w M T k m c X V v d D s s J n F 1 b 3 Q 7 V m F s d W U g Z m 9 y I G 1 v b m V 5 I H J h b m s g M j A x O S 0 y M D E 4 J n F 1 b 3 Q 7 L C Z x d W 9 0 O 1 J h b m s g U 3 R h Y m l s a X R 5 J n F 1 b 3 Q 7 L C Z x d W 9 0 O 0 N h c m V l c n M g c 2 V y d m l j Z S B S Y W 5 r I F N 0 Y W J p b G l 0 e S Z x d W 9 0 O y w m c X V v d D t J b n R l c m 5 h d G l v b m F s I G N v d X J z Z S B l e H B l c m l l b m N l I F J h b m s g U 3 R h Y m l s a X R 5 J n F 1 b 3 Q 7 L C Z x d W 9 0 O 0 l u d G V y b m F 0 a W 9 u Y W w g d 2 9 y a y B t b 2 J p b G l 0 e S B S Y W 5 r I F N 0 Y W J p b G l 0 e S Z x d W 9 0 O y w m c X V v d D t D Y X J l Z X I g c H J v Z 3 J l c 3 M g U m F u a y B T d G F i a W x p d H k m c X V v d D s s J n F 1 b 3 Q 7 V m F s d W U g Z m 9 y I G 1 v b m V 5 I F J h b m s g U 3 R h Y m l s a X R 5 J n F 1 b 3 Q 7 L C Z x d W 9 0 O 0 Z h Y 3 V s d H k g Q 2 h h b m d l J n F 1 b 3 Q 7 L C Z x d W 9 0 O 0 l u d G V y b m F 0 a W 9 u Y W w g Q m 9 h c m Q g Q 2 h h b m d l J n F 1 b 3 Q 7 L C Z x d W 9 0 O 1 d v b W V u I G 9 u I G J v Y X J k I E N o Y W 5 n Z S Z x d W 9 0 O y w m c X V v d D t G Z W 1 h b G U g U 3 R 1 Z G V u d C B D a G F u Z 2 U m c X V v d D s s J n F 1 b 3 Q 7 R m V t Y W x l I G Z h Y 3 V s d H k g Q 2 h h b m d l J n F 1 b 3 Q 7 L C Z x d W 9 0 O 0 l u d G V y b m F 0 a W 9 u Y W w g Z m F j d W x 0 e S B D a G F u Z 2 U m c X V v d D s s J n F 1 b 3 Q 7 S W 5 0 Z X J u Y X R p b 2 5 h b C B z d H V k Z W 5 0 c y B D a G F u Z 2 U m c X V v d D s s J n F 1 b 3 Q 7 R m V t Y W x l I H N 0 d W R l b n R z I C g l K S A y M D I y I E N o Y W 5 n Z S Z x d W 9 0 O y w m c X V v d D t G Z W 1 h b G U g c 3 R 1 Z G V u d H M g K C U p I D I w M j E g Q 2 h h b m d l J n F 1 b 3 Q 7 L C Z x d W 9 0 O 0 Z l b W F s Z S B z d H V k Z W 5 0 c y A o J S k g M j A y M C B D a G F u Z 2 U m c X V v d D s s J n F 1 b 3 Q 7 R m V t Y W x l I H N 0 d W R l b n R z I C g l K S A y M D E 5 I E N o Y W 5 n Z S Z x d W 9 0 O y w m c X V v d D t G Z W 1 h b G U g Z m F j d W x 0 e S A o J S k g M j A y M i B D a G F u Z 2 U m c X V v d D s s J n F 1 b 3 Q 7 R m V t Y W x l I G Z h Y 3 V s d H k g K C U p I D I w M j E g Q 2 h h b m d l J n F 1 b 3 Q 7 L C Z x d W 9 0 O 0 Z l b W F s Z S B m Y W N 1 b H R 5 I C g l K S A y M D I w I E N o Y W 5 n Z S Z x d W 9 0 O y w m c X V v d D t G Z W 1 h b G U g Z m F j d W x 0 e S A o J S k g M j A x O S B D a G F u Z 2 U m c X V v d D s s J n F 1 b 3 Q 7 V 2 9 t Z W 4 g b 2 4 g Y m 9 h c m Q g K C U p I D I w M j I g Q 2 h h b m d l J n F 1 b 3 Q 7 L C Z x d W 9 0 O 1 d v b W V u I G 9 u I G J v Y X J k I C g l K S A y M D I x I E N o Y W 5 n Z S Z x d W 9 0 O y w m c X V v d D t X b 2 1 l b i B v b i B i b 2 F y Z C A o J S k g M j A y M C B D a G F u Z 2 U m c X V v d D s s J n F 1 b 3 Q 7 V 2 9 t Z W 4 g b 2 4 g Y m 9 h c m Q g K C U p I D I w M T k g Q 2 h h b m d l J n F 1 b 3 Q 7 L C Z x d W 9 0 O 1 N h d G l z Z m F j d G l v b i B D a G F u Z 2 U m c X V v d D s s J n F 1 b 3 Q 7 S W 5 0 Z X J u Y X R p b 2 5 h b C B z d H V k Z W 5 0 c y A o J S k g M j A y M i B D a G F u Z 2 U m c X V v d D s s J n F 1 b 3 Q 7 S W 5 0 Z X J u Y X R p b 2 5 h b C B z d H V k Z W 5 0 c y A o J S k g M j A y M S B D a G F u Z 2 U m c X V v d D s s J n F 1 b 3 Q 7 S W 5 0 Z X J u Y X R p b 2 5 h b C B z d H V k Z W 5 0 c y A o J S k g M j A y M C B D a G F u Z 2 U m c X V v d D s s J n F 1 b 3 Q 7 S W 5 0 Z X J u Y X R p b 2 5 h b C B z d H V k Z W 5 0 c y A o J S k g M j A x O S B D a G F u Z 2 U m c X V v d D s s J n F 1 b 3 Q 7 S W 5 0 Z X J u Y X R p b 2 5 h b C B m Y W N 1 b H R 5 I C g l K S A y M D I y I E N o Y W 5 n Z S Z x d W 9 0 O y w m c X V v d D t J b n R l c m 5 h d G l v b m F s I G Z h Y 3 V s d H k g K C U p I D I w M j E g Q 2 h h b m d l J n F 1 b 3 Q 7 L C Z x d W 9 0 O 0 l u d G V y b m F 0 a W 9 u Y W w g Z m F j d W x 0 e S A o J S k g M j A y M C B D a G F u Z 2 U m c X V v d D s s J n F 1 b 3 Q 7 S W 5 0 Z X J u Y X R p b 2 5 h b C B m Y W N 1 b H R 5 I C g l K S A y M D E 5 I E N o Y W 5 n Z S Z x d W 9 0 O y w m c X V v d D t J b n R l c m 5 h d G l v b m F s I G J v Y X J k I C g l K S A y M D I y I E N o Y W 5 n Z S Z x d W 9 0 O y w m c X V v d D t J b n R l c m 5 h d G l v b m F s I G J v Y X J k I C g l K S A y M D I x I E N o Y W 5 n Z S Z x d W 9 0 O y w m c X V v d D t J b n R l c m 5 h d G l v b m F s I G J v Y X J k I C g l K S A y M D I w I E N o Y W 5 n Z S Z x d W 9 0 O y w m c X V v d D t J b n R l c m 5 h d G l v b m F s I G J v Y X J k I C g l K S A y M D E 5 I E N o Y W 5 n Z S Z x d W 9 0 O y w m c X V v d D t D Y X J l Z X I g U H J v Z 3 J l c 3 M g d n M u I F N h b G F y e S B D b 3 J y Z W x h d G l v b i Z x d W 9 0 O y w m c X V v d D t W Y W x 1 Z S B m b 3 I g T W 9 u Z X k g S W 5 k Z X g m c X V v d D s s J n F 1 b 3 Q 7 R 0 1 B V C 9 H U k U g U m V x d W l y Z W Q g Q 2 9 1 b n Q m c X V v d D s s J n F 1 b 3 Q 7 V G h l c 2 l z I F J l c X V p c m V k I E N v d W 5 0 J n F 1 b 3 Q 7 L C Z x d W 9 0 O 0 N v I G 9 w L 0 l u d G V y b n N o a X A 6 I F J l c X V p c m V k I E N v d W 5 0 J n F 1 b 3 Q 7 L C Z x d W 9 0 O 1 N j a G 9 s Y X J z a G l w c y B D b 3 V u d C Z x d W 9 0 O 1 0 i I C 8 + P E V u d H J 5 I F R 5 c G U 9 I k Z p b G x T d G F 0 d X M i I F Z h b H V l P S J z Q 2 9 t c G x l d G U i I C 8 + P E V u d H J 5 I F R 5 c G U 9 I l J l b G F 0 a W 9 u c 2 h p c E l u Z m 9 D b 2 5 0 Y W l u Z X I i I F Z h b H V l P S J z e y Z x d W 9 0 O 2 N v b H V t b k N v d W 5 0 J n F 1 b 3 Q 7 O j E 5 N C w m c X V v d D t r Z X l D b 2 x 1 b W 5 O Y W 1 l c y Z x d W 9 0 O z p b X S w m c X V v d D t x d W V y e V J l b G F 0 a W 9 u c 2 h p c H M m c X V v d D s 6 W 1 0 s J n F 1 b 3 Q 7 Y 2 9 s d W 1 u S W R l b n R p d G l l c y Z x d W 9 0 O z p b J n F 1 b 3 Q 7 U 2 V j d G l v b j E v b 3 V 0 c H V 0 X 2 R h d G F z Z X Q x L 0 N o Y W 5 n Z W Q g V H l w Z S 5 7 U 2 N o b 2 9 s I E 5 h b W U s M X 0 m c X V v d D s s J n F 1 b 3 Q 7 U 2 V j d G l v b j E v b 3 V 0 c H V 0 X 2 R h d G F z Z X Q x L 0 N o Y W 5 n Z W Q g V H l w Z S 5 7 T G 9 j Y X R p b 2 4 g Y n k g c H J p b W F y e S B j Y W 1 w d X M s M n 0 m c X V v d D s s J n F 1 b 3 Q 7 U 2 V j d G l v b j E v b 3 V 0 c H V 0 X 2 R h d G F z Z X Q x L 0 N o Y W 5 n Z W Q g V H l w Z S 5 7 Q 2 F y Z W V y c y B z Z X J 2 a W N l I H J h b m s g M j A y M i w z f S Z x d W 9 0 O y w m c X V v d D t T Z W N 0 a W 9 u M S 9 v d X R w d X R f Z G F 0 Y X N l d D E v Q 2 h h b m d l Z C B U e X B l L n t D Y X J l Z X J z I H N l c n Z p Y 2 U g c m F u a y A y M D I x L D R 9 J n F 1 b 3 Q 7 L C Z x d W 9 0 O 1 N l Y 3 R p b 2 4 x L 2 9 1 d H B 1 d F 9 k Y X R h c 2 V 0 M S 9 D a G F u Z 2 V k I F R 5 c G U u e 0 N h c m V l c n M g c 2 V y d m l j Z S B y Y W 5 r I D I w M j A s N X 0 m c X V v d D s s J n F 1 b 3 Q 7 U 2 V j d G l v b j E v b 3 V 0 c H V 0 X 2 R h d G F z Z X Q x L 0 N o Y W 5 n Z W Q g V H l w Z S 5 7 Q 2 F y Z W V y c y B z Z X J 2 a W N l I H J h b m s g M j A x O S w 2 f S Z x d W 9 0 O y w m c X V v d D t T Z W N 0 a W 9 u M S 9 v d X R w d X R f Z G F 0 Y X N l d D E v Q 2 h h b m d l Z C B U e X B l L n t D Y X J l Z X J z I H N l c n Z p Y 2 U g c m F u a y A y M D E 4 L D d 9 J n F 1 b 3 Q 7 L C Z x d W 9 0 O 1 N l Y 3 R p b 2 4 x L 2 9 1 d H B 1 d F 9 k Y X R h c 2 V 0 M S 9 D a G F u Z 2 V k I F R 5 c G U u e 0 l u d G V y b m F 0 a W 9 u Y W w g Y m 9 h c m Q g K C U p I D I w M j I s O X 0 m c X V v d D s s J n F 1 b 3 Q 7 U 2 V j d G l v b j E v b 3 V 0 c H V 0 X 2 R h d G F z Z X Q x L 0 N o Y W 5 n Z W Q g V H l w Z S 5 7 S W 5 0 Z X J u Y X R p b 2 5 h b C B i b 2 F y Z C A o J S k g M j A y M S w x M H 0 m c X V v d D s s J n F 1 b 3 Q 7 U 2 V j d G l v b j E v b 3 V 0 c H V 0 X 2 R h d G F z Z X Q x L 0 N o Y W 5 n Z W Q g V H l w Z S 5 7 S W 5 0 Z X J u Y X R p b 2 5 h b C B i b 2 F y Z C A o J S k g M j A y M C w x M X 0 m c X V v d D s s J n F 1 b 3 Q 7 U 2 V j d G l v b j E v b 3 V 0 c H V 0 X 2 R h d G F z Z X Q x L 0 N o Y W 5 n Z W Q g V H l w Z S 5 7 S W 5 0 Z X J u Y X R p b 2 5 h b C B i b 2 F y Z C A o J S k g M j A x O S w x M n 0 m c X V v d D s s J n F 1 b 3 Q 7 U 2 V j d G l v b j E v b 3 V 0 c H V 0 X 2 R h d G F z Z X Q x L 0 N o Y W 5 n Z W Q g V H l w Z S 5 7 S W 5 0 Z X J u Y X R p b 2 5 h b C B i b 2 F y Z C A o J S k g M j A x O C w x M 3 0 m c X V v d D s s J n F 1 b 3 Q 7 U 2 V j d G l v b j E v b 3 V 0 c H V 0 X 2 R h d G F z Z X Q x L 0 N o Y W 5 n Z W Q g V H l w Z S 5 7 S W 5 0 Z X J u Y X R p b 2 5 h b C B j b 3 V y c 2 U g Z X h w Z X J p Z W 5 j Z S B y Y W 5 r I D I w M j I s M T R 9 J n F 1 b 3 Q 7 L C Z x d W 9 0 O 1 N l Y 3 R p b 2 4 x L 2 9 1 d H B 1 d F 9 k Y X R h c 2 V 0 M S 9 D a G F u Z 2 V k I F R 5 c G U u e 0 l u d G V y b m F 0 a W 9 u Y W w g Y 2 9 1 c n N l I G V 4 c G V y a W V u Y 2 U g c m F u a y A y M D I x L D E 1 f S Z x d W 9 0 O y w m c X V v d D t T Z W N 0 a W 9 u M S 9 v d X R w d X R f Z G F 0 Y X N l d D E v Q 2 h h b m d l Z C B U e X B l L n t J b n R l c m 5 h d G l v b m F s I G N v d X J z Z S B l e H B l c m l l b m N l I H J h b m s g M j A y M C w x N n 0 m c X V v d D s s J n F 1 b 3 Q 7 U 2 V j d G l v b j E v b 3 V 0 c H V 0 X 2 R h d G F z Z X Q x L 0 N o Y W 5 n Z W Q g V H l w Z S 5 7 S W 5 0 Z X J u Y X R p b 2 5 h b C B j b 3 V y c 2 U g Z X h w Z X J p Z W 5 j Z S B y Y W 5 r I D I w M T k s M T d 9 J n F 1 b 3 Q 7 L C Z x d W 9 0 O 1 N l Y 3 R p b 2 4 x L 2 9 1 d H B 1 d F 9 k Y X R h c 2 V 0 M S 9 D a G F u Z 2 V k I F R 5 c G U u e 0 l u d G V y b m F 0 a W 9 u Y W w g Y 2 9 1 c n N l I G V 4 c G V y a W V u Y 2 U g c m F u a y A y M D E 4 L D E 4 f S Z x d W 9 0 O y w m c X V v d D t T Z W N 0 a W 9 u M S 9 v d X R w d X R f Z G F 0 Y X N l d D E v Q 2 h h b m d l Z C B U e X B l L n t U a H J l Z X l l Y X I g Y X Z l c m F n Z S A y M D I y L D E 5 f S Z x d W 9 0 O y w m c X V v d D t T Z W N 0 a W 9 u M S 9 v d X R w d X R f Z G F 0 Y X N l d D E v Q 2 h h b m d l Z C B U e X B l L n t U a H J l Z X l l Y X I g Y X Z l c m F n Z S A y M D I x L D I w f S Z x d W 9 0 O y w m c X V v d D t T Z W N 0 a W 9 u M S 9 v d X R w d X R f Z G F 0 Y X N l d D E v Q 2 h h b m d l Z C B U e X B l L n t U a H J l Z X l l Y X I g Y X Z l c m F n Z S A y M D I w L D I x f S Z x d W 9 0 O y w m c X V v d D t T Z W N 0 a W 9 u M S 9 v d X R w d X R f Z G F 0 Y X N l d D E v Q 2 h h b m d l Z C B U e X B l L n t U a H J l Z X l l Y X I g Y X Z l c m F n Z S A y M D E 5 L D I y f S Z x d W 9 0 O y w m c X V v d D t T Z W N 0 a W 9 u M S 9 v d X R w d X R f Z G F 0 Y X N l d D E v Q 2 h h b m d l Z C B U e X B l L n t U a H J l Z X l l Y X I g Y X Z l c m F n Z S A y M D E 4 L D I z f S Z x d W 9 0 O y w m c X V v d D t T Z W N 0 a W 9 u M S 9 v d X R w d X R f Z G F 0 Y X N l d D E v Q 2 h h b m d l Z C B U e X B l L n t G Y W N 1 b H R 5 I H d p d G g g Z G 9 j d G 9 y Y X R l c y A o J S k g M j A y M i w y N H 0 m c X V v d D s s J n F 1 b 3 Q 7 U 2 V j d G l v b j E v b 3 V 0 c H V 0 X 2 R h d G F z Z X Q x L 0 N o Y W 5 n Z W Q g V H l w Z S 5 7 R m F j d W x 0 e S B 3 a X R o I G R v Y 3 R v c m F 0 Z X M g K C U p I D I w M j E s M j V 9 J n F 1 b 3 Q 7 L C Z x d W 9 0 O 1 N l Y 3 R p b 2 4 x L 2 9 1 d H B 1 d F 9 k Y X R h c 2 V 0 M S 9 D a G F u Z 2 V k I F R 5 c G U u e 0 Z h Y 3 V s d H k g d 2 l 0 a C B k b 2 N 0 b 3 J h d G V z I C g l K S A y M D I w L D I 2 f S Z x d W 9 0 O y w m c X V v d D t T Z W N 0 a W 9 u M S 9 v d X R w d X R f Z G F 0 Y X N l d D E v Q 2 h h b m d l Z C B U e X B l L n t G Y W N 1 b H R 5 I H d p d G g g Z G 9 j d G 9 y Y X R l c y A o J S k g M j A x O S w y N 3 0 m c X V v d D s s J n F 1 b 3 Q 7 U 2 V j d G l v b j E v b 3 V 0 c H V 0 X 2 R h d G F z Z X Q x L 0 N o Y W 5 n Z W Q g V H l w Z S 5 7 R m F j d W x 0 e S B 3 a X R o I G R v Y 3 R v c m F 0 Z X M g K C U p I D I w M T g s M j h 9 J n F 1 b 3 Q 7 L C Z x d W 9 0 O 1 N l Y 3 R p b 2 4 x L 2 9 1 d H B 1 d F 9 k Y X R h c 2 V 0 M S 9 D a G F u Z 2 V k I F R 5 c G U u e 0 l u d G V y b m F 0 a W 9 u Y W w g d 2 9 y a y B t b 2 J p b G l 0 e S B y Y W 5 r I D I w M j I s M j l 9 J n F 1 b 3 Q 7 L C Z x d W 9 0 O 1 N l Y 3 R p b 2 4 x L 2 9 1 d H B 1 d F 9 k Y X R h c 2 V 0 M S 9 D a G F u Z 2 V k I F R 5 c G U u e 0 l u d G V y b m F 0 a W 9 u Y W w g d 2 9 y a y B t b 2 J p b G l 0 e S B y Y W 5 r I D I w M j E s M z B 9 J n F 1 b 3 Q 7 L C Z x d W 9 0 O 1 N l Y 3 R p b 2 4 x L 2 9 1 d H B 1 d F 9 k Y X R h c 2 V 0 M S 9 D a G F u Z 2 V k I F R 5 c G U u e 0 l u d G V y b m F 0 a W 9 u Y W w g d 2 9 y a y B t b 2 J p b G l 0 e S B y Y W 5 r I D I w M j A s M z F 9 J n F 1 b 3 Q 7 L C Z x d W 9 0 O 1 N l Y 3 R p b 2 4 x L 2 9 1 d H B 1 d F 9 k Y X R h c 2 V 0 M S 9 D a G F u Z 2 V k I F R 5 c G U u e 0 l u d G V y b m F 0 a W 9 u Y W w g d 2 9 y a y B t b 2 J p b G l 0 e S B y Y W 5 r I D I w M T k s M z J 9 J n F 1 b 3 Q 7 L C Z x d W 9 0 O 1 N l Y 3 R p b 2 4 x L 2 9 1 d H B 1 d F 9 k Y X R h c 2 V 0 M S 9 D a G F u Z 2 V k I F R 5 c G U u e 0 l u d G V y b m F 0 a W 9 u Y W w g d 2 9 y a y B t b 2 J p b G l 0 e S B y Y W 5 r I D I w M T g s M z N 9 J n F 1 b 3 Q 7 L C Z x d W 9 0 O 1 N l Y 3 R p b 2 4 x L 2 9 1 d H B 1 d F 9 k Y X R h c 2 V 0 M S 9 D a G F u Z 2 V k I F R 5 c G U u e 1 J h b m s g a W 4 g M j A y M i w z N H 0 m c X V v d D s s J n F 1 b 3 Q 7 U 2 V j d G l v b j E v b 3 V 0 c H V 0 X 2 R h d G F z Z X Q x L 0 N o Y W 5 n Z W Q g V H l w Z S 5 7 U m F u a y B p b i A y M D I x L D M 1 f S Z x d W 9 0 O y w m c X V v d D t T Z W N 0 a W 9 u M S 9 v d X R w d X R f Z G F 0 Y X N l d D E v Q 2 h h b m d l Z C B U e X B l L n t S Y W 5 r I G l u I D I w M j A s M z Z 9 J n F 1 b 3 Q 7 L C Z x d W 9 0 O 1 N l Y 3 R p b 2 4 x L 2 9 1 d H B 1 d F 9 k Y X R h c 2 V 0 M S 9 D a G F u Z 2 V k I F R 5 c G U u e 1 J h b m s g a W 4 g M j A x O S w z N 3 0 m c X V v d D s s J n F 1 b 3 Q 7 U 2 V j d G l v b j E v b 3 V 0 c H V 0 X 2 R h d G F z Z X Q x L 0 N o Y W 5 n Z W Q g V H l w Z S 5 7 U m F u a y B p b i A y M D E 4 L D M 4 f S Z x d W 9 0 O y w m c X V v d D t T Z W N 0 a W 9 u M S 9 v d X R w d X R f Z G F 0 Y X N l d D E v Q 2 h h b m d l Z C B U e X B l L n t P d m V y Y W x s I H N h d G l z Z m F j d G l v b i A y M D I y L D M 5 f S Z x d W 9 0 O y w m c X V v d D t T Z W N 0 a W 9 u M S 9 v d X R w d X R f Z G F 0 Y X N l d D E v Q 2 h h b m d l Z C B U e X B l L n t P d m V y Y W x s I H N h d G l z Z m F j d G l v b i A y M D I x L D Q w f S Z x d W 9 0 O y w m c X V v d D t T Z W N 0 a W 9 u M S 9 v d X R w d X R f Z G F 0 Y X N l d D E v Q 2 h h b m d l Z C B U e X B l L n t P d m V y Y W x s I H N h d G l z Z m F j d G l v b i A y M D I w L D Q x f S Z x d W 9 0 O y w m c X V v d D t T Z W N 0 a W 9 u M S 9 v d X R w d X R f Z G F 0 Y X N l d D E v Q 2 h h b m d l Z C B U e X B l L n t P d m V y Y W x s I H N h d G l z Z m F j d G l v b i A y M D E 5 L D Q y f S Z x d W 9 0 O y w m c X V v d D t T Z W N 0 a W 9 u M S 9 v d X R w d X R f Z G F 0 Y X N l d D E v Q 2 h h b m d l Z C B U e X B l L n t P d m V y Y W x s I H N h d G l z Z m F j d G l v b i A y M D E 4 L D Q z f S Z x d W 9 0 O y w m c X V v d D t T Z W N 0 a W 9 u M S 9 v d X R w d X R f Z G F 0 Y X N l d D E v Q 2 h h b m d l Z C B U e X B l L n t X b 2 1 l b i B v b i B i b 2 F y Z C A o J S k g M j A y M i w 0 N H 0 m c X V v d D s s J n F 1 b 3 Q 7 U 2 V j d G l v b j E v b 3 V 0 c H V 0 X 2 R h d G F z Z X Q x L 0 N o Y W 5 n Z W Q g V H l w Z S 5 7 V 2 9 t Z W 4 g b 2 4 g Y m 9 h c m Q g K C U p I D I w M j E s N D V 9 J n F 1 b 3 Q 7 L C Z x d W 9 0 O 1 N l Y 3 R p b 2 4 x L 2 9 1 d H B 1 d F 9 k Y X R h c 2 V 0 M S 9 D a G F u Z 2 V k I F R 5 c G U u e 1 d v b W V u I G 9 u I G J v Y X J k I C g l K S A y M D I w L D Q 2 f S Z x d W 9 0 O y w m c X V v d D t T Z W N 0 a W 9 u M S 9 v d X R w d X R f Z G F 0 Y X N l d D E v Q 2 h h b m d l Z C B U e X B l L n t X b 2 1 l b i B v b i B i b 2 F y Z C A o J S k g M j A x O S w 0 N 3 0 m c X V v d D s s J n F 1 b 3 Q 7 U 2 V j d G l v b j E v b 3 V 0 c H V 0 X 2 R h d G F z Z X Q x L 0 N o Y W 5 n Z W Q g V H l w Z S 5 7 V 2 9 t Z W 4 g b 2 4 g Y m 9 h c m Q g K C U p I D I w M T g s N D h 9 J n F 1 b 3 Q 7 L C Z x d W 9 0 O 1 N l Y 3 R p b 2 4 x L 2 9 1 d H B 1 d F 9 k Y X R h c 2 V 0 M S 9 D a G F u Z 2 V k I F R 5 c G U u e 0 Z l b W F s Z S B z d H V k Z W 5 0 c y A o J S k g M j A y M i w 0 O X 0 m c X V v d D s s J n F 1 b 3 Q 7 U 2 V j d G l v b j E v b 3 V 0 c H V 0 X 2 R h d G F z Z X Q x L 0 N o Y W 5 n Z W Q g V H l w Z S 5 7 R m V t Y W x l I H N 0 d W R l b n R z I C g l K S A y M D I x L D U w f S Z x d W 9 0 O y w m c X V v d D t T Z W N 0 a W 9 u M S 9 v d X R w d X R f Z G F 0 Y X N l d D E v Q 2 h h b m d l Z C B U e X B l L n t G Z W 1 h b G U g c 3 R 1 Z G V u d H M g K C U p I D I w M j A s N T F 9 J n F 1 b 3 Q 7 L C Z x d W 9 0 O 1 N l Y 3 R p b 2 4 x L 2 9 1 d H B 1 d F 9 k Y X R h c 2 V 0 M S 9 D a G F u Z 2 V k I F R 5 c G U u e 0 Z l b W F s Z S B z d H V k Z W 5 0 c y A o J S k g M j A x O S w 1 M n 0 m c X V v d D s s J n F 1 b 3 Q 7 U 2 V j d G l v b j E v b 3 V 0 c H V 0 X 2 R h d G F z Z X Q x L 0 N o Y W 5 n Z W Q g V H l w Z S 5 7 R m V t Y W x l I H N 0 d W R l b n R z I C g l K S A y M D E 4 L D U z f S Z x d W 9 0 O y w m c X V v d D t T Z W N 0 a W 9 u M S 9 v d X R w d X R f Z G F 0 Y X N l d D E v Q 2 h h b m d l Z C B U e X B l L n t G Z W 1 h b G U g Z m F j d W x 0 e S A o J S k g M j A y M i w 1 N H 0 m c X V v d D s s J n F 1 b 3 Q 7 U 2 V j d G l v b j E v b 3 V 0 c H V 0 X 2 R h d G F z Z X Q x L 0 N o Y W 5 n Z W Q g V H l w Z S 5 7 R m V t Y W x l I G Z h Y 3 V s d H k g K C U p I D I w M j E s N T V 9 J n F 1 b 3 Q 7 L C Z x d W 9 0 O 1 N l Y 3 R p b 2 4 x L 2 9 1 d H B 1 d F 9 k Y X R h c 2 V 0 M S 9 D a G F u Z 2 V k I F R 5 c G U u e 0 Z l b W F s Z S B m Y W N 1 b H R 5 I C g l K S A y M D I w L D U 2 f S Z x d W 9 0 O y w m c X V v d D t T Z W N 0 a W 9 u M S 9 v d X R w d X R f Z G F 0 Y X N l d D E v Q 2 h h b m d l Z C B U e X B l L n t G Z W 1 h b G U g Z m F j d W x 0 e S A o J S k g M j A x O S w 1 N 3 0 m c X V v d D s s J n F 1 b 3 Q 7 U 2 V j d G l v b j E v b 3 V 0 c H V 0 X 2 R h d G F z Z X Q x L 0 N o Y W 5 n Z W Q g V H l w Z S 5 7 R m V t Y W x l I G Z h Y 3 V s d H k g K C U p I D I w M T g s N T h 9 J n F 1 b 3 Q 7 L C Z x d W 9 0 O 1 N l Y 3 R p b 2 4 x L 2 9 1 d H B 1 d F 9 k Y X R h c 2 V 0 M S 9 D a G F u Z 2 V k I F R 5 c G U u e 0 N h c m V l c i B w c m 9 n c m V z c y B y Y W 5 r I D I w M j I s N T l 9 J n F 1 b 3 Q 7 L C Z x d W 9 0 O 1 N l Y 3 R p b 2 4 x L 2 9 1 d H B 1 d F 9 k Y X R h c 2 V 0 M S 9 D a G F u Z 2 V k I F R 5 c G U u e 0 N h c m V l c i B w c m 9 n c m V z c y B y Y W 5 r I D I w M j E s N j B 9 J n F 1 b 3 Q 7 L C Z x d W 9 0 O 1 N l Y 3 R p b 2 4 x L 2 9 1 d H B 1 d F 9 k Y X R h c 2 V 0 M S 9 D a G F u Z 2 V k I F R 5 c G U u e 0 N h c m V l c i B w c m 9 n c m V z c y B y Y W 5 r I D I w M j A s N j F 9 J n F 1 b 3 Q 7 L C Z x d W 9 0 O 1 N l Y 3 R p b 2 4 x L 2 9 1 d H B 1 d F 9 k Y X R h c 2 V 0 M S 9 D a G F u Z 2 V k I F R 5 c G U u e 0 N h c m V l c i B w c m 9 n c m V z c y B y Y W 5 r I D I w M T k s N j J 9 J n F 1 b 3 Q 7 L C Z x d W 9 0 O 1 N l Y 3 R p b 2 4 x L 2 9 1 d H B 1 d F 9 k Y X R h c 2 V 0 M S 9 D a G F u Z 2 V k I F R 5 c G U u e 0 N h c m V l c i B w c m 9 n c m V z c y B y Y W 5 r I D I w M T g s N j N 9 J n F 1 b 3 Q 7 L C Z x d W 9 0 O 1 N l Y 3 R p b 2 4 x L 2 9 1 d H B 1 d F 9 k Y X R h c 2 V 0 M S 9 D a G F u Z 2 V k I F R 5 c G U u e 1 N h b G F y e S B w Z X J j Z W 5 0 Y W d l I G l u Y 3 J l Y X N l I D I w M j I s N j R 9 J n F 1 b 3 Q 7 L C Z x d W 9 0 O 1 N l Y 3 R p b 2 4 x L 2 9 1 d H B 1 d F 9 k Y X R h c 2 V 0 M S 9 D a G F u Z 2 V k I F R 5 c G U u e 1 N h b G F y e S B w Z X J j Z W 5 0 Y W d l I G l u Y 3 J l Y X N l I D I w M j E s N j V 9 J n F 1 b 3 Q 7 L C Z x d W 9 0 O 1 N l Y 3 R p b 2 4 x L 2 9 1 d H B 1 d F 9 k Y X R h c 2 V 0 M S 9 D a G F u Z 2 V k I F R 5 c G U u e 1 N h b G F y e S B w Z X J j Z W 5 0 Y W d l I G l u Y 3 J l Y X N l I D I w M j A s N j Z 9 J n F 1 b 3 Q 7 L C Z x d W 9 0 O 1 N l Y 3 R p b 2 4 x L 2 9 1 d H B 1 d F 9 k Y X R h c 2 V 0 M S 9 D a G F u Z 2 V k I F R 5 c G U u e 1 N h b G F y e S B w Z X J j Z W 5 0 Y W d l I G l u Y 3 J l Y X N l I D I w M T k s N j d 9 J n F 1 b 3 Q 7 L C Z x d W 9 0 O 1 N l Y 3 R p b 2 4 x L 2 9 1 d H B 1 d F 9 k Y X R h c 2 V 0 M S 9 D a G F u Z 2 V k I F R 5 c G U u e 1 N h b G F y e S B w Z X J j Z W 5 0 Y W d l I G l u Y 3 J l Y X N l I D I w M T g s N j h 9 J n F 1 b 3 Q 7 L C Z x d W 9 0 O 1 N l Y 3 R p b 2 4 x L 2 9 1 d H B 1 d F 9 k Y X R h c 2 V 0 M S 9 D a G F u Z 2 V k I F R 5 c G U u e 1 d l a W d o d G V k I H N h b G F y e S A o V V M k K S A y M D I y L D Y 5 f S Z x d W 9 0 O y w m c X V v d D t T Z W N 0 a W 9 u M S 9 v d X R w d X R f Z G F 0 Y X N l d D E v Q 2 h h b m d l Z C B U e X B l L n t X Z W l n a H R l Z C B z Y W x h c n k g K F V T J C k g M j A y M S w 3 M H 0 m c X V v d D s s J n F 1 b 3 Q 7 U 2 V j d G l v b j E v b 3 V 0 c H V 0 X 2 R h d G F z Z X Q x L 0 N o Y W 5 n Z W Q g V H l w Z S 5 7 V 2 V p Z 2 h 0 Z W Q g c 2 F s Y X J 5 I C h V U y Q p I D I w M j A s N z F 9 J n F 1 b 3 Q 7 L C Z x d W 9 0 O 1 N l Y 3 R p b 2 4 x L 2 9 1 d H B 1 d F 9 k Y X R h c 2 V 0 M S 9 D a G F u Z 2 V k I F R 5 c G U u e 1 d l a W d o d G V k I H N h b G F y e S A o V V M k K S A y M D E 5 L D c y f S Z x d W 9 0 O y w m c X V v d D t T Z W N 0 a W 9 u M S 9 v d X R w d X R f Z G F 0 Y X N l d D E v Q 2 h h b m d l Z C B U e X B l L n t X Z W l n a H R l Z C B z Y W x h c n k g K F V T J C k g M j A x O C w 3 M 3 0 m c X V v d D s s J n F 1 b 3 Q 7 U 2 V j d G l v b j E v b 3 V 0 c H V 0 X 2 R h d G F z Z X Q x L 0 N o Y W 5 n Z W Q g V H l w Z S 5 7 V m F s d W U g Z m 9 y I G 1 v b m V 5 I H J h b m s g M j A y M i w 3 N H 0 m c X V v d D s s J n F 1 b 3 Q 7 U 2 V j d G l v b j E v b 3 V 0 c H V 0 X 2 R h d G F z Z X Q x L 0 N o Y W 5 n Z W Q g V H l w Z S 5 7 V m F s d W U g Z m 9 y I G 1 v b m V 5 I H J h b m s g M j A y M S w 3 N X 0 m c X V v d D s s J n F 1 b 3 Q 7 U 2 V j d G l v b j E v b 3 V 0 c H V 0 X 2 R h d G F z Z X Q x L 0 N o Y W 5 n Z W Q g V H l w Z S 5 7 V m F s d W U g Z m 9 y I G 1 v b m V 5 I H J h b m s g M j A y M C w 3 N n 0 m c X V v d D s s J n F 1 b 3 Q 7 U 2 V j d G l v b j E v b 3 V 0 c H V 0 X 2 R h d G F z Z X Q x L 0 N o Y W 5 n Z W Q g V H l w Z S 5 7 V m F s d W U g Z m 9 y I G 1 v b m V 5 I H J h b m s g M j A x O S w 3 N 3 0 m c X V v d D s s J n F 1 b 3 Q 7 U 2 V j d G l v b j E v b 3 V 0 c H V 0 X 2 R h d G F z Z X Q x L 0 N o Y W 5 n Z W Q g V H l w Z S 5 7 V m F s d W U g Z m 9 y I G 1 v b m V 5 I H J h b m s g M j A x O C w 3 O H 0 m c X V v d D s s J n F 1 b 3 Q 7 U 2 V j d G l v b j E v b 3 V 0 c H V 0 X 2 R h d G F z Z X Q x L 0 N o Y W 5 n Z W Q g V H l w Z S 5 7 R W 1 w b G 9 5 Z W Q g Y X Q g d G h y Z W U g b W 9 u d G h z I C g l K S A y M D I y L D c 5 f S Z x d W 9 0 O y w m c X V v d D t T Z W N 0 a W 9 u M S 9 v d X R w d X R f Z G F 0 Y X N l d D E v Q 2 h h b m d l Z C B U e X B l L n t F b X B s b 3 l l Z C B h d C B 0 a H J l Z S B t b 2 5 0 a H M g K C U p I D I w M j E s O D B 9 J n F 1 b 3 Q 7 L C Z x d W 9 0 O 1 N l Y 3 R p b 2 4 x L 2 9 1 d H B 1 d F 9 k Y X R h c 2 V 0 M S 9 D a G F u Z 2 V k I F R 5 c G U u e 0 V t c G x v e W V k I G F 0 I H R o c m V l I G 1 v b n R o c y A o J S k g M j A y M C w 4 M X 0 m c X V v d D s s J n F 1 b 3 Q 7 U 2 V j d G l v b j E v b 3 V 0 c H V 0 X 2 R h d G F z Z X Q x L 0 N o Y W 5 n Z W Q g V H l w Z S 5 7 R W 1 w b G 9 5 Z W Q g Y X Q g d G h y Z W U g b W 9 u d G h z I C g l K S A y M D E 5 L D g y f S Z x d W 9 0 O y w m c X V v d D t T Z W N 0 a W 9 u M S 9 v d X R w d X R f Z G F 0 Y X N l d D E v Q 2 h h b m d l Z C B U e X B l L n t F b X B s b 3 l l Z C B h d C B 0 a H J l Z S B t b 2 5 0 a H M g K C U p I D I w M T g s O D N 9 J n F 1 b 3 Q 7 L C Z x d W 9 0 O 1 N l Y 3 R p b 2 4 x L 2 9 1 d H B 1 d F 9 k Y X R h c 2 V 0 M S 9 D a G F u Z 2 V k I F R 5 c G U u e 0 l u d G V y b m F 0 a W 9 u Y W w g Z m F j d W x 0 e S A o J S k g M j A y M i w 4 N H 0 m c X V v d D s s J n F 1 b 3 Q 7 U 2 V j d G l v b j E v b 3 V 0 c H V 0 X 2 R h d G F z Z X Q x L 0 N o Y W 5 n Z W Q g V H l w Z S 5 7 S W 5 0 Z X J u Y X R p b 2 5 h b C B m Y W N 1 b H R 5 I C g l K S A y M D I x L D g 1 f S Z x d W 9 0 O y w m c X V v d D t T Z W N 0 a W 9 u M S 9 v d X R w d X R f Z G F 0 Y X N l d D E v Q 2 h h b m d l Z C B U e X B l L n t J b n R l c m 5 h d G l v b m F s I G Z h Y 3 V s d H k g K C U p I D I w M j A s O D Z 9 J n F 1 b 3 Q 7 L C Z x d W 9 0 O 1 N l Y 3 R p b 2 4 x L 2 9 1 d H B 1 d F 9 k Y X R h c 2 V 0 M S 9 D a G F u Z 2 V k I F R 5 c G U u e 0 l u d G V y b m F 0 a W 9 u Y W w g Z m F j d W x 0 e S A o J S k g M j A x O S w 4 N 3 0 m c X V v d D s s J n F 1 b 3 Q 7 U 2 V j d G l v b j E v b 3 V 0 c H V 0 X 2 R h d G F z Z X Q x L 0 N o Y W 5 n Z W Q g V H l w Z S 5 7 S W 5 0 Z X J u Y X R p b 2 5 h b C B m Y W N 1 b H R 5 I C g l K S A y M D E 4 L D g 4 f S Z x d W 9 0 O y w m c X V v d D t T Z W N 0 a W 9 u M S 9 v d X R w d X R f Z G F 0 Y X N l d D E v Q 2 h h b m d l Z C B U e X B l L n t J b n R l c m 5 h d G l v b m F s I H N 0 d W R l b n R z I C g l K S A y M D I y L D g 5 f S Z x d W 9 0 O y w m c X V v d D t T Z W N 0 a W 9 u M S 9 v d X R w d X R f Z G F 0 Y X N l d D E v Q 2 h h b m d l Z C B U e X B l L n t J b n R l c m 5 h d G l v b m F s I H N 0 d W R l b n R z I C g l K S A y M D I x L D k w f S Z x d W 9 0 O y w m c X V v d D t T Z W N 0 a W 9 u M S 9 v d X R w d X R f Z G F 0 Y X N l d D E v Q 2 h h b m d l Z C B U e X B l L n t J b n R l c m 5 h d G l v b m F s I H N 0 d W R l b n R z I C g l K S A y M D I w L D k x f S Z x d W 9 0 O y w m c X V v d D t T Z W N 0 a W 9 u M S 9 v d X R w d X R f Z G F 0 Y X N l d D E v Q 2 h h b m d l Z C B U e X B l L n t J b n R l c m 5 h d G l v b m F s I H N 0 d W R l b n R z I C g l K S A y M D E 5 L D k y f S Z x d W 9 0 O y w m c X V v d D t T Z W N 0 a W 9 u M S 9 v d X R w d X R f Z G F 0 Y X N l d D E v Q 2 h h b m d l Z C B U e X B l L n t J b n R l c m 5 h d G l v b m F s I H N 0 d W R l b n R z I C g l K S A y M D E 4 L D k z f S Z x d W 9 0 O y w m c X V v d D t T Z W N 0 a W 9 u M S 9 v d X R w d X R f Z G F 0 Y X N l d D E v Q 2 h h b m d l Z C B U e X B l L n t B a W 1 z I G F j a G l l d m V k I C g l K S A y M D I y L D k 0 f S Z x d W 9 0 O y w m c X V v d D t T Z W N 0 a W 9 u M S 9 v d X R w d X R f Z G F 0 Y X N l d D E v Q 2 h h b m d l Z C B U e X B l L n t B a W 1 z I G F j a G l l d m V k I C g l K S A y M D I x L D k 1 f S Z x d W 9 0 O y w m c X V v d D t T Z W N 0 a W 9 u M S 9 v d X R w d X R f Z G F 0 Y X N l d D E v Q 2 h h b m d l Z C B U e X B l L n t B a W 1 z I G F j a G l l d m V k I C g l K S A y M D I w L D k 2 f S Z x d W 9 0 O y w m c X V v d D t T Z W N 0 a W 9 u M S 9 v d X R w d X R f Z G F 0 Y X N l d D E v Q 2 h h b m d l Z C B U e X B l L n t B a W 1 z I G F j a G l l d m V k I C g l K S A y M D E 5 L D k 3 f S Z x d W 9 0 O y w m c X V v d D t T Z W N 0 a W 9 u M S 9 v d X R w d X R f Z G F 0 Y X N l d D E v Q 2 h h b m d l Z C B U e X B l L n t B a W 1 z I G F j a G l l d m V k I C g l K S A y M D E 4 L D k 4 f S Z x d W 9 0 O y w m c X V v d D t T Z W N 0 a W 9 u M S 9 v d X R w d X R f Z G F 0 Y X N l d D E v Q 2 h h b m d l Z C B U e X B l L n t Q c m 9 n c m F t b W U g b m F t Z S w 5 O X 0 m c X V v d D s s J n F 1 b 3 Q 7 U 2 V j d G l v b j E v b 3 V 0 c H V 0 X 2 R h d G F z Z X Q x L 0 N o Y W 5 n Z W Q g V H l w Z S 5 7 S W 5 0 Z X J u c 2 h p c H M g K C U p L D E w M H 0 m c X V v d D s s J n F 1 b 3 Q 7 U 2 V j d G l v b j E v b 3 V 0 c H V 0 X 2 R h d G F z Z X Q x L 0 N o Y W 5 n Z W Q g V H l w Z S 5 7 Q X Z l c m F n Z S B j b 3 V y c 2 U g b G V u Z 3 R o I C h t b 2 5 0 a H M p L D E w M X 0 m c X V v d D s s J n F 1 b 3 Q 7 U 2 V j d G l v b j E v b 3 V 0 c H V 0 X 2 R h d G F z Z X Q x L 0 N o Y W 5 n Z W Q g V H l w Z S 5 7 T W l u a W 1 1 b S B J R U x U U y w x M D J 9 J n F 1 b 3 Q 7 L C Z x d W 9 0 O 1 N l Y 3 R p b 2 4 x L 2 9 1 d H B 1 d F 9 k Y X R h c 2 V 0 M S 9 D a G F u Z 2 V k I F R 5 c G U u e 0 1 p b m l t d W 0 g V E 9 J R U M s M T A z f S Z x d W 9 0 O y w m c X V v d D t T Z W N 0 a W 9 u M S 9 v d X R w d X R f Z G F 0 Y X N l d D E v Q 2 h h b m d l Z C B U e X B l L n t N a W 5 p b X V t I F R P R U Z M L D E w N H 0 m c X V v d D s s J n F 1 b 3 Q 7 U 2 V j d G l v b j E v b 3 V 0 c H V 0 X 2 R h d G F z Z X Q x L 0 N o Y W 5 n Z W Q g V H l w Z S 5 7 T W l u a W 1 1 b S B D R l I s M T A 1 f S Z x d W 9 0 O y w m c X V v d D t T Z W N 0 a W 9 u M S 9 v d X R w d X R f Z G F 0 Y X N l d D E v Q 2 h h b m d l Z C B U e X B l L n t H T U F U L 0 d S R S B S Z X F 1 a X J l Z C w x M D Z 9 J n F 1 b 3 Q 7 L C Z x d W 9 0 O 1 N l Y 3 R p b 2 4 x L 2 9 1 d H B 1 d F 9 k Y X R h c 2 V 0 M S 9 D a G F u Z 2 V k I F R 5 c G U u e 1 J l c X V p c m V k I E N v d X J z Z X M s M T A 3 f S Z x d W 9 0 O y w m c X V v d D t T Z W N 0 a W 9 u M S 9 v d X R w d X R f Z G F 0 Y X N l d D E v Q 2 h h b m d l Z C B U e X B l L n t B Z G 1 p c 3 N p b 2 4 g U m V x d W l y Z W 1 l b n Q s M T A 4 f S Z x d W 9 0 O y w m c X V v d D t T Z W N 0 a W 9 u M S 9 v d X R w d X R f Z G F 0 Y X N l d D E v Q 2 h h b m d l Z C B U e X B l L n t O b y 4 g b 2 Y g T G 9 j Y X R p b 2 4 s M T A 5 f S Z x d W 9 0 O y w m c X V v d D t T Z W N 0 a W 9 u M S 9 v d X R w d X R f Z G F 0 Y X N l d D E v Q 2 h h b m d l Z C B U e X B l L n t Q c m 9 n c m F t b W V z L 1 N 0 c m V h b X M g T 2 Z m Z X J l Z C w x M T B 9 J n F 1 b 3 Q 7 L C Z x d W 9 0 O 1 N l Y 3 R p b 2 4 x L 2 9 1 d H B 1 d F 9 k Y X R h c 2 V 0 M S 9 D a G F u Z 2 V k I F R 5 c G U u e 0 l u d G V y b m F 0 a W 9 u Y W w v R G 9 t Z X N 0 a W M s M T E x f S Z x d W 9 0 O y w m c X V v d D t T Z W N 0 a W 9 u M S 9 v d X R w d X R f Z G F 0 Y X N l d D E v Q 2 h h b m d l Z C B U e X B l L n t B c H B s a W N h d G l v b i B m Z W U g L D E x M n 0 m c X V v d D s s J n F 1 b 3 Q 7 U 2 V j d G l v b j E v b 3 V 0 c H V 0 X 2 R h d G F z Z X Q x L 0 N o Y W 5 n Z W Q g V H l w Z S 5 7 U 2 N o b 2 9 s I E Z l Z X M o T m F 0 a W 9 u Y W w p L D E x M 3 0 m c X V v d D s s J n F 1 b 3 Q 7 U 2 V j d G l v b j E v b 3 V 0 c H V 0 X 2 R h d G F z Z X Q x L 0 N o Y W 5 n Z W Q g V H l w Z S 5 7 U 2 N o b 2 9 s I E Z l Z X M g K E l u d G V y b m F 0 a W 9 u Y W w p L D E x N H 0 m c X V v d D s s J n F 1 b 3 Q 7 U 2 V j d G l v b j E v b 3 V 0 c H V 0 X 2 R h d G F z Z X Q x L 0 N o Y W 5 n Z W Q g V H l w Z S 5 7 Q 3 V y c m V u Y 3 k s M T E 1 f S Z x d W 9 0 O y w m c X V v d D t T Z W N 0 a W 9 u M S 9 v d X R w d X R f Z G F 0 Y X N l d D E v Q 2 h h b m d l Z C B U e X B l L n t M Z W 5 n d G g g b 2 Y g U H J v Z 3 J h b W 1 l K H R l c m 1 z K S w x M T Z 9 J n F 1 b 3 Q 7 L C Z x d W 9 0 O 1 N l Y 3 R p b 2 4 x L 2 9 1 d H B 1 d F 9 k Y X R h c 2 V 0 M S 9 D a G F u Z 2 V k I F R 5 c G U u e 0 1 v b n R o c y B Q Z X I g V G V y b S w x M T d 9 J n F 1 b 3 Q 7 L C Z x d W 9 0 O 1 N l Y 3 R p b 2 4 x L 2 9 1 d H B 1 d F 9 k Y X R h c 2 V 0 M S 9 D a G F u Z 2 V k I F R 5 c G U u e 0 N v c m U g Q 2 9 1 c n N l c y w x M T h 9 J n F 1 b 3 Q 7 L C Z x d W 9 0 O 1 N l Y 3 R p b 2 4 x L 2 9 1 d H B 1 d F 9 k Y X R h c 2 V 0 M S 9 D a G F u Z 2 V k I F R 5 c G U u e 0 V s Z W N 0 a X Z l c y w x M T l 9 J n F 1 b 3 Q 7 L C Z x d W 9 0 O 1 N l Y 3 R p b 2 4 x L 2 9 1 d H B 1 d F 9 k Y X R h c 2 V 0 M S 9 D a G F u Z 2 V k I F R 5 c G U u e 0 N v I G 9 w L 0 l u d G V y b n N o a X A 6 I F J l c X V p c m V k L D E y M H 0 m c X V v d D s s J n F 1 b 3 Q 7 U 2 V j d G l v b j E v b 3 V 0 c H V 0 X 2 R h d G F z Z X Q x L 0 N o Y W 5 n Z W Q g V H l w Z S 5 7 Q 2 8 g b 3 A v S W 5 0 Z X J u c 2 h p c D o g T m 9 0 I F J l c X V p c m V k L D E y M X 0 m c X V v d D s s J n F 1 b 3 Q 7 U 2 V j d G l v b j E v b 3 V 0 c H V 0 X 2 R h d G F z Z X Q x L 0 N o Y W 5 n Z W Q g V H l w Z S 5 7 Q 2 8 g b 3 A v S W 5 0 Z X J u c 2 h p c D o g T 3 B 0 a W 9 u Y W w s M T I y f S Z x d W 9 0 O y w m c X V v d D t T Z W N 0 a W 9 u M S 9 v d X R w d X R f Z G F 0 Y X N l d D E v Q 2 h h b m d l Z C B U e X B l L n t U a G V z a X M 6 I F J l c X V p c m V k L D E y M 3 0 m c X V v d D s s J n F 1 b 3 Q 7 U 2 V j d G l v b j E v b 3 V 0 c H V 0 X 2 R h d G F z Z X Q x L 0 N o Y W 5 n Z W Q g V H l w Z S 5 7 V G h l c 2 l z O i B O b 3 Q g U m V x d W l y Z W Q s M T I 0 f S Z x d W 9 0 O y w m c X V v d D t T Z W N 0 a W 9 u M S 9 v d X R w d X R f Z G F 0 Y X N l d D E v Q 2 h h b m d l Z C B U e X B l L n t U a G V z a X M 6 I E 9 w d G l v b m F s L D E y N X 0 m c X V v d D s s J n F 1 b 3 Q 7 U 2 V j d G l v b j E v b 3 V 0 c H V 0 X 2 R h d G F z Z X Q x L 0 N o Y W 5 n Z W Q g V H l w Z S 5 7 U 2 N o b 2 x h c n N o a X B z L D E y N n 0 m c X V v d D s s J n F 1 b 3 Q 7 U 2 V j d G l v b j E v b 3 V 0 c H V 0 X 2 R h d G F z Z X Q x L 0 N o Y W 5 n Z W Q g V H l w Z S 5 7 R 2 F w I F l l Y X I s M T I 3 f S Z x d W 9 0 O y w m c X V v d D t T Z W N 0 a W 9 u M S 9 v d X R w d X R f Z G F 0 Y X N l d D E v Q 2 h h b m d l Z C B U e X B l L n t S Y W 5 r I E N o Y W 5 n Z S A y M D I y L T I w M j E s M T I 4 f S Z x d W 9 0 O y w m c X V v d D t T Z W N 0 a W 9 u M S 9 v d X R w d X R f Z G F 0 Y X N l d D E v Q 2 h h b m d l Z C B U e X B l L n t S Y W 5 r I E N o Y W 5 n Z S A y M D I x L T I w M j A s M T I 5 f S Z x d W 9 0 O y w m c X V v d D t T Z W N 0 a W 9 u M S 9 v d X R w d X R f Z G F 0 Y X N l d D E v Q 2 h h b m d l Z C B U e X B l L n t S Y W 5 r I E N o Y W 5 n Z S A y M D I w L T I w M T k s M T M w f S Z x d W 9 0 O y w m c X V v d D t T Z W N 0 a W 9 u M S 9 v d X R w d X R f Z G F 0 Y X N l d D E v Q 2 h h b m d l Z C B U e X B l L n t S Y W 5 r I E N o Y W 5 n Z S A y M D E 5 L T I w M T g s M T M x f S Z x d W 9 0 O y w m c X V v d D t T Z W N 0 a W 9 u M S 9 v d X R w d X R f Z G F 0 Y X N l d D E v Q 2 h h b m d l Z C B U e X B l L n t D Y X J l Z X J z I H N l c n Z p Y 2 U g c m F u a y A y M D I y L T I w M j E s M T M y f S Z x d W 9 0 O y w m c X V v d D t T Z W N 0 a W 9 u M S 9 v d X R w d X R f Z G F 0 Y X N l d D E v Q 2 h h b m d l Z C B U e X B l L n t D Y X J l Z X J z I H N l c n Z p Y 2 U g c m F u a y A y M D I x L T I w M j A s M T M z f S Z x d W 9 0 O y w m c X V v d D t T Z W N 0 a W 9 u M S 9 v d X R w d X R f Z G F 0 Y X N l d D E v Q 2 h h b m d l Z C B U e X B l L n t D Y X J l Z X J z I H N l c n Z p Y 2 U g c m F u a y A y M D I w L T I w M T k s M T M 0 f S Z x d W 9 0 O y w m c X V v d D t T Z W N 0 a W 9 u M S 9 v d X R w d X R f Z G F 0 Y X N l d D E v Q 2 h h b m d l Z C B U e X B l L n t D Y X J l Z X J z I H N l c n Z p Y 2 U g c m F u a y A y M D E 5 L T I w M T g s M T M 1 f S Z x d W 9 0 O y w m c X V v d D t T Z W N 0 a W 9 u M S 9 v d X R w d X R f Z G F 0 Y X N l d D E v Q 2 h h b m d l Z C B U e X B l L n t J b n R l c m 5 h d G l v b m F s I G N v d X J z Z S B l e H B l c m l l b m N l I H J h b m s g M j A y M i 0 y M D I x L D E z N n 0 m c X V v d D s s J n F 1 b 3 Q 7 U 2 V j d G l v b j E v b 3 V 0 c H V 0 X 2 R h d G F z Z X Q x L 0 N o Y W 5 n Z W Q g V H l w Z S 5 7 S W 5 0 Z X J u Y X R p b 2 5 h b C B j b 3 V y c 2 U g Z X h w Z X J p Z W 5 j Z S B y Y W 5 r I D I w M j E t M j A y M C w x M z d 9 J n F 1 b 3 Q 7 L C Z x d W 9 0 O 1 N l Y 3 R p b 2 4 x L 2 9 1 d H B 1 d F 9 k Y X R h c 2 V 0 M S 9 D a G F u Z 2 V k I F R 5 c G U u e 0 l u d G V y b m F 0 a W 9 u Y W w g Y 2 9 1 c n N l I G V 4 c G V y a W V u Y 2 U g c m F u a y A y M D I w L T I w M T k s M T M 4 f S Z x d W 9 0 O y w m c X V v d D t T Z W N 0 a W 9 u M S 9 v d X R w d X R f Z G F 0 Y X N l d D E v Q 2 h h b m d l Z C B U e X B l L n t J b n R l c m 5 h d G l v b m F s I G N v d X J z Z S B l e H B l c m l l b m N l I H J h b m s g M j A x O S 0 y M D E 4 L D E z O X 0 m c X V v d D s s J n F 1 b 3 Q 7 U 2 V j d G l v b j E v b 3 V 0 c H V 0 X 2 R h d G F z Z X Q x L 0 N o Y W 5 n Z W Q g V H l w Z S 5 7 S W 5 0 Z X J u Y X R p b 2 5 h b C B 3 b 3 J r I G 1 v Y m l s a X R 5 I H J h b m s g M j A y M i 0 y M D I x L D E 0 M H 0 m c X V v d D s s J n F 1 b 3 Q 7 U 2 V j d G l v b j E v b 3 V 0 c H V 0 X 2 R h d G F z Z X Q x L 0 N o Y W 5 n Z W Q g V H l w Z S 5 7 S W 5 0 Z X J u Y X R p b 2 5 h b C B 3 b 3 J r I G 1 v Y m l s a X R 5 I H J h b m s g M j A y M S 0 y M D I w L D E 0 M X 0 m c X V v d D s s J n F 1 b 3 Q 7 U 2 V j d G l v b j E v b 3 V 0 c H V 0 X 2 R h d G F z Z X Q x L 0 N o Y W 5 n Z W Q g V H l w Z S 5 7 S W 5 0 Z X J u Y X R p b 2 5 h b C B 3 b 3 J r I G 1 v Y m l s a X R 5 I H J h b m s g M j A y M C 0 y M D E 5 L D E 0 M n 0 m c X V v d D s s J n F 1 b 3 Q 7 U 2 V j d G l v b j E v b 3 V 0 c H V 0 X 2 R h d G F z Z X Q x L 0 N o Y W 5 n Z W Q g V H l w Z S 5 7 S W 5 0 Z X J u Y X R p b 2 5 h b C B 3 b 3 J r I G 1 v Y m l s a X R 5 I H J h b m s g M j A x O S 0 y M D E 4 L D E 0 M 3 0 m c X V v d D s s J n F 1 b 3 Q 7 U 2 V j d G l v b j E v b 3 V 0 c H V 0 X 2 R h d G F z Z X Q x L 0 N o Y W 5 n Z W Q g V H l w Z S 5 7 Q 2 F y Z W V y I H B y b 2 d y Z X N z I H J h b m s g M j A y M i 0 y M D I x L D E 0 N H 0 m c X V v d D s s J n F 1 b 3 Q 7 U 2 V j d G l v b j E v b 3 V 0 c H V 0 X 2 R h d G F z Z X Q x L 0 N o Y W 5 n Z W Q g V H l w Z S 5 7 Q 2 F y Z W V y I H B y b 2 d y Z X N z I H J h b m s g M j A y M S 0 y M D I w L D E 0 N X 0 m c X V v d D s s J n F 1 b 3 Q 7 U 2 V j d G l v b j E v b 3 V 0 c H V 0 X 2 R h d G F z Z X Q x L 0 N o Y W 5 n Z W Q g V H l w Z S 5 7 Q 2 F y Z W V y I H B y b 2 d y Z X N z I H J h b m s g M j A y M C 0 y M D E 5 L D E 0 N n 0 m c X V v d D s s J n F 1 b 3 Q 7 U 2 V j d G l v b j E v b 3 V 0 c H V 0 X 2 R h d G F z Z X Q x L 0 N o Y W 5 n Z W Q g V H l w Z S 5 7 Q 2 F y Z W V y I H B y b 2 d y Z X N z I H J h b m s g M j A x O S 0 y M D E 4 L D E 0 N 3 0 m c X V v d D s s J n F 1 b 3 Q 7 U 2 V j d G l v b j E v b 3 V 0 c H V 0 X 2 R h d G F z Z X Q x L 0 N o Y W 5 n Z W Q g V H l w Z S 5 7 V m F s d W U g Z m 9 y I G 1 v b m V 5 I H J h b m s g M j A y M i 0 y M D I x L D E 0 O H 0 m c X V v d D s s J n F 1 b 3 Q 7 U 2 V j d G l v b j E v b 3 V 0 c H V 0 X 2 R h d G F z Z X Q x L 0 N o Y W 5 n Z W Q g V H l w Z S 5 7 V m F s d W U g Z m 9 y I G 1 v b m V 5 I H J h b m s g M j A y M S 0 y M D I w L D E 0 O X 0 m c X V v d D s s J n F 1 b 3 Q 7 U 2 V j d G l v b j E v b 3 V 0 c H V 0 X 2 R h d G F z Z X Q x L 0 N o Y W 5 n Z W Q g V H l w Z S 5 7 V m F s d W U g Z m 9 y I G 1 v b m V 5 I H J h b m s g M j A y M C 0 y M D E 5 L D E 1 M H 0 m c X V v d D s s J n F 1 b 3 Q 7 U 2 V j d G l v b j E v b 3 V 0 c H V 0 X 2 R h d G F z Z X Q x L 0 N o Y W 5 n Z W Q g V H l w Z S 5 7 V m F s d W U g Z m 9 y I G 1 v b m V 5 I H J h b m s g M j A x O S 0 y M D E 4 L D E 1 M X 0 m c X V v d D s s J n F 1 b 3 Q 7 U 2 V j d G l v b j E v b 3 V 0 c H V 0 X 2 R h d G F z Z X Q x L 0 N o Y W 5 n Z W Q g V H l w Z S 5 7 U m F u a y B T d G F i a W x p d H k s M T U y f S Z x d W 9 0 O y w m c X V v d D t T Z W N 0 a W 9 u M S 9 v d X R w d X R f Z G F 0 Y X N l d D E v Q 2 h h b m d l Z C B U e X B l L n t D Y X J l Z X J z I H N l c n Z p Y 2 U g U m F u a y B T d G F i a W x p d H k s M T U z f S Z x d W 9 0 O y w m c X V v d D t T Z W N 0 a W 9 u M S 9 v d X R w d X R f Z G F 0 Y X N l d D E v Q 2 h h b m d l Z C B U e X B l L n t J b n R l c m 5 h d G l v b m F s I G N v d X J z Z S B l e H B l c m l l b m N l I F J h b m s g U 3 R h Y m l s a X R 5 L D E 1 N H 0 m c X V v d D s s J n F 1 b 3 Q 7 U 2 V j d G l v b j E v b 3 V 0 c H V 0 X 2 R h d G F z Z X Q x L 0 N o Y W 5 n Z W Q g V H l w Z S 5 7 S W 5 0 Z X J u Y X R p b 2 5 h b C B 3 b 3 J r I G 1 v Y m l s a X R 5 I F J h b m s g U 3 R h Y m l s a X R 5 L D E 1 N X 0 m c X V v d D s s J n F 1 b 3 Q 7 U 2 V j d G l v b j E v b 3 V 0 c H V 0 X 2 R h d G F z Z X Q x L 0 N o Y W 5 n Z W Q g V H l w Z S 5 7 Q 2 F y Z W V y I H B y b 2 d y Z X N z I F J h b m s g U 3 R h Y m l s a X R 5 L D E 1 N n 0 m c X V v d D s s J n F 1 b 3 Q 7 U 2 V j d G l v b j E v b 3 V 0 c H V 0 X 2 R h d G F z Z X Q x L 0 N o Y W 5 n Z W Q g V H l w Z S 5 7 V m F s d W U g Z m 9 y I G 1 v b m V 5 I F J h b m s g U 3 R h Y m l s a X R 5 L D E 1 N 3 0 m c X V v d D s s J n F 1 b 3 Q 7 U 2 V j d G l v b j E v b 3 V 0 c H V 0 X 2 R h d G F z Z X Q x L 0 N o Y W 5 n Z W Q g V H l w Z S 5 7 R m F j d W x 0 e S B D a G F u Z 2 U s M T U 4 f S Z x d W 9 0 O y w m c X V v d D t T Z W N 0 a W 9 u M S 9 v d X R w d X R f Z G F 0 Y X N l d D E v Q 2 h h b m d l Z C B U e X B l L n t J b n R l c m 5 h d G l v b m F s I E J v Y X J k I E N o Y W 5 n Z S w x N T l 9 J n F 1 b 3 Q 7 L C Z x d W 9 0 O 1 N l Y 3 R p b 2 4 x L 2 9 1 d H B 1 d F 9 k Y X R h c 2 V 0 M S 9 D a G F u Z 2 V k I F R 5 c G U u e 1 d v b W V u I G 9 u I G J v Y X J k I E N o Y W 5 n Z S w x N j B 9 J n F 1 b 3 Q 7 L C Z x d W 9 0 O 1 N l Y 3 R p b 2 4 x L 2 9 1 d H B 1 d F 9 k Y X R h c 2 V 0 M S 9 D a G F u Z 2 V k I F R 5 c G U u e 0 Z l b W F s Z S B T d H V k Z W 5 0 I E N o Y W 5 n Z S w x N j F 9 J n F 1 b 3 Q 7 L C Z x d W 9 0 O 1 N l Y 3 R p b 2 4 x L 2 9 1 d H B 1 d F 9 k Y X R h c 2 V 0 M S 9 D a G F u Z 2 V k I F R 5 c G U u e 0 Z l b W F s Z S B m Y W N 1 b H R 5 I E N o Y W 5 n Z S w x N j J 9 J n F 1 b 3 Q 7 L C Z x d W 9 0 O 1 N l Y 3 R p b 2 4 x L 2 9 1 d H B 1 d F 9 k Y X R h c 2 V 0 M S 9 D a G F u Z 2 V k I F R 5 c G U u e 0 l u d G V y b m F 0 a W 9 u Y W w g Z m F j d W x 0 e S B D a G F u Z 2 U s M T Y z f S Z x d W 9 0 O y w m c X V v d D t T Z W N 0 a W 9 u M S 9 v d X R w d X R f Z G F 0 Y X N l d D E v Q 2 h h b m d l Z C B U e X B l L n t J b n R l c m 5 h d G l v b m F s I H N 0 d W R l b n R z I E N o Y W 5 n Z S w x N j R 9 J n F 1 b 3 Q 7 L C Z x d W 9 0 O 1 N l Y 3 R p b 2 4 x L 2 9 1 d H B 1 d F 9 k Y X R h c 2 V 0 M S 9 D a G F u Z 2 V k I F R 5 c G U u e 0 Z l b W F s Z S B z d H V k Z W 5 0 c y A o J S k g M j A y M i B D a G F u Z 2 U s M T Y 1 f S Z x d W 9 0 O y w m c X V v d D t T Z W N 0 a W 9 u M S 9 v d X R w d X R f Z G F 0 Y X N l d D E v Q 2 h h b m d l Z C B U e X B l L n t G Z W 1 h b G U g c 3 R 1 Z G V u d H M g K C U p I D I w M j E g Q 2 h h b m d l L D E 2 N n 0 m c X V v d D s s J n F 1 b 3 Q 7 U 2 V j d G l v b j E v b 3 V 0 c H V 0 X 2 R h d G F z Z X Q x L 0 N o Y W 5 n Z W Q g V H l w Z S 5 7 R m V t Y W x l I H N 0 d W R l b n R z I C g l K S A y M D I w I E N o Y W 5 n Z S w x N j d 9 J n F 1 b 3 Q 7 L C Z x d W 9 0 O 1 N l Y 3 R p b 2 4 x L 2 9 1 d H B 1 d F 9 k Y X R h c 2 V 0 M S 9 D a G F u Z 2 V k I F R 5 c G U u e 0 Z l b W F s Z S B z d H V k Z W 5 0 c y A o J S k g M j A x O S B D a G F u Z 2 U s M T Y 4 f S Z x d W 9 0 O y w m c X V v d D t T Z W N 0 a W 9 u M S 9 v d X R w d X R f Z G F 0 Y X N l d D E v Q 2 h h b m d l Z C B U e X B l L n t G Z W 1 h b G U g Z m F j d W x 0 e S A o J S k g M j A y M i B D a G F u Z 2 U s M T Y 5 f S Z x d W 9 0 O y w m c X V v d D t T Z W N 0 a W 9 u M S 9 v d X R w d X R f Z G F 0 Y X N l d D E v Q 2 h h b m d l Z C B U e X B l L n t G Z W 1 h b G U g Z m F j d W x 0 e S A o J S k g M j A y M S B D a G F u Z 2 U s M T c w f S Z x d W 9 0 O y w m c X V v d D t T Z W N 0 a W 9 u M S 9 v d X R w d X R f Z G F 0 Y X N l d D E v Q 2 h h b m d l Z C B U e X B l L n t G Z W 1 h b G U g Z m F j d W x 0 e S A o J S k g M j A y M C B D a G F u Z 2 U s M T c x f S Z x d W 9 0 O y w m c X V v d D t T Z W N 0 a W 9 u M S 9 v d X R w d X R f Z G F 0 Y X N l d D E v Q 2 h h b m d l Z C B U e X B l L n t G Z W 1 h b G U g Z m F j d W x 0 e S A o J S k g M j A x O S B D a G F u Z 2 U s M T c y f S Z x d W 9 0 O y w m c X V v d D t T Z W N 0 a W 9 u M S 9 v d X R w d X R f Z G F 0 Y X N l d D E v Q 2 h h b m d l Z C B U e X B l L n t X b 2 1 l b i B v b i B i b 2 F y Z C A o J S k g M j A y M i B D a G F u Z 2 U s M T c z f S Z x d W 9 0 O y w m c X V v d D t T Z W N 0 a W 9 u M S 9 v d X R w d X R f Z G F 0 Y X N l d D E v Q 2 h h b m d l Z C B U e X B l L n t X b 2 1 l b i B v b i B i b 2 F y Z C A o J S k g M j A y M S B D a G F u Z 2 U s M T c 0 f S Z x d W 9 0 O y w m c X V v d D t T Z W N 0 a W 9 u M S 9 v d X R w d X R f Z G F 0 Y X N l d D E v Q 2 h h b m d l Z C B U e X B l L n t X b 2 1 l b i B v b i B i b 2 F y Z C A o J S k g M j A y M C B D a G F u Z 2 U s M T c 1 f S Z x d W 9 0 O y w m c X V v d D t T Z W N 0 a W 9 u M S 9 v d X R w d X R f Z G F 0 Y X N l d D E v Q 2 h h b m d l Z C B U e X B l L n t X b 2 1 l b i B v b i B i b 2 F y Z C A o J S k g M j A x O S B D a G F u Z 2 U s M T c 2 f S Z x d W 9 0 O y w m c X V v d D t T Z W N 0 a W 9 u M S 9 v d X R w d X R f Z G F 0 Y X N l d D E v Q 2 h h b m d l Z C B U e X B l L n t T Y X R p c 2 Z h Y 3 R p b 2 4 g Q 2 h h b m d l L D E 3 N 3 0 m c X V v d D s s J n F 1 b 3 Q 7 U 2 V j d G l v b j E v b 3 V 0 c H V 0 X 2 R h d G F z Z X Q x L 0 N o Y W 5 n Z W Q g V H l w Z S 5 7 S W 5 0 Z X J u Y X R p b 2 5 h b C B z d H V k Z W 5 0 c y A o J S k g M j A y M i B D a G F u Z 2 U s M T c 4 f S Z x d W 9 0 O y w m c X V v d D t T Z W N 0 a W 9 u M S 9 v d X R w d X R f Z G F 0 Y X N l d D E v Q 2 h h b m d l Z C B U e X B l L n t J b n R l c m 5 h d G l v b m F s I H N 0 d W R l b n R z I C g l K S A y M D I x I E N o Y W 5 n Z S w x N z l 9 J n F 1 b 3 Q 7 L C Z x d W 9 0 O 1 N l Y 3 R p b 2 4 x L 2 9 1 d H B 1 d F 9 k Y X R h c 2 V 0 M S 9 D a G F u Z 2 V k I F R 5 c G U u e 0 l u d G V y b m F 0 a W 9 u Y W w g c 3 R 1 Z G V u d H M g K C U p I D I w M j A g Q 2 h h b m d l L D E 4 M H 0 m c X V v d D s s J n F 1 b 3 Q 7 U 2 V j d G l v b j E v b 3 V 0 c H V 0 X 2 R h d G F z Z X Q x L 0 N o Y W 5 n Z W Q g V H l w Z S 5 7 S W 5 0 Z X J u Y X R p b 2 5 h b C B z d H V k Z W 5 0 c y A o J S k g M j A x O S B D a G F u Z 2 U s M T g x f S Z x d W 9 0 O y w m c X V v d D t T Z W N 0 a W 9 u M S 9 v d X R w d X R f Z G F 0 Y X N l d D E v Q 2 h h b m d l Z C B U e X B l L n t J b n R l c m 5 h d G l v b m F s I G Z h Y 3 V s d H k g K C U p I D I w M j I g Q 2 h h b m d l L D E 4 M n 0 m c X V v d D s s J n F 1 b 3 Q 7 U 2 V j d G l v b j E v b 3 V 0 c H V 0 X 2 R h d G F z Z X Q x L 0 N o Y W 5 n Z W Q g V H l w Z S 5 7 S W 5 0 Z X J u Y X R p b 2 5 h b C B m Y W N 1 b H R 5 I C g l K S A y M D I x I E N o Y W 5 n Z S w x O D N 9 J n F 1 b 3 Q 7 L C Z x d W 9 0 O 1 N l Y 3 R p b 2 4 x L 2 9 1 d H B 1 d F 9 k Y X R h c 2 V 0 M S 9 D a G F u Z 2 V k I F R 5 c G U u e 0 l u d G V y b m F 0 a W 9 u Y W w g Z m F j d W x 0 e S A o J S k g M j A y M C B D a G F u Z 2 U s M T g 0 f S Z x d W 9 0 O y w m c X V v d D t T Z W N 0 a W 9 u M S 9 v d X R w d X R f Z G F 0 Y X N l d D E v Q 2 h h b m d l Z C B U e X B l L n t J b n R l c m 5 h d G l v b m F s I G Z h Y 3 V s d H k g K C U p I D I w M T k g Q 2 h h b m d l L D E 4 N X 0 m c X V v d D s s J n F 1 b 3 Q 7 U 2 V j d G l v b j E v b 3 V 0 c H V 0 X 2 R h d G F z Z X Q x L 0 N o Y W 5 n Z W Q g V H l w Z S 5 7 S W 5 0 Z X J u Y X R p b 2 5 h b C B i b 2 F y Z C A o J S k g M j A y M i B D a G F u Z 2 U s M T g 2 f S Z x d W 9 0 O y w m c X V v d D t T Z W N 0 a W 9 u M S 9 v d X R w d X R f Z G F 0 Y X N l d D E v Q 2 h h b m d l Z C B U e X B l L n t J b n R l c m 5 h d G l v b m F s I G J v Y X J k I C g l K S A y M D I x I E N o Y W 5 n Z S w x O D d 9 J n F 1 b 3 Q 7 L C Z x d W 9 0 O 1 N l Y 3 R p b 2 4 x L 2 9 1 d H B 1 d F 9 k Y X R h c 2 V 0 M S 9 D a G F u Z 2 V k I F R 5 c G U u e 0 l u d G V y b m F 0 a W 9 u Y W w g Y m 9 h c m Q g K C U p I D I w M j A g Q 2 h h b m d l L D E 4 O H 0 m c X V v d D s s J n F 1 b 3 Q 7 U 2 V j d G l v b j E v b 3 V 0 c H V 0 X 2 R h d G F z Z X Q x L 0 N o Y W 5 n Z W Q g V H l w Z S 5 7 S W 5 0 Z X J u Y X R p b 2 5 h b C B i b 2 F y Z C A o J S k g M j A x O S B D a G F u Z 2 U s M T g 5 f S Z x d W 9 0 O y w m c X V v d D t T Z W N 0 a W 9 u M S 9 v d X R w d X R f Z G F 0 Y X N l d D E v Q 2 h h b m d l Z C B U e X B l L n t D Y X J l Z X I g U H J v Z 3 J l c 3 M g d n M u I F N h b G F y e S B D b 3 J y Z W x h d G l v b i w x O T B 9 J n F 1 b 3 Q 7 L C Z x d W 9 0 O 1 N l Y 3 R p b 2 4 x L 2 9 1 d H B 1 d F 9 k Y X R h c 2 V 0 M S 9 D a G F u Z 2 V k I F R 5 c G U u e 1 Z h b H V l I G Z v c i B N b 2 5 l e S B J b m R l e C w x O T F 9 J n F 1 b 3 Q 7 L C Z x d W 9 0 O 1 N l Y 3 R p b 2 4 x L 2 9 1 d H B 1 d F 9 k Y X R h c 2 V 0 M S 9 D a G F u Z 2 V k I F R 5 c G U u e 0 d N Q V Q v R 1 J F I F J l c X V p c m V k I E N v d W 5 0 L D E 5 M n 0 m c X V v d D s s J n F 1 b 3 Q 7 U 2 V j d G l v b j E v b 3 V 0 c H V 0 X 2 R h d G F z Z X Q x L 0 N o Y W 5 n Z W Q g V H l w Z S 5 7 V G h l c 2 l z I F J l c X V p c m V k I E N v d W 5 0 L D E 5 M 3 0 m c X V v d D s s J n F 1 b 3 Q 7 U 2 V j d G l v b j E v b 3 V 0 c H V 0 X 2 R h d G F z Z X Q x L 0 N o Y W 5 n Z W Q g V H l w Z S 5 7 Q 2 8 g b 3 A v S W 5 0 Z X J u c 2 h p c D o g U m V x d W l y Z W Q g Q 2 9 1 b n Q s M T k 0 f S Z x d W 9 0 O y w m c X V v d D t T Z W N 0 a W 9 u M S 9 v d X R w d X R f Z G F 0 Y X N l d D E v Q 2 h h b m d l Z C B U e X B l L n t T Y 2 h v b G F y c 2 h p c H M g Q 2 9 1 b n Q s M T k 1 f S Z x d W 9 0 O 1 0 s J n F 1 b 3 Q 7 Q 2 9 s d W 1 u Q 2 9 1 b n Q m c X V v d D s 6 M T k 0 L C Z x d W 9 0 O 0 t l e U N v b H V t b k 5 h b W V z J n F 1 b 3 Q 7 O l t d L C Z x d W 9 0 O 0 N v b H V t b k l k Z W 5 0 a X R p Z X M m c X V v d D s 6 W y Z x d W 9 0 O 1 N l Y 3 R p b 2 4 x L 2 9 1 d H B 1 d F 9 k Y X R h c 2 V 0 M S 9 D a G F u Z 2 V k I F R 5 c G U u e 1 N j a G 9 v b C B O Y W 1 l L D F 9 J n F 1 b 3 Q 7 L C Z x d W 9 0 O 1 N l Y 3 R p b 2 4 x L 2 9 1 d H B 1 d F 9 k Y X R h c 2 V 0 M S 9 D a G F u Z 2 V k I F R 5 c G U u e 0 x v Y 2 F 0 a W 9 u I G J 5 I H B y a W 1 h c n k g Y 2 F t c H V z L D J 9 J n F 1 b 3 Q 7 L C Z x d W 9 0 O 1 N l Y 3 R p b 2 4 x L 2 9 1 d H B 1 d F 9 k Y X R h c 2 V 0 M S 9 D a G F u Z 2 V k I F R 5 c G U u e 0 N h c m V l c n M g c 2 V y d m l j Z S B y Y W 5 r I D I w M j I s M 3 0 m c X V v d D s s J n F 1 b 3 Q 7 U 2 V j d G l v b j E v b 3 V 0 c H V 0 X 2 R h d G F z Z X Q x L 0 N o Y W 5 n Z W Q g V H l w Z S 5 7 Q 2 F y Z W V y c y B z Z X J 2 a W N l I H J h b m s g M j A y M S w 0 f S Z x d W 9 0 O y w m c X V v d D t T Z W N 0 a W 9 u M S 9 v d X R w d X R f Z G F 0 Y X N l d D E v Q 2 h h b m d l Z C B U e X B l L n t D Y X J l Z X J z I H N l c n Z p Y 2 U g c m F u a y A y M D I w L D V 9 J n F 1 b 3 Q 7 L C Z x d W 9 0 O 1 N l Y 3 R p b 2 4 x L 2 9 1 d H B 1 d F 9 k Y X R h c 2 V 0 M S 9 D a G F u Z 2 V k I F R 5 c G U u e 0 N h c m V l c n M g c 2 V y d m l j Z S B y Y W 5 r I D I w M T k s N n 0 m c X V v d D s s J n F 1 b 3 Q 7 U 2 V j d G l v b j E v b 3 V 0 c H V 0 X 2 R h d G F z Z X Q x L 0 N o Y W 5 n Z W Q g V H l w Z S 5 7 Q 2 F y Z W V y c y B z Z X J 2 a W N l I H J h b m s g M j A x O C w 3 f S Z x d W 9 0 O y w m c X V v d D t T Z W N 0 a W 9 u M S 9 v d X R w d X R f Z G F 0 Y X N l d D E v Q 2 h h b m d l Z C B U e X B l L n t J b n R l c m 5 h d G l v b m F s I G J v Y X J k I C g l K S A y M D I y L D l 9 J n F 1 b 3 Q 7 L C Z x d W 9 0 O 1 N l Y 3 R p b 2 4 x L 2 9 1 d H B 1 d F 9 k Y X R h c 2 V 0 M S 9 D a G F u Z 2 V k I F R 5 c G U u e 0 l u d G V y b m F 0 a W 9 u Y W w g Y m 9 h c m Q g K C U p I D I w M j E s M T B 9 J n F 1 b 3 Q 7 L C Z x d W 9 0 O 1 N l Y 3 R p b 2 4 x L 2 9 1 d H B 1 d F 9 k Y X R h c 2 V 0 M S 9 D a G F u Z 2 V k I F R 5 c G U u e 0 l u d G V y b m F 0 a W 9 u Y W w g Y m 9 h c m Q g K C U p I D I w M j A s M T F 9 J n F 1 b 3 Q 7 L C Z x d W 9 0 O 1 N l Y 3 R p b 2 4 x L 2 9 1 d H B 1 d F 9 k Y X R h c 2 V 0 M S 9 D a G F u Z 2 V k I F R 5 c G U u e 0 l u d G V y b m F 0 a W 9 u Y W w g Y m 9 h c m Q g K C U p I D I w M T k s M T J 9 J n F 1 b 3 Q 7 L C Z x d W 9 0 O 1 N l Y 3 R p b 2 4 x L 2 9 1 d H B 1 d F 9 k Y X R h c 2 V 0 M S 9 D a G F u Z 2 V k I F R 5 c G U u e 0 l u d G V y b m F 0 a W 9 u Y W w g Y m 9 h c m Q g K C U p I D I w M T g s M T N 9 J n F 1 b 3 Q 7 L C Z x d W 9 0 O 1 N l Y 3 R p b 2 4 x L 2 9 1 d H B 1 d F 9 k Y X R h c 2 V 0 M S 9 D a G F u Z 2 V k I F R 5 c G U u e 0 l u d G V y b m F 0 a W 9 u Y W w g Y 2 9 1 c n N l I G V 4 c G V y a W V u Y 2 U g c m F u a y A y M D I y L D E 0 f S Z x d W 9 0 O y w m c X V v d D t T Z W N 0 a W 9 u M S 9 v d X R w d X R f Z G F 0 Y X N l d D E v Q 2 h h b m d l Z C B U e X B l L n t J b n R l c m 5 h d G l v b m F s I G N v d X J z Z S B l e H B l c m l l b m N l I H J h b m s g M j A y M S w x N X 0 m c X V v d D s s J n F 1 b 3 Q 7 U 2 V j d G l v b j E v b 3 V 0 c H V 0 X 2 R h d G F z Z X Q x L 0 N o Y W 5 n Z W Q g V H l w Z S 5 7 S W 5 0 Z X J u Y X R p b 2 5 h b C B j b 3 V y c 2 U g Z X h w Z X J p Z W 5 j Z S B y Y W 5 r I D I w M j A s M T Z 9 J n F 1 b 3 Q 7 L C Z x d W 9 0 O 1 N l Y 3 R p b 2 4 x L 2 9 1 d H B 1 d F 9 k Y X R h c 2 V 0 M S 9 D a G F u Z 2 V k I F R 5 c G U u e 0 l u d G V y b m F 0 a W 9 u Y W w g Y 2 9 1 c n N l I G V 4 c G V y a W V u Y 2 U g c m F u a y A y M D E 5 L D E 3 f S Z x d W 9 0 O y w m c X V v d D t T Z W N 0 a W 9 u M S 9 v d X R w d X R f Z G F 0 Y X N l d D E v Q 2 h h b m d l Z C B U e X B l L n t J b n R l c m 5 h d G l v b m F s I G N v d X J z Z S B l e H B l c m l l b m N l I H J h b m s g M j A x O C w x O H 0 m c X V v d D s s J n F 1 b 3 Q 7 U 2 V j d G l v b j E v b 3 V 0 c H V 0 X 2 R h d G F z Z X Q x L 0 N o Y W 5 n Z W Q g V H l w Z S 5 7 V G h y Z W V 5 Z W F y I G F 2 Z X J h Z 2 U g M j A y M i w x O X 0 m c X V v d D s s J n F 1 b 3 Q 7 U 2 V j d G l v b j E v b 3 V 0 c H V 0 X 2 R h d G F z Z X Q x L 0 N o Y W 5 n Z W Q g V H l w Z S 5 7 V G h y Z W V 5 Z W F y I G F 2 Z X J h Z 2 U g M j A y M S w y M H 0 m c X V v d D s s J n F 1 b 3 Q 7 U 2 V j d G l v b j E v b 3 V 0 c H V 0 X 2 R h d G F z Z X Q x L 0 N o Y W 5 n Z W Q g V H l w Z S 5 7 V G h y Z W V 5 Z W F y I G F 2 Z X J h Z 2 U g M j A y M C w y M X 0 m c X V v d D s s J n F 1 b 3 Q 7 U 2 V j d G l v b j E v b 3 V 0 c H V 0 X 2 R h d G F z Z X Q x L 0 N o Y W 5 n Z W Q g V H l w Z S 5 7 V G h y Z W V 5 Z W F y I G F 2 Z X J h Z 2 U g M j A x O S w y M n 0 m c X V v d D s s J n F 1 b 3 Q 7 U 2 V j d G l v b j E v b 3 V 0 c H V 0 X 2 R h d G F z Z X Q x L 0 N o Y W 5 n Z W Q g V H l w Z S 5 7 V G h y Z W V 5 Z W F y I G F 2 Z X J h Z 2 U g M j A x O C w y M 3 0 m c X V v d D s s J n F 1 b 3 Q 7 U 2 V j d G l v b j E v b 3 V 0 c H V 0 X 2 R h d G F z Z X Q x L 0 N o Y W 5 n Z W Q g V H l w Z S 5 7 R m F j d W x 0 e S B 3 a X R o I G R v Y 3 R v c m F 0 Z X M g K C U p I D I w M j I s M j R 9 J n F 1 b 3 Q 7 L C Z x d W 9 0 O 1 N l Y 3 R p b 2 4 x L 2 9 1 d H B 1 d F 9 k Y X R h c 2 V 0 M S 9 D a G F u Z 2 V k I F R 5 c G U u e 0 Z h Y 3 V s d H k g d 2 l 0 a C B k b 2 N 0 b 3 J h d G V z I C g l K S A y M D I x L D I 1 f S Z x d W 9 0 O y w m c X V v d D t T Z W N 0 a W 9 u M S 9 v d X R w d X R f Z G F 0 Y X N l d D E v Q 2 h h b m d l Z C B U e X B l L n t G Y W N 1 b H R 5 I H d p d G g g Z G 9 j d G 9 y Y X R l c y A o J S k g M j A y M C w y N n 0 m c X V v d D s s J n F 1 b 3 Q 7 U 2 V j d G l v b j E v b 3 V 0 c H V 0 X 2 R h d G F z Z X Q x L 0 N o Y W 5 n Z W Q g V H l w Z S 5 7 R m F j d W x 0 e S B 3 a X R o I G R v Y 3 R v c m F 0 Z X M g K C U p I D I w M T k s M j d 9 J n F 1 b 3 Q 7 L C Z x d W 9 0 O 1 N l Y 3 R p b 2 4 x L 2 9 1 d H B 1 d F 9 k Y X R h c 2 V 0 M S 9 D a G F u Z 2 V k I F R 5 c G U u e 0 Z h Y 3 V s d H k g d 2 l 0 a C B k b 2 N 0 b 3 J h d G V z I C g l K S A y M D E 4 L D I 4 f S Z x d W 9 0 O y w m c X V v d D t T Z W N 0 a W 9 u M S 9 v d X R w d X R f Z G F 0 Y X N l d D E v Q 2 h h b m d l Z C B U e X B l L n t J b n R l c m 5 h d G l v b m F s I H d v c m s g b W 9 i a W x p d H k g c m F u a y A y M D I y L D I 5 f S Z x d W 9 0 O y w m c X V v d D t T Z W N 0 a W 9 u M S 9 v d X R w d X R f Z G F 0 Y X N l d D E v Q 2 h h b m d l Z C B U e X B l L n t J b n R l c m 5 h d G l v b m F s I H d v c m s g b W 9 i a W x p d H k g c m F u a y A y M D I x L D M w f S Z x d W 9 0 O y w m c X V v d D t T Z W N 0 a W 9 u M S 9 v d X R w d X R f Z G F 0 Y X N l d D E v Q 2 h h b m d l Z C B U e X B l L n t J b n R l c m 5 h d G l v b m F s I H d v c m s g b W 9 i a W x p d H k g c m F u a y A y M D I w L D M x f S Z x d W 9 0 O y w m c X V v d D t T Z W N 0 a W 9 u M S 9 v d X R w d X R f Z G F 0 Y X N l d D E v Q 2 h h b m d l Z C B U e X B l L n t J b n R l c m 5 h d G l v b m F s I H d v c m s g b W 9 i a W x p d H k g c m F u a y A y M D E 5 L D M y f S Z x d W 9 0 O y w m c X V v d D t T Z W N 0 a W 9 u M S 9 v d X R w d X R f Z G F 0 Y X N l d D E v Q 2 h h b m d l Z C B U e X B l L n t J b n R l c m 5 h d G l v b m F s I H d v c m s g b W 9 i a W x p d H k g c m F u a y A y M D E 4 L D M z f S Z x d W 9 0 O y w m c X V v d D t T Z W N 0 a W 9 u M S 9 v d X R w d X R f Z G F 0 Y X N l d D E v Q 2 h h b m d l Z C B U e X B l L n t S Y W 5 r I G l u I D I w M j I s M z R 9 J n F 1 b 3 Q 7 L C Z x d W 9 0 O 1 N l Y 3 R p b 2 4 x L 2 9 1 d H B 1 d F 9 k Y X R h c 2 V 0 M S 9 D a G F u Z 2 V k I F R 5 c G U u e 1 J h b m s g a W 4 g M j A y M S w z N X 0 m c X V v d D s s J n F 1 b 3 Q 7 U 2 V j d G l v b j E v b 3 V 0 c H V 0 X 2 R h d G F z Z X Q x L 0 N o Y W 5 n Z W Q g V H l w Z S 5 7 U m F u a y B p b i A y M D I w L D M 2 f S Z x d W 9 0 O y w m c X V v d D t T Z W N 0 a W 9 u M S 9 v d X R w d X R f Z G F 0 Y X N l d D E v Q 2 h h b m d l Z C B U e X B l L n t S Y W 5 r I G l u I D I w M T k s M z d 9 J n F 1 b 3 Q 7 L C Z x d W 9 0 O 1 N l Y 3 R p b 2 4 x L 2 9 1 d H B 1 d F 9 k Y X R h c 2 V 0 M S 9 D a G F u Z 2 V k I F R 5 c G U u e 1 J h b m s g a W 4 g M j A x O C w z O H 0 m c X V v d D s s J n F 1 b 3 Q 7 U 2 V j d G l v b j E v b 3 V 0 c H V 0 X 2 R h d G F z Z X Q x L 0 N o Y W 5 n Z W Q g V H l w Z S 5 7 T 3 Z l c m F s b C B z Y X R p c 2 Z h Y 3 R p b 2 4 g M j A y M i w z O X 0 m c X V v d D s s J n F 1 b 3 Q 7 U 2 V j d G l v b j E v b 3 V 0 c H V 0 X 2 R h d G F z Z X Q x L 0 N o Y W 5 n Z W Q g V H l w Z S 5 7 T 3 Z l c m F s b C B z Y X R p c 2 Z h Y 3 R p b 2 4 g M j A y M S w 0 M H 0 m c X V v d D s s J n F 1 b 3 Q 7 U 2 V j d G l v b j E v b 3 V 0 c H V 0 X 2 R h d G F z Z X Q x L 0 N o Y W 5 n Z W Q g V H l w Z S 5 7 T 3 Z l c m F s b C B z Y X R p c 2 Z h Y 3 R p b 2 4 g M j A y M C w 0 M X 0 m c X V v d D s s J n F 1 b 3 Q 7 U 2 V j d G l v b j E v b 3 V 0 c H V 0 X 2 R h d G F z Z X Q x L 0 N o Y W 5 n Z W Q g V H l w Z S 5 7 T 3 Z l c m F s b C B z Y X R p c 2 Z h Y 3 R p b 2 4 g M j A x O S w 0 M n 0 m c X V v d D s s J n F 1 b 3 Q 7 U 2 V j d G l v b j E v b 3 V 0 c H V 0 X 2 R h d G F z Z X Q x L 0 N o Y W 5 n Z W Q g V H l w Z S 5 7 T 3 Z l c m F s b C B z Y X R p c 2 Z h Y 3 R p b 2 4 g M j A x O C w 0 M 3 0 m c X V v d D s s J n F 1 b 3 Q 7 U 2 V j d G l v b j E v b 3 V 0 c H V 0 X 2 R h d G F z Z X Q x L 0 N o Y W 5 n Z W Q g V H l w Z S 5 7 V 2 9 t Z W 4 g b 2 4 g Y m 9 h c m Q g K C U p I D I w M j I s N D R 9 J n F 1 b 3 Q 7 L C Z x d W 9 0 O 1 N l Y 3 R p b 2 4 x L 2 9 1 d H B 1 d F 9 k Y X R h c 2 V 0 M S 9 D a G F u Z 2 V k I F R 5 c G U u e 1 d v b W V u I G 9 u I G J v Y X J k I C g l K S A y M D I x L D Q 1 f S Z x d W 9 0 O y w m c X V v d D t T Z W N 0 a W 9 u M S 9 v d X R w d X R f Z G F 0 Y X N l d D E v Q 2 h h b m d l Z C B U e X B l L n t X b 2 1 l b i B v b i B i b 2 F y Z C A o J S k g M j A y M C w 0 N n 0 m c X V v d D s s J n F 1 b 3 Q 7 U 2 V j d G l v b j E v b 3 V 0 c H V 0 X 2 R h d G F z Z X Q x L 0 N o Y W 5 n Z W Q g V H l w Z S 5 7 V 2 9 t Z W 4 g b 2 4 g Y m 9 h c m Q g K C U p I D I w M T k s N D d 9 J n F 1 b 3 Q 7 L C Z x d W 9 0 O 1 N l Y 3 R p b 2 4 x L 2 9 1 d H B 1 d F 9 k Y X R h c 2 V 0 M S 9 D a G F u Z 2 V k I F R 5 c G U u e 1 d v b W V u I G 9 u I G J v Y X J k I C g l K S A y M D E 4 L D Q 4 f S Z x d W 9 0 O y w m c X V v d D t T Z W N 0 a W 9 u M S 9 v d X R w d X R f Z G F 0 Y X N l d D E v Q 2 h h b m d l Z C B U e X B l L n t G Z W 1 h b G U g c 3 R 1 Z G V u d H M g K C U p I D I w M j I s N D l 9 J n F 1 b 3 Q 7 L C Z x d W 9 0 O 1 N l Y 3 R p b 2 4 x L 2 9 1 d H B 1 d F 9 k Y X R h c 2 V 0 M S 9 D a G F u Z 2 V k I F R 5 c G U u e 0 Z l b W F s Z S B z d H V k Z W 5 0 c y A o J S k g M j A y M S w 1 M H 0 m c X V v d D s s J n F 1 b 3 Q 7 U 2 V j d G l v b j E v b 3 V 0 c H V 0 X 2 R h d G F z Z X Q x L 0 N o Y W 5 n Z W Q g V H l w Z S 5 7 R m V t Y W x l I H N 0 d W R l b n R z I C g l K S A y M D I w L D U x f S Z x d W 9 0 O y w m c X V v d D t T Z W N 0 a W 9 u M S 9 v d X R w d X R f Z G F 0 Y X N l d D E v Q 2 h h b m d l Z C B U e X B l L n t G Z W 1 h b G U g c 3 R 1 Z G V u d H M g K C U p I D I w M T k s N T J 9 J n F 1 b 3 Q 7 L C Z x d W 9 0 O 1 N l Y 3 R p b 2 4 x L 2 9 1 d H B 1 d F 9 k Y X R h c 2 V 0 M S 9 D a G F u Z 2 V k I F R 5 c G U u e 0 Z l b W F s Z S B z d H V k Z W 5 0 c y A o J S k g M j A x O C w 1 M 3 0 m c X V v d D s s J n F 1 b 3 Q 7 U 2 V j d G l v b j E v b 3 V 0 c H V 0 X 2 R h d G F z Z X Q x L 0 N o Y W 5 n Z W Q g V H l w Z S 5 7 R m V t Y W x l I G Z h Y 3 V s d H k g K C U p I D I w M j I s N T R 9 J n F 1 b 3 Q 7 L C Z x d W 9 0 O 1 N l Y 3 R p b 2 4 x L 2 9 1 d H B 1 d F 9 k Y X R h c 2 V 0 M S 9 D a G F u Z 2 V k I F R 5 c G U u e 0 Z l b W F s Z S B m Y W N 1 b H R 5 I C g l K S A y M D I x L D U 1 f S Z x d W 9 0 O y w m c X V v d D t T Z W N 0 a W 9 u M S 9 v d X R w d X R f Z G F 0 Y X N l d D E v Q 2 h h b m d l Z C B U e X B l L n t G Z W 1 h b G U g Z m F j d W x 0 e S A o J S k g M j A y M C w 1 N n 0 m c X V v d D s s J n F 1 b 3 Q 7 U 2 V j d G l v b j E v b 3 V 0 c H V 0 X 2 R h d G F z Z X Q x L 0 N o Y W 5 n Z W Q g V H l w Z S 5 7 R m V t Y W x l I G Z h Y 3 V s d H k g K C U p I D I w M T k s N T d 9 J n F 1 b 3 Q 7 L C Z x d W 9 0 O 1 N l Y 3 R p b 2 4 x L 2 9 1 d H B 1 d F 9 k Y X R h c 2 V 0 M S 9 D a G F u Z 2 V k I F R 5 c G U u e 0 Z l b W F s Z S B m Y W N 1 b H R 5 I C g l K S A y M D E 4 L D U 4 f S Z x d W 9 0 O y w m c X V v d D t T Z W N 0 a W 9 u M S 9 v d X R w d X R f Z G F 0 Y X N l d D E v Q 2 h h b m d l Z C B U e X B l L n t D Y X J l Z X I g c H J v Z 3 J l c 3 M g c m F u a y A y M D I y L D U 5 f S Z x d W 9 0 O y w m c X V v d D t T Z W N 0 a W 9 u M S 9 v d X R w d X R f Z G F 0 Y X N l d D E v Q 2 h h b m d l Z C B U e X B l L n t D Y X J l Z X I g c H J v Z 3 J l c 3 M g c m F u a y A y M D I x L D Y w f S Z x d W 9 0 O y w m c X V v d D t T Z W N 0 a W 9 u M S 9 v d X R w d X R f Z G F 0 Y X N l d D E v Q 2 h h b m d l Z C B U e X B l L n t D Y X J l Z X I g c H J v Z 3 J l c 3 M g c m F u a y A y M D I w L D Y x f S Z x d W 9 0 O y w m c X V v d D t T Z W N 0 a W 9 u M S 9 v d X R w d X R f Z G F 0 Y X N l d D E v Q 2 h h b m d l Z C B U e X B l L n t D Y X J l Z X I g c H J v Z 3 J l c 3 M g c m F u a y A y M D E 5 L D Y y f S Z x d W 9 0 O y w m c X V v d D t T Z W N 0 a W 9 u M S 9 v d X R w d X R f Z G F 0 Y X N l d D E v Q 2 h h b m d l Z C B U e X B l L n t D Y X J l Z X I g c H J v Z 3 J l c 3 M g c m F u a y A y M D E 4 L D Y z f S Z x d W 9 0 O y w m c X V v d D t T Z W N 0 a W 9 u M S 9 v d X R w d X R f Z G F 0 Y X N l d D E v Q 2 h h b m d l Z C B U e X B l L n t T Y W x h c n k g c G V y Y 2 V u d G F n Z S B p b m N y Z W F z Z S A y M D I y L D Y 0 f S Z x d W 9 0 O y w m c X V v d D t T Z W N 0 a W 9 u M S 9 v d X R w d X R f Z G F 0 Y X N l d D E v Q 2 h h b m d l Z C B U e X B l L n t T Y W x h c n k g c G V y Y 2 V u d G F n Z S B p b m N y Z W F z Z S A y M D I x L D Y 1 f S Z x d W 9 0 O y w m c X V v d D t T Z W N 0 a W 9 u M S 9 v d X R w d X R f Z G F 0 Y X N l d D E v Q 2 h h b m d l Z C B U e X B l L n t T Y W x h c n k g c G V y Y 2 V u d G F n Z S B p b m N y Z W F z Z S A y M D I w L D Y 2 f S Z x d W 9 0 O y w m c X V v d D t T Z W N 0 a W 9 u M S 9 v d X R w d X R f Z G F 0 Y X N l d D E v Q 2 h h b m d l Z C B U e X B l L n t T Y W x h c n k g c G V y Y 2 V u d G F n Z S B p b m N y Z W F z Z S A y M D E 5 L D Y 3 f S Z x d W 9 0 O y w m c X V v d D t T Z W N 0 a W 9 u M S 9 v d X R w d X R f Z G F 0 Y X N l d D E v Q 2 h h b m d l Z C B U e X B l L n t T Y W x h c n k g c G V y Y 2 V u d G F n Z S B p b m N y Z W F z Z S A y M D E 4 L D Y 4 f S Z x d W 9 0 O y w m c X V v d D t T Z W N 0 a W 9 u M S 9 v d X R w d X R f Z G F 0 Y X N l d D E v Q 2 h h b m d l Z C B U e X B l L n t X Z W l n a H R l Z C B z Y W x h c n k g K F V T J C k g M j A y M i w 2 O X 0 m c X V v d D s s J n F 1 b 3 Q 7 U 2 V j d G l v b j E v b 3 V 0 c H V 0 X 2 R h d G F z Z X Q x L 0 N o Y W 5 n Z W Q g V H l w Z S 5 7 V 2 V p Z 2 h 0 Z W Q g c 2 F s Y X J 5 I C h V U y Q p I D I w M j E s N z B 9 J n F 1 b 3 Q 7 L C Z x d W 9 0 O 1 N l Y 3 R p b 2 4 x L 2 9 1 d H B 1 d F 9 k Y X R h c 2 V 0 M S 9 D a G F u Z 2 V k I F R 5 c G U u e 1 d l a W d o d G V k I H N h b G F y e S A o V V M k K S A y M D I w L D c x f S Z x d W 9 0 O y w m c X V v d D t T Z W N 0 a W 9 u M S 9 v d X R w d X R f Z G F 0 Y X N l d D E v Q 2 h h b m d l Z C B U e X B l L n t X Z W l n a H R l Z C B z Y W x h c n k g K F V T J C k g M j A x O S w 3 M n 0 m c X V v d D s s J n F 1 b 3 Q 7 U 2 V j d G l v b j E v b 3 V 0 c H V 0 X 2 R h d G F z Z X Q x L 0 N o Y W 5 n Z W Q g V H l w Z S 5 7 V 2 V p Z 2 h 0 Z W Q g c 2 F s Y X J 5 I C h V U y Q p I D I w M T g s N z N 9 J n F 1 b 3 Q 7 L C Z x d W 9 0 O 1 N l Y 3 R p b 2 4 x L 2 9 1 d H B 1 d F 9 k Y X R h c 2 V 0 M S 9 D a G F u Z 2 V k I F R 5 c G U u e 1 Z h b H V l I G Z v c i B t b 2 5 l e S B y Y W 5 r I D I w M j I s N z R 9 J n F 1 b 3 Q 7 L C Z x d W 9 0 O 1 N l Y 3 R p b 2 4 x L 2 9 1 d H B 1 d F 9 k Y X R h c 2 V 0 M S 9 D a G F u Z 2 V k I F R 5 c G U u e 1 Z h b H V l I G Z v c i B t b 2 5 l e S B y Y W 5 r I D I w M j E s N z V 9 J n F 1 b 3 Q 7 L C Z x d W 9 0 O 1 N l Y 3 R p b 2 4 x L 2 9 1 d H B 1 d F 9 k Y X R h c 2 V 0 M S 9 D a G F u Z 2 V k I F R 5 c G U u e 1 Z h b H V l I G Z v c i B t b 2 5 l e S B y Y W 5 r I D I w M j A s N z Z 9 J n F 1 b 3 Q 7 L C Z x d W 9 0 O 1 N l Y 3 R p b 2 4 x L 2 9 1 d H B 1 d F 9 k Y X R h c 2 V 0 M S 9 D a G F u Z 2 V k I F R 5 c G U u e 1 Z h b H V l I G Z v c i B t b 2 5 l e S B y Y W 5 r I D I w M T k s N z d 9 J n F 1 b 3 Q 7 L C Z x d W 9 0 O 1 N l Y 3 R p b 2 4 x L 2 9 1 d H B 1 d F 9 k Y X R h c 2 V 0 M S 9 D a G F u Z 2 V k I F R 5 c G U u e 1 Z h b H V l I G Z v c i B t b 2 5 l e S B y Y W 5 r I D I w M T g s N z h 9 J n F 1 b 3 Q 7 L C Z x d W 9 0 O 1 N l Y 3 R p b 2 4 x L 2 9 1 d H B 1 d F 9 k Y X R h c 2 V 0 M S 9 D a G F u Z 2 V k I F R 5 c G U u e 0 V t c G x v e W V k I G F 0 I H R o c m V l I G 1 v b n R o c y A o J S k g M j A y M i w 3 O X 0 m c X V v d D s s J n F 1 b 3 Q 7 U 2 V j d G l v b j E v b 3 V 0 c H V 0 X 2 R h d G F z Z X Q x L 0 N o Y W 5 n Z W Q g V H l w Z S 5 7 R W 1 w b G 9 5 Z W Q g Y X Q g d G h y Z W U g b W 9 u d G h z I C g l K S A y M D I x L D g w f S Z x d W 9 0 O y w m c X V v d D t T Z W N 0 a W 9 u M S 9 v d X R w d X R f Z G F 0 Y X N l d D E v Q 2 h h b m d l Z C B U e X B l L n t F b X B s b 3 l l Z C B h d C B 0 a H J l Z S B t b 2 5 0 a H M g K C U p I D I w M j A s O D F 9 J n F 1 b 3 Q 7 L C Z x d W 9 0 O 1 N l Y 3 R p b 2 4 x L 2 9 1 d H B 1 d F 9 k Y X R h c 2 V 0 M S 9 D a G F u Z 2 V k I F R 5 c G U u e 0 V t c G x v e W V k I G F 0 I H R o c m V l I G 1 v b n R o c y A o J S k g M j A x O S w 4 M n 0 m c X V v d D s s J n F 1 b 3 Q 7 U 2 V j d G l v b j E v b 3 V 0 c H V 0 X 2 R h d G F z Z X Q x L 0 N o Y W 5 n Z W Q g V H l w Z S 5 7 R W 1 w b G 9 5 Z W Q g Y X Q g d G h y Z W U g b W 9 u d G h z I C g l K S A y M D E 4 L D g z f S Z x d W 9 0 O y w m c X V v d D t T Z W N 0 a W 9 u M S 9 v d X R w d X R f Z G F 0 Y X N l d D E v Q 2 h h b m d l Z C B U e X B l L n t J b n R l c m 5 h d G l v b m F s I G Z h Y 3 V s d H k g K C U p I D I w M j I s O D R 9 J n F 1 b 3 Q 7 L C Z x d W 9 0 O 1 N l Y 3 R p b 2 4 x L 2 9 1 d H B 1 d F 9 k Y X R h c 2 V 0 M S 9 D a G F u Z 2 V k I F R 5 c G U u e 0 l u d G V y b m F 0 a W 9 u Y W w g Z m F j d W x 0 e S A o J S k g M j A y M S w 4 N X 0 m c X V v d D s s J n F 1 b 3 Q 7 U 2 V j d G l v b j E v b 3 V 0 c H V 0 X 2 R h d G F z Z X Q x L 0 N o Y W 5 n Z W Q g V H l w Z S 5 7 S W 5 0 Z X J u Y X R p b 2 5 h b C B m Y W N 1 b H R 5 I C g l K S A y M D I w L D g 2 f S Z x d W 9 0 O y w m c X V v d D t T Z W N 0 a W 9 u M S 9 v d X R w d X R f Z G F 0 Y X N l d D E v Q 2 h h b m d l Z C B U e X B l L n t J b n R l c m 5 h d G l v b m F s I G Z h Y 3 V s d H k g K C U p I D I w M T k s O D d 9 J n F 1 b 3 Q 7 L C Z x d W 9 0 O 1 N l Y 3 R p b 2 4 x L 2 9 1 d H B 1 d F 9 k Y X R h c 2 V 0 M S 9 D a G F u Z 2 V k I F R 5 c G U u e 0 l u d G V y b m F 0 a W 9 u Y W w g Z m F j d W x 0 e S A o J S k g M j A x O C w 4 O H 0 m c X V v d D s s J n F 1 b 3 Q 7 U 2 V j d G l v b j E v b 3 V 0 c H V 0 X 2 R h d G F z Z X Q x L 0 N o Y W 5 n Z W Q g V H l w Z S 5 7 S W 5 0 Z X J u Y X R p b 2 5 h b C B z d H V k Z W 5 0 c y A o J S k g M j A y M i w 4 O X 0 m c X V v d D s s J n F 1 b 3 Q 7 U 2 V j d G l v b j E v b 3 V 0 c H V 0 X 2 R h d G F z Z X Q x L 0 N o Y W 5 n Z W Q g V H l w Z S 5 7 S W 5 0 Z X J u Y X R p b 2 5 h b C B z d H V k Z W 5 0 c y A o J S k g M j A y M S w 5 M H 0 m c X V v d D s s J n F 1 b 3 Q 7 U 2 V j d G l v b j E v b 3 V 0 c H V 0 X 2 R h d G F z Z X Q x L 0 N o Y W 5 n Z W Q g V H l w Z S 5 7 S W 5 0 Z X J u Y X R p b 2 5 h b C B z d H V k Z W 5 0 c y A o J S k g M j A y M C w 5 M X 0 m c X V v d D s s J n F 1 b 3 Q 7 U 2 V j d G l v b j E v b 3 V 0 c H V 0 X 2 R h d G F z Z X Q x L 0 N o Y W 5 n Z W Q g V H l w Z S 5 7 S W 5 0 Z X J u Y X R p b 2 5 h b C B z d H V k Z W 5 0 c y A o J S k g M j A x O S w 5 M n 0 m c X V v d D s s J n F 1 b 3 Q 7 U 2 V j d G l v b j E v b 3 V 0 c H V 0 X 2 R h d G F z Z X Q x L 0 N o Y W 5 n Z W Q g V H l w Z S 5 7 S W 5 0 Z X J u Y X R p b 2 5 h b C B z d H V k Z W 5 0 c y A o J S k g M j A x O C w 5 M 3 0 m c X V v d D s s J n F 1 b 3 Q 7 U 2 V j d G l v b j E v b 3 V 0 c H V 0 X 2 R h d G F z Z X Q x L 0 N o Y W 5 n Z W Q g V H l w Z S 5 7 Q W l t c y B h Y 2 h p Z X Z l Z C A o J S k g M j A y M i w 5 N H 0 m c X V v d D s s J n F 1 b 3 Q 7 U 2 V j d G l v b j E v b 3 V 0 c H V 0 X 2 R h d G F z Z X Q x L 0 N o Y W 5 n Z W Q g V H l w Z S 5 7 Q W l t c y B h Y 2 h p Z X Z l Z C A o J S k g M j A y M S w 5 N X 0 m c X V v d D s s J n F 1 b 3 Q 7 U 2 V j d G l v b j E v b 3 V 0 c H V 0 X 2 R h d G F z Z X Q x L 0 N o Y W 5 n Z W Q g V H l w Z S 5 7 Q W l t c y B h Y 2 h p Z X Z l Z C A o J S k g M j A y M C w 5 N n 0 m c X V v d D s s J n F 1 b 3 Q 7 U 2 V j d G l v b j E v b 3 V 0 c H V 0 X 2 R h d G F z Z X Q x L 0 N o Y W 5 n Z W Q g V H l w Z S 5 7 Q W l t c y B h Y 2 h p Z X Z l Z C A o J S k g M j A x O S w 5 N 3 0 m c X V v d D s s J n F 1 b 3 Q 7 U 2 V j d G l v b j E v b 3 V 0 c H V 0 X 2 R h d G F z Z X Q x L 0 N o Y W 5 n Z W Q g V H l w Z S 5 7 Q W l t c y B h Y 2 h p Z X Z l Z C A o J S k g M j A x O C w 5 O H 0 m c X V v d D s s J n F 1 b 3 Q 7 U 2 V j d G l v b j E v b 3 V 0 c H V 0 X 2 R h d G F z Z X Q x L 0 N o Y W 5 n Z W Q g V H l w Z S 5 7 U H J v Z 3 J h b W 1 l I G 5 h b W U s O T l 9 J n F 1 b 3 Q 7 L C Z x d W 9 0 O 1 N l Y 3 R p b 2 4 x L 2 9 1 d H B 1 d F 9 k Y X R h c 2 V 0 M S 9 D a G F u Z 2 V k I F R 5 c G U u e 0 l u d G V y b n N o a X B z I C g l K S w x M D B 9 J n F 1 b 3 Q 7 L C Z x d W 9 0 O 1 N l Y 3 R p b 2 4 x L 2 9 1 d H B 1 d F 9 k Y X R h c 2 V 0 M S 9 D a G F u Z 2 V k I F R 5 c G U u e 0 F 2 Z X J h Z 2 U g Y 2 9 1 c n N l I G x l b m d 0 a C A o b W 9 u d G h z K S w x M D F 9 J n F 1 b 3 Q 7 L C Z x d W 9 0 O 1 N l Y 3 R p b 2 4 x L 2 9 1 d H B 1 d F 9 k Y X R h c 2 V 0 M S 9 D a G F u Z 2 V k I F R 5 c G U u e 0 1 p b m l t d W 0 g S U V M V F M s M T A y f S Z x d W 9 0 O y w m c X V v d D t T Z W N 0 a W 9 u M S 9 v d X R w d X R f Z G F 0 Y X N l d D E v Q 2 h h b m d l Z C B U e X B l L n t N a W 5 p b X V t I F R P S U V D L D E w M 3 0 m c X V v d D s s J n F 1 b 3 Q 7 U 2 V j d G l v b j E v b 3 V 0 c H V 0 X 2 R h d G F z Z X Q x L 0 N o Y W 5 n Z W Q g V H l w Z S 5 7 T W l u a W 1 1 b S B U T 0 V G T C w x M D R 9 J n F 1 b 3 Q 7 L C Z x d W 9 0 O 1 N l Y 3 R p b 2 4 x L 2 9 1 d H B 1 d F 9 k Y X R h c 2 V 0 M S 9 D a G F u Z 2 V k I F R 5 c G U u e 0 1 p b m l t d W 0 g Q 0 Z S L D E w N X 0 m c X V v d D s s J n F 1 b 3 Q 7 U 2 V j d G l v b j E v b 3 V 0 c H V 0 X 2 R h d G F z Z X Q x L 0 N o Y W 5 n Z W Q g V H l w Z S 5 7 R 0 1 B V C 9 H U k U g U m V x d W l y Z W Q s M T A 2 f S Z x d W 9 0 O y w m c X V v d D t T Z W N 0 a W 9 u M S 9 v d X R w d X R f Z G F 0 Y X N l d D E v Q 2 h h b m d l Z C B U e X B l L n t S Z X F 1 a X J l Z C B D b 3 V y c 2 V z L D E w N 3 0 m c X V v d D s s J n F 1 b 3 Q 7 U 2 V j d G l v b j E v b 3 V 0 c H V 0 X 2 R h d G F z Z X Q x L 0 N o Y W 5 n Z W Q g V H l w Z S 5 7 Q W R t a X N z a W 9 u I F J l c X V p c m V t Z W 5 0 L D E w O H 0 m c X V v d D s s J n F 1 b 3 Q 7 U 2 V j d G l v b j E v b 3 V 0 c H V 0 X 2 R h d G F z Z X Q x L 0 N o Y W 5 n Z W Q g V H l w Z S 5 7 T m 8 u I G 9 m I E x v Y 2 F 0 a W 9 u L D E w O X 0 m c X V v d D s s J n F 1 b 3 Q 7 U 2 V j d G l v b j E v b 3 V 0 c H V 0 X 2 R h d G F z Z X Q x L 0 N o Y W 5 n Z W Q g V H l w Z S 5 7 U H J v Z 3 J h b W 1 l c y 9 T d H J l Y W 1 z I E 9 m Z m V y Z W Q s M T E w f S Z x d W 9 0 O y w m c X V v d D t T Z W N 0 a W 9 u M S 9 v d X R w d X R f Z G F 0 Y X N l d D E v Q 2 h h b m d l Z C B U e X B l L n t J b n R l c m 5 h d G l v b m F s L 0 R v b W V z d G l j L D E x M X 0 m c X V v d D s s J n F 1 b 3 Q 7 U 2 V j d G l v b j E v b 3 V 0 c H V 0 X 2 R h d G F z Z X Q x L 0 N o Y W 5 n Z W Q g V H l w Z S 5 7 Q X B w b G l j Y X R p b 2 4 g Z m V l I C w x M T J 9 J n F 1 b 3 Q 7 L C Z x d W 9 0 O 1 N l Y 3 R p b 2 4 x L 2 9 1 d H B 1 d F 9 k Y X R h c 2 V 0 M S 9 D a G F u Z 2 V k I F R 5 c G U u e 1 N j a G 9 v b C B G Z W V z K E 5 h d G l v b m F s K S w x M T N 9 J n F 1 b 3 Q 7 L C Z x d W 9 0 O 1 N l Y 3 R p b 2 4 x L 2 9 1 d H B 1 d F 9 k Y X R h c 2 V 0 M S 9 D a G F u Z 2 V k I F R 5 c G U u e 1 N j a G 9 v b C B G Z W V z I C h J b n R l c m 5 h d G l v b m F s K S w x M T R 9 J n F 1 b 3 Q 7 L C Z x d W 9 0 O 1 N l Y 3 R p b 2 4 x L 2 9 1 d H B 1 d F 9 k Y X R h c 2 V 0 M S 9 D a G F u Z 2 V k I F R 5 c G U u e 0 N 1 c n J l b m N 5 L D E x N X 0 m c X V v d D s s J n F 1 b 3 Q 7 U 2 V j d G l v b j E v b 3 V 0 c H V 0 X 2 R h d G F z Z X Q x L 0 N o Y W 5 n Z W Q g V H l w Z S 5 7 T G V u Z 3 R o I G 9 m I F B y b 2 d y Y W 1 t Z S h 0 Z X J t c y k s M T E 2 f S Z x d W 9 0 O y w m c X V v d D t T Z W N 0 a W 9 u M S 9 v d X R w d X R f Z G F 0 Y X N l d D E v Q 2 h h b m d l Z C B U e X B l L n t N b 2 5 0 a H M g U G V y I F R l c m 0 s M T E 3 f S Z x d W 9 0 O y w m c X V v d D t T Z W N 0 a W 9 u M S 9 v d X R w d X R f Z G F 0 Y X N l d D E v Q 2 h h b m d l Z C B U e X B l L n t D b 3 J l I E N v d X J z Z X M s M T E 4 f S Z x d W 9 0 O y w m c X V v d D t T Z W N 0 a W 9 u M S 9 v d X R w d X R f Z G F 0 Y X N l d D E v Q 2 h h b m d l Z C B U e X B l L n t F b G V j d G l 2 Z X M s M T E 5 f S Z x d W 9 0 O y w m c X V v d D t T Z W N 0 a W 9 u M S 9 v d X R w d X R f Z G F 0 Y X N l d D E v Q 2 h h b m d l Z C B U e X B l L n t D b y B v c C 9 J b n R l c m 5 z a G l w O i B S Z X F 1 a X J l Z C w x M j B 9 J n F 1 b 3 Q 7 L C Z x d W 9 0 O 1 N l Y 3 R p b 2 4 x L 2 9 1 d H B 1 d F 9 k Y X R h c 2 V 0 M S 9 D a G F u Z 2 V k I F R 5 c G U u e 0 N v I G 9 w L 0 l u d G V y b n N o a X A 6 I E 5 v d C B S Z X F 1 a X J l Z C w x M j F 9 J n F 1 b 3 Q 7 L C Z x d W 9 0 O 1 N l Y 3 R p b 2 4 x L 2 9 1 d H B 1 d F 9 k Y X R h c 2 V 0 M S 9 D a G F u Z 2 V k I F R 5 c G U u e 0 N v I G 9 w L 0 l u d G V y b n N o a X A 6 I E 9 w d G l v b m F s L D E y M n 0 m c X V v d D s s J n F 1 b 3 Q 7 U 2 V j d G l v b j E v b 3 V 0 c H V 0 X 2 R h d G F z Z X Q x L 0 N o Y W 5 n Z W Q g V H l w Z S 5 7 V G h l c 2 l z O i B S Z X F 1 a X J l Z C w x M j N 9 J n F 1 b 3 Q 7 L C Z x d W 9 0 O 1 N l Y 3 R p b 2 4 x L 2 9 1 d H B 1 d F 9 k Y X R h c 2 V 0 M S 9 D a G F u Z 2 V k I F R 5 c G U u e 1 R o Z X N p c z o g T m 9 0 I F J l c X V p c m V k L D E y N H 0 m c X V v d D s s J n F 1 b 3 Q 7 U 2 V j d G l v b j E v b 3 V 0 c H V 0 X 2 R h d G F z Z X Q x L 0 N o Y W 5 n Z W Q g V H l w Z S 5 7 V G h l c 2 l z O i B P c H R p b 2 5 h b C w x M j V 9 J n F 1 b 3 Q 7 L C Z x d W 9 0 O 1 N l Y 3 R p b 2 4 x L 2 9 1 d H B 1 d F 9 k Y X R h c 2 V 0 M S 9 D a G F u Z 2 V k I F R 5 c G U u e 1 N j a G 9 s Y X J z a G l w c y w x M j Z 9 J n F 1 b 3 Q 7 L C Z x d W 9 0 O 1 N l Y 3 R p b 2 4 x L 2 9 1 d H B 1 d F 9 k Y X R h c 2 V 0 M S 9 D a G F u Z 2 V k I F R 5 c G U u e 0 d h c C B Z Z W F y L D E y N 3 0 m c X V v d D s s J n F 1 b 3 Q 7 U 2 V j d G l v b j E v b 3 V 0 c H V 0 X 2 R h d G F z Z X Q x L 0 N o Y W 5 n Z W Q g V H l w Z S 5 7 U m F u a y B D a G F u Z 2 U g M j A y M i 0 y M D I x L D E y O H 0 m c X V v d D s s J n F 1 b 3 Q 7 U 2 V j d G l v b j E v b 3 V 0 c H V 0 X 2 R h d G F z Z X Q x L 0 N o Y W 5 n Z W Q g V H l w Z S 5 7 U m F u a y B D a G F u Z 2 U g M j A y M S 0 y M D I w L D E y O X 0 m c X V v d D s s J n F 1 b 3 Q 7 U 2 V j d G l v b j E v b 3 V 0 c H V 0 X 2 R h d G F z Z X Q x L 0 N o Y W 5 n Z W Q g V H l w Z S 5 7 U m F u a y B D a G F u Z 2 U g M j A y M C 0 y M D E 5 L D E z M H 0 m c X V v d D s s J n F 1 b 3 Q 7 U 2 V j d G l v b j E v b 3 V 0 c H V 0 X 2 R h d G F z Z X Q x L 0 N o Y W 5 n Z W Q g V H l w Z S 5 7 U m F u a y B D a G F u Z 2 U g M j A x O S 0 y M D E 4 L D E z M X 0 m c X V v d D s s J n F 1 b 3 Q 7 U 2 V j d G l v b j E v b 3 V 0 c H V 0 X 2 R h d G F z Z X Q x L 0 N o Y W 5 n Z W Q g V H l w Z S 5 7 Q 2 F y Z W V y c y B z Z X J 2 a W N l I H J h b m s g M j A y M i 0 y M D I x L D E z M n 0 m c X V v d D s s J n F 1 b 3 Q 7 U 2 V j d G l v b j E v b 3 V 0 c H V 0 X 2 R h d G F z Z X Q x L 0 N o Y W 5 n Z W Q g V H l w Z S 5 7 Q 2 F y Z W V y c y B z Z X J 2 a W N l I H J h b m s g M j A y M S 0 y M D I w L D E z M 3 0 m c X V v d D s s J n F 1 b 3 Q 7 U 2 V j d G l v b j E v b 3 V 0 c H V 0 X 2 R h d G F z Z X Q x L 0 N o Y W 5 n Z W Q g V H l w Z S 5 7 Q 2 F y Z W V y c y B z Z X J 2 a W N l I H J h b m s g M j A y M C 0 y M D E 5 L D E z N H 0 m c X V v d D s s J n F 1 b 3 Q 7 U 2 V j d G l v b j E v b 3 V 0 c H V 0 X 2 R h d G F z Z X Q x L 0 N o Y W 5 n Z W Q g V H l w Z S 5 7 Q 2 F y Z W V y c y B z Z X J 2 a W N l I H J h b m s g M j A x O S 0 y M D E 4 L D E z N X 0 m c X V v d D s s J n F 1 b 3 Q 7 U 2 V j d G l v b j E v b 3 V 0 c H V 0 X 2 R h d G F z Z X Q x L 0 N o Y W 5 n Z W Q g V H l w Z S 5 7 S W 5 0 Z X J u Y X R p b 2 5 h b C B j b 3 V y c 2 U g Z X h w Z X J p Z W 5 j Z S B y Y W 5 r I D I w M j I t M j A y M S w x M z Z 9 J n F 1 b 3 Q 7 L C Z x d W 9 0 O 1 N l Y 3 R p b 2 4 x L 2 9 1 d H B 1 d F 9 k Y X R h c 2 V 0 M S 9 D a G F u Z 2 V k I F R 5 c G U u e 0 l u d G V y b m F 0 a W 9 u Y W w g Y 2 9 1 c n N l I G V 4 c G V y a W V u Y 2 U g c m F u a y A y M D I x L T I w M j A s M T M 3 f S Z x d W 9 0 O y w m c X V v d D t T Z W N 0 a W 9 u M S 9 v d X R w d X R f Z G F 0 Y X N l d D E v Q 2 h h b m d l Z C B U e X B l L n t J b n R l c m 5 h d G l v b m F s I G N v d X J z Z S B l e H B l c m l l b m N l I H J h b m s g M j A y M C 0 y M D E 5 L D E z O H 0 m c X V v d D s s J n F 1 b 3 Q 7 U 2 V j d G l v b j E v b 3 V 0 c H V 0 X 2 R h d G F z Z X Q x L 0 N o Y W 5 n Z W Q g V H l w Z S 5 7 S W 5 0 Z X J u Y X R p b 2 5 h b C B j b 3 V y c 2 U g Z X h w Z X J p Z W 5 j Z S B y Y W 5 r I D I w M T k t M j A x O C w x M z l 9 J n F 1 b 3 Q 7 L C Z x d W 9 0 O 1 N l Y 3 R p b 2 4 x L 2 9 1 d H B 1 d F 9 k Y X R h c 2 V 0 M S 9 D a G F u Z 2 V k I F R 5 c G U u e 0 l u d G V y b m F 0 a W 9 u Y W w g d 2 9 y a y B t b 2 J p b G l 0 e S B y Y W 5 r I D I w M j I t M j A y M S w x N D B 9 J n F 1 b 3 Q 7 L C Z x d W 9 0 O 1 N l Y 3 R p b 2 4 x L 2 9 1 d H B 1 d F 9 k Y X R h c 2 V 0 M S 9 D a G F u Z 2 V k I F R 5 c G U u e 0 l u d G V y b m F 0 a W 9 u Y W w g d 2 9 y a y B t b 2 J p b G l 0 e S B y Y W 5 r I D I w M j E t M j A y M C w x N D F 9 J n F 1 b 3 Q 7 L C Z x d W 9 0 O 1 N l Y 3 R p b 2 4 x L 2 9 1 d H B 1 d F 9 k Y X R h c 2 V 0 M S 9 D a G F u Z 2 V k I F R 5 c G U u e 0 l u d G V y b m F 0 a W 9 u Y W w g d 2 9 y a y B t b 2 J p b G l 0 e S B y Y W 5 r I D I w M j A t M j A x O S w x N D J 9 J n F 1 b 3 Q 7 L C Z x d W 9 0 O 1 N l Y 3 R p b 2 4 x L 2 9 1 d H B 1 d F 9 k Y X R h c 2 V 0 M S 9 D a G F u Z 2 V k I F R 5 c G U u e 0 l u d G V y b m F 0 a W 9 u Y W w g d 2 9 y a y B t b 2 J p b G l 0 e S B y Y W 5 r I D I w M T k t M j A x O C w x N D N 9 J n F 1 b 3 Q 7 L C Z x d W 9 0 O 1 N l Y 3 R p b 2 4 x L 2 9 1 d H B 1 d F 9 k Y X R h c 2 V 0 M S 9 D a G F u Z 2 V k I F R 5 c G U u e 0 N h c m V l c i B w c m 9 n c m V z c y B y Y W 5 r I D I w M j I t M j A y M S w x N D R 9 J n F 1 b 3 Q 7 L C Z x d W 9 0 O 1 N l Y 3 R p b 2 4 x L 2 9 1 d H B 1 d F 9 k Y X R h c 2 V 0 M S 9 D a G F u Z 2 V k I F R 5 c G U u e 0 N h c m V l c i B w c m 9 n c m V z c y B y Y W 5 r I D I w M j E t M j A y M C w x N D V 9 J n F 1 b 3 Q 7 L C Z x d W 9 0 O 1 N l Y 3 R p b 2 4 x L 2 9 1 d H B 1 d F 9 k Y X R h c 2 V 0 M S 9 D a G F u Z 2 V k I F R 5 c G U u e 0 N h c m V l c i B w c m 9 n c m V z c y B y Y W 5 r I D I w M j A t M j A x O S w x N D Z 9 J n F 1 b 3 Q 7 L C Z x d W 9 0 O 1 N l Y 3 R p b 2 4 x L 2 9 1 d H B 1 d F 9 k Y X R h c 2 V 0 M S 9 D a G F u Z 2 V k I F R 5 c G U u e 0 N h c m V l c i B w c m 9 n c m V z c y B y Y W 5 r I D I w M T k t M j A x O C w x N D d 9 J n F 1 b 3 Q 7 L C Z x d W 9 0 O 1 N l Y 3 R p b 2 4 x L 2 9 1 d H B 1 d F 9 k Y X R h c 2 V 0 M S 9 D a G F u Z 2 V k I F R 5 c G U u e 1 Z h b H V l I G Z v c i B t b 2 5 l e S B y Y W 5 r I D I w M j I t M j A y M S w x N D h 9 J n F 1 b 3 Q 7 L C Z x d W 9 0 O 1 N l Y 3 R p b 2 4 x L 2 9 1 d H B 1 d F 9 k Y X R h c 2 V 0 M S 9 D a G F u Z 2 V k I F R 5 c G U u e 1 Z h b H V l I G Z v c i B t b 2 5 l e S B y Y W 5 r I D I w M j E t M j A y M C w x N D l 9 J n F 1 b 3 Q 7 L C Z x d W 9 0 O 1 N l Y 3 R p b 2 4 x L 2 9 1 d H B 1 d F 9 k Y X R h c 2 V 0 M S 9 D a G F u Z 2 V k I F R 5 c G U u e 1 Z h b H V l I G Z v c i B t b 2 5 l e S B y Y W 5 r I D I w M j A t M j A x O S w x N T B 9 J n F 1 b 3 Q 7 L C Z x d W 9 0 O 1 N l Y 3 R p b 2 4 x L 2 9 1 d H B 1 d F 9 k Y X R h c 2 V 0 M S 9 D a G F u Z 2 V k I F R 5 c G U u e 1 Z h b H V l I G Z v c i B t b 2 5 l e S B y Y W 5 r I D I w M T k t M j A x O C w x N T F 9 J n F 1 b 3 Q 7 L C Z x d W 9 0 O 1 N l Y 3 R p b 2 4 x L 2 9 1 d H B 1 d F 9 k Y X R h c 2 V 0 M S 9 D a G F u Z 2 V k I F R 5 c G U u e 1 J h b m s g U 3 R h Y m l s a X R 5 L D E 1 M n 0 m c X V v d D s s J n F 1 b 3 Q 7 U 2 V j d G l v b j E v b 3 V 0 c H V 0 X 2 R h d G F z Z X Q x L 0 N o Y W 5 n Z W Q g V H l w Z S 5 7 Q 2 F y Z W V y c y B z Z X J 2 a W N l I F J h b m s g U 3 R h Y m l s a X R 5 L D E 1 M 3 0 m c X V v d D s s J n F 1 b 3 Q 7 U 2 V j d G l v b j E v b 3 V 0 c H V 0 X 2 R h d G F z Z X Q x L 0 N o Y W 5 n Z W Q g V H l w Z S 5 7 S W 5 0 Z X J u Y X R p b 2 5 h b C B j b 3 V y c 2 U g Z X h w Z X J p Z W 5 j Z S B S Y W 5 r I F N 0 Y W J p b G l 0 e S w x N T R 9 J n F 1 b 3 Q 7 L C Z x d W 9 0 O 1 N l Y 3 R p b 2 4 x L 2 9 1 d H B 1 d F 9 k Y X R h c 2 V 0 M S 9 D a G F u Z 2 V k I F R 5 c G U u e 0 l u d G V y b m F 0 a W 9 u Y W w g d 2 9 y a y B t b 2 J p b G l 0 e S B S Y W 5 r I F N 0 Y W J p b G l 0 e S w x N T V 9 J n F 1 b 3 Q 7 L C Z x d W 9 0 O 1 N l Y 3 R p b 2 4 x L 2 9 1 d H B 1 d F 9 k Y X R h c 2 V 0 M S 9 D a G F u Z 2 V k I F R 5 c G U u e 0 N h c m V l c i B w c m 9 n c m V z c y B S Y W 5 r I F N 0 Y W J p b G l 0 e S w x N T Z 9 J n F 1 b 3 Q 7 L C Z x d W 9 0 O 1 N l Y 3 R p b 2 4 x L 2 9 1 d H B 1 d F 9 k Y X R h c 2 V 0 M S 9 D a G F u Z 2 V k I F R 5 c G U u e 1 Z h b H V l I G Z v c i B t b 2 5 l e S B S Y W 5 r I F N 0 Y W J p b G l 0 e S w x N T d 9 J n F 1 b 3 Q 7 L C Z x d W 9 0 O 1 N l Y 3 R p b 2 4 x L 2 9 1 d H B 1 d F 9 k Y X R h c 2 V 0 M S 9 D a G F u Z 2 V k I F R 5 c G U u e 0 Z h Y 3 V s d H k g Q 2 h h b m d l L D E 1 O H 0 m c X V v d D s s J n F 1 b 3 Q 7 U 2 V j d G l v b j E v b 3 V 0 c H V 0 X 2 R h d G F z Z X Q x L 0 N o Y W 5 n Z W Q g V H l w Z S 5 7 S W 5 0 Z X J u Y X R p b 2 5 h b C B C b 2 F y Z C B D a G F u Z 2 U s M T U 5 f S Z x d W 9 0 O y w m c X V v d D t T Z W N 0 a W 9 u M S 9 v d X R w d X R f Z G F 0 Y X N l d D E v Q 2 h h b m d l Z C B U e X B l L n t X b 2 1 l b i B v b i B i b 2 F y Z C B D a G F u Z 2 U s M T Y w f S Z x d W 9 0 O y w m c X V v d D t T Z W N 0 a W 9 u M S 9 v d X R w d X R f Z G F 0 Y X N l d D E v Q 2 h h b m d l Z C B U e X B l L n t G Z W 1 h b G U g U 3 R 1 Z G V u d C B D a G F u Z 2 U s M T Y x f S Z x d W 9 0 O y w m c X V v d D t T Z W N 0 a W 9 u M S 9 v d X R w d X R f Z G F 0 Y X N l d D E v Q 2 h h b m d l Z C B U e X B l L n t G Z W 1 h b G U g Z m F j d W x 0 e S B D a G F u Z 2 U s M T Y y f S Z x d W 9 0 O y w m c X V v d D t T Z W N 0 a W 9 u M S 9 v d X R w d X R f Z G F 0 Y X N l d D E v Q 2 h h b m d l Z C B U e X B l L n t J b n R l c m 5 h d G l v b m F s I G Z h Y 3 V s d H k g Q 2 h h b m d l L D E 2 M 3 0 m c X V v d D s s J n F 1 b 3 Q 7 U 2 V j d G l v b j E v b 3 V 0 c H V 0 X 2 R h d G F z Z X Q x L 0 N o Y W 5 n Z W Q g V H l w Z S 5 7 S W 5 0 Z X J u Y X R p b 2 5 h b C B z d H V k Z W 5 0 c y B D a G F u Z 2 U s M T Y 0 f S Z x d W 9 0 O y w m c X V v d D t T Z W N 0 a W 9 u M S 9 v d X R w d X R f Z G F 0 Y X N l d D E v Q 2 h h b m d l Z C B U e X B l L n t G Z W 1 h b G U g c 3 R 1 Z G V u d H M g K C U p I D I w M j I g Q 2 h h b m d l L D E 2 N X 0 m c X V v d D s s J n F 1 b 3 Q 7 U 2 V j d G l v b j E v b 3 V 0 c H V 0 X 2 R h d G F z Z X Q x L 0 N o Y W 5 n Z W Q g V H l w Z S 5 7 R m V t Y W x l I H N 0 d W R l b n R z I C g l K S A y M D I x I E N o Y W 5 n Z S w x N j Z 9 J n F 1 b 3 Q 7 L C Z x d W 9 0 O 1 N l Y 3 R p b 2 4 x L 2 9 1 d H B 1 d F 9 k Y X R h c 2 V 0 M S 9 D a G F u Z 2 V k I F R 5 c G U u e 0 Z l b W F s Z S B z d H V k Z W 5 0 c y A o J S k g M j A y M C B D a G F u Z 2 U s M T Y 3 f S Z x d W 9 0 O y w m c X V v d D t T Z W N 0 a W 9 u M S 9 v d X R w d X R f Z G F 0 Y X N l d D E v Q 2 h h b m d l Z C B U e X B l L n t G Z W 1 h b G U g c 3 R 1 Z G V u d H M g K C U p I D I w M T k g Q 2 h h b m d l L D E 2 O H 0 m c X V v d D s s J n F 1 b 3 Q 7 U 2 V j d G l v b j E v b 3 V 0 c H V 0 X 2 R h d G F z Z X Q x L 0 N o Y W 5 n Z W Q g V H l w Z S 5 7 R m V t Y W x l I G Z h Y 3 V s d H k g K C U p I D I w M j I g Q 2 h h b m d l L D E 2 O X 0 m c X V v d D s s J n F 1 b 3 Q 7 U 2 V j d G l v b j E v b 3 V 0 c H V 0 X 2 R h d G F z Z X Q x L 0 N o Y W 5 n Z W Q g V H l w Z S 5 7 R m V t Y W x l I G Z h Y 3 V s d H k g K C U p I D I w M j E g Q 2 h h b m d l L D E 3 M H 0 m c X V v d D s s J n F 1 b 3 Q 7 U 2 V j d G l v b j E v b 3 V 0 c H V 0 X 2 R h d G F z Z X Q x L 0 N o Y W 5 n Z W Q g V H l w Z S 5 7 R m V t Y W x l I G Z h Y 3 V s d H k g K C U p I D I w M j A g Q 2 h h b m d l L D E 3 M X 0 m c X V v d D s s J n F 1 b 3 Q 7 U 2 V j d G l v b j E v b 3 V 0 c H V 0 X 2 R h d G F z Z X Q x L 0 N o Y W 5 n Z W Q g V H l w Z S 5 7 R m V t Y W x l I G Z h Y 3 V s d H k g K C U p I D I w M T k g Q 2 h h b m d l L D E 3 M n 0 m c X V v d D s s J n F 1 b 3 Q 7 U 2 V j d G l v b j E v b 3 V 0 c H V 0 X 2 R h d G F z Z X Q x L 0 N o Y W 5 n Z W Q g V H l w Z S 5 7 V 2 9 t Z W 4 g b 2 4 g Y m 9 h c m Q g K C U p I D I w M j I g Q 2 h h b m d l L D E 3 M 3 0 m c X V v d D s s J n F 1 b 3 Q 7 U 2 V j d G l v b j E v b 3 V 0 c H V 0 X 2 R h d G F z Z X Q x L 0 N o Y W 5 n Z W Q g V H l w Z S 5 7 V 2 9 t Z W 4 g b 2 4 g Y m 9 h c m Q g K C U p I D I w M j E g Q 2 h h b m d l L D E 3 N H 0 m c X V v d D s s J n F 1 b 3 Q 7 U 2 V j d G l v b j E v b 3 V 0 c H V 0 X 2 R h d G F z Z X Q x L 0 N o Y W 5 n Z W Q g V H l w Z S 5 7 V 2 9 t Z W 4 g b 2 4 g Y m 9 h c m Q g K C U p I D I w M j A g Q 2 h h b m d l L D E 3 N X 0 m c X V v d D s s J n F 1 b 3 Q 7 U 2 V j d G l v b j E v b 3 V 0 c H V 0 X 2 R h d G F z Z X Q x L 0 N o Y W 5 n Z W Q g V H l w Z S 5 7 V 2 9 t Z W 4 g b 2 4 g Y m 9 h c m Q g K C U p I D I w M T k g Q 2 h h b m d l L D E 3 N n 0 m c X V v d D s s J n F 1 b 3 Q 7 U 2 V j d G l v b j E v b 3 V 0 c H V 0 X 2 R h d G F z Z X Q x L 0 N o Y W 5 n Z W Q g V H l w Z S 5 7 U 2 F 0 a X N m Y W N 0 a W 9 u I E N o Y W 5 n Z S w x N z d 9 J n F 1 b 3 Q 7 L C Z x d W 9 0 O 1 N l Y 3 R p b 2 4 x L 2 9 1 d H B 1 d F 9 k Y X R h c 2 V 0 M S 9 D a G F u Z 2 V k I F R 5 c G U u e 0 l u d G V y b m F 0 a W 9 u Y W w g c 3 R 1 Z G V u d H M g K C U p I D I w M j I g Q 2 h h b m d l L D E 3 O H 0 m c X V v d D s s J n F 1 b 3 Q 7 U 2 V j d G l v b j E v b 3 V 0 c H V 0 X 2 R h d G F z Z X Q x L 0 N o Y W 5 n Z W Q g V H l w Z S 5 7 S W 5 0 Z X J u Y X R p b 2 5 h b C B z d H V k Z W 5 0 c y A o J S k g M j A y M S B D a G F u Z 2 U s M T c 5 f S Z x d W 9 0 O y w m c X V v d D t T Z W N 0 a W 9 u M S 9 v d X R w d X R f Z G F 0 Y X N l d D E v Q 2 h h b m d l Z C B U e X B l L n t J b n R l c m 5 h d G l v b m F s I H N 0 d W R l b n R z I C g l K S A y M D I w I E N o Y W 5 n Z S w x O D B 9 J n F 1 b 3 Q 7 L C Z x d W 9 0 O 1 N l Y 3 R p b 2 4 x L 2 9 1 d H B 1 d F 9 k Y X R h c 2 V 0 M S 9 D a G F u Z 2 V k I F R 5 c G U u e 0 l u d G V y b m F 0 a W 9 u Y W w g c 3 R 1 Z G V u d H M g K C U p I D I w M T k g Q 2 h h b m d l L D E 4 M X 0 m c X V v d D s s J n F 1 b 3 Q 7 U 2 V j d G l v b j E v b 3 V 0 c H V 0 X 2 R h d G F z Z X Q x L 0 N o Y W 5 n Z W Q g V H l w Z S 5 7 S W 5 0 Z X J u Y X R p b 2 5 h b C B m Y W N 1 b H R 5 I C g l K S A y M D I y I E N o Y W 5 n Z S w x O D J 9 J n F 1 b 3 Q 7 L C Z x d W 9 0 O 1 N l Y 3 R p b 2 4 x L 2 9 1 d H B 1 d F 9 k Y X R h c 2 V 0 M S 9 D a G F u Z 2 V k I F R 5 c G U u e 0 l u d G V y b m F 0 a W 9 u Y W w g Z m F j d W x 0 e S A o J S k g M j A y M S B D a G F u Z 2 U s M T g z f S Z x d W 9 0 O y w m c X V v d D t T Z W N 0 a W 9 u M S 9 v d X R w d X R f Z G F 0 Y X N l d D E v Q 2 h h b m d l Z C B U e X B l L n t J b n R l c m 5 h d G l v b m F s I G Z h Y 3 V s d H k g K C U p I D I w M j A g Q 2 h h b m d l L D E 4 N H 0 m c X V v d D s s J n F 1 b 3 Q 7 U 2 V j d G l v b j E v b 3 V 0 c H V 0 X 2 R h d G F z Z X Q x L 0 N o Y W 5 n Z W Q g V H l w Z S 5 7 S W 5 0 Z X J u Y X R p b 2 5 h b C B m Y W N 1 b H R 5 I C g l K S A y M D E 5 I E N o Y W 5 n Z S w x O D V 9 J n F 1 b 3 Q 7 L C Z x d W 9 0 O 1 N l Y 3 R p b 2 4 x L 2 9 1 d H B 1 d F 9 k Y X R h c 2 V 0 M S 9 D a G F u Z 2 V k I F R 5 c G U u e 0 l u d G V y b m F 0 a W 9 u Y W w g Y m 9 h c m Q g K C U p I D I w M j I g Q 2 h h b m d l L D E 4 N n 0 m c X V v d D s s J n F 1 b 3 Q 7 U 2 V j d G l v b j E v b 3 V 0 c H V 0 X 2 R h d G F z Z X Q x L 0 N o Y W 5 n Z W Q g V H l w Z S 5 7 S W 5 0 Z X J u Y X R p b 2 5 h b C B i b 2 F y Z C A o J S k g M j A y M S B D a G F u Z 2 U s M T g 3 f S Z x d W 9 0 O y w m c X V v d D t T Z W N 0 a W 9 u M S 9 v d X R w d X R f Z G F 0 Y X N l d D E v Q 2 h h b m d l Z C B U e X B l L n t J b n R l c m 5 h d G l v b m F s I G J v Y X J k I C g l K S A y M D I w I E N o Y W 5 n Z S w x O D h 9 J n F 1 b 3 Q 7 L C Z x d W 9 0 O 1 N l Y 3 R p b 2 4 x L 2 9 1 d H B 1 d F 9 k Y X R h c 2 V 0 M S 9 D a G F u Z 2 V k I F R 5 c G U u e 0 l u d G V y b m F 0 a W 9 u Y W w g Y m 9 h c m Q g K C U p I D I w M T k g Q 2 h h b m d l L D E 4 O X 0 m c X V v d D s s J n F 1 b 3 Q 7 U 2 V j d G l v b j E v b 3 V 0 c H V 0 X 2 R h d G F z Z X Q x L 0 N o Y W 5 n Z W Q g V H l w Z S 5 7 Q 2 F y Z W V y I F B y b 2 d y Z X N z I H Z z L i B T Y W x h c n k g Q 2 9 y c m V s Y X R p b 2 4 s M T k w f S Z x d W 9 0 O y w m c X V v d D t T Z W N 0 a W 9 u M S 9 v d X R w d X R f Z G F 0 Y X N l d D E v Q 2 h h b m d l Z C B U e X B l L n t W Y W x 1 Z S B m b 3 I g T W 9 u Z X k g S W 5 k Z X g s M T k x f S Z x d W 9 0 O y w m c X V v d D t T Z W N 0 a W 9 u M S 9 v d X R w d X R f Z G F 0 Y X N l d D E v Q 2 h h b m d l Z C B U e X B l L n t H T U F U L 0 d S R S B S Z X F 1 a X J l Z C B D b 3 V u d C w x O T J 9 J n F 1 b 3 Q 7 L C Z x d W 9 0 O 1 N l Y 3 R p b 2 4 x L 2 9 1 d H B 1 d F 9 k Y X R h c 2 V 0 M S 9 D a G F u Z 2 V k I F R 5 c G U u e 1 R o Z X N p c y B S Z X F 1 a X J l Z C B D b 3 V u d C w x O T N 9 J n F 1 b 3 Q 7 L C Z x d W 9 0 O 1 N l Y 3 R p b 2 4 x L 2 9 1 d H B 1 d F 9 k Y X R h c 2 V 0 M S 9 D a G F u Z 2 V k I F R 5 c G U u e 0 N v I G 9 w L 0 l u d G V y b n N o a X A 6 I F J l c X V p c m V k I E N v d W 5 0 L D E 5 N H 0 m c X V v d D s s J n F 1 b 3 Q 7 U 2 V j d G l v b j E v b 3 V 0 c H V 0 X 2 R h d G F z Z X Q x L 0 N o Y W 5 n Z W Q g V H l w Z S 5 7 U 2 N o b 2 x h c n N o a X B z I E N v d W 5 0 L D E 5 N X 0 m c X V v d D t d L C Z x d W 9 0 O 1 J l b G F 0 a W 9 u c 2 h p c E l u Z m 8 m c X V v d D s 6 W 1 1 9 I i A v P j w v U 3 R h Y m x l R W 5 0 c m l l c z 4 8 L 0 l 0 Z W 0 + P E l 0 Z W 0 + P E l 0 Z W 1 M b 2 N h d G l v b j 4 8 S X R l b V R 5 c G U + R m 9 y b X V s Y T w v S X R l b V R 5 c G U + P E l 0 Z W 1 Q Y X R o P l N l Y 3 R p b 2 4 x L 2 9 1 d H B 1 d F 9 k Y X R h c 2 V 0 M S 9 T b 3 V y Y 2 U 8 L 0 l 0 Z W 1 Q Y X R o P j w v S X R l b U x v Y 2 F 0 a W 9 u P j x T d G F i b G V F b n R y a W V z I C 8 + P C 9 J d G V t P j x J d G V t P j x J d G V t T G 9 j Y X R p b 2 4 + P E l 0 Z W 1 U e X B l P k Z v c m 1 1 b G E 8 L 0 l 0 Z W 1 U e X B l P j x J d G V t U G F 0 a D 5 T Z W N 0 a W 9 u M S 9 v d X R w d X R f Z G F 0 Y X N l d D E v U H J v b W 9 0 Z W Q l M j B I Z W F k Z X J z P C 9 J d G V t U G F 0 a D 4 8 L 0 l 0 Z W 1 M b 2 N h d G l v b j 4 8 U 3 R h Y m x l R W 5 0 c m l l c y A v P j w v S X R l b T 4 8 S X R l b T 4 8 S X R l b U x v Y 2 F 0 a W 9 u P j x J d G V t V H l w Z T 5 G b 3 J t d W x h P C 9 J d G V t V H l w Z T 4 8 S X R l b V B h d G g + U 2 V j d G l v b j E v b 3 V 0 c H V 0 X 2 R h d G F z Z X Q x L 0 N o Y W 5 n Z W Q l M j B U e X B l P C 9 J d G V t U G F 0 a D 4 8 L 0 l 0 Z W 1 M b 2 N h d G l v b j 4 8 U 3 R h Y m x l R W 5 0 c m l l c y A v P j w v S X R l b T 4 8 S X R l b T 4 8 S X R l b U x v Y 2 F 0 a W 9 u P j x J d G V t V H l w Z T 5 G b 3 J t d W x h P C 9 J d G V t V H l w Z T 4 8 S X R l b V B h d G g + U 2 V j d G l v b j E v b 3 V 0 c H V 0 X 2 R h d G F z Z X Q x L 1 J l b W 9 2 Z W Q l M j B D b 2 x 1 b W 5 z P C 9 J d G V t U G F 0 a D 4 8 L 0 l 0 Z W 1 M b 2 N h d G l v b j 4 8 U 3 R h Y m x l R W 5 0 c m l l c y A v P j w v S X R l b T 4 8 L 0 l 0 Z W 1 z P j w v T G 9 j Y W x Q Y W N r Y W d l T W V 0 Y W R h d G F G a W x l P h Y A A A B Q S w U G A A A A A A A A A A A A A A A A A A A A A A A A J g E A A A E A A A D Q j J 3 f A R X R E Y x 6 A M B P w p f r A Q A A A I j S I x y 2 o n h J l n f g J d O L r K 8 A A A A A A g A A A A A A E G Y A A A A B A A A g A A A A z N F s C X 3 P e T Y C 8 j y M Q i I p i t i k o l s o s f M l y H J w x V 5 s r D c A A A A A D o A A A A A C A A A g A A A A g O y v 3 I J b b N C r X E J 0 E 3 v P z W 6 f v N Z E 9 X 8 o o z X g i 7 9 0 0 D h Q A A A A n W p q 4 S A U Z 5 s r E o s p 9 q D x A V P f R I v 9 C z t 8 1 4 w d a O i k 5 B 0 s S 0 o l 1 f C T 0 A C H p J h k p e U n v n Z 6 5 2 V 9 3 l 4 v k j p i 3 t D E g m v y Q 8 s 2 U w N 1 T u G 8 z C m j I l B A A A A A X e j b t i C w Y q o f n E k N s j f O 0 7 Q 1 t Z L M c X J r J R D c H m + w v j P D + G R B v V A 4 v O C B x L i G 8 z r d R m Z y j l 8 C L 5 v Z M s o x k H g T 1 A = = < / D a t a M a s h u p > 
</file>

<file path=customXml/itemProps1.xml><?xml version="1.0" encoding="utf-8"?>
<ds:datastoreItem xmlns:ds="http://schemas.openxmlformats.org/officeDocument/2006/customXml" ds:itemID="{9D1B4CD0-B2A9-453B-BF5B-DA333D38A1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Collection</vt:lpstr>
      <vt:lpstr>output_dataset1</vt:lpstr>
      <vt:lpstr>output_dataset_metadata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Ayushi Gupta</dc:creator>
  <cp:lastModifiedBy>Ayushi Gupta</cp:lastModifiedBy>
  <dcterms:created xsi:type="dcterms:W3CDTF">2023-10-18T18:23:36Z</dcterms:created>
  <dcterms:modified xsi:type="dcterms:W3CDTF">2023-10-19T19:07:58Z</dcterms:modified>
</cp:coreProperties>
</file>