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filterPrivacy="1" defaultThemeVersion="166925"/>
  <xr:revisionPtr revIDLastSave="0" documentId="13_ncr:1_{DF552CA5-57A2-4A1D-9F5C-FFF4F190FFBD}" xr6:coauthVersionLast="47" xr6:coauthVersionMax="47" xr10:uidLastSave="{00000000-0000-0000-0000-000000000000}"/>
  <bookViews>
    <workbookView xWindow="-108" yWindow="-108" windowWidth="23256" windowHeight="12456" xr2:uid="{00000000-000D-0000-FFFF-FFFF00000000}"/>
  </bookViews>
  <sheets>
    <sheet name="2022" sheetId="1" r:id="rId1"/>
    <sheet name="2021" sheetId="7" r:id="rId2"/>
    <sheet name="2020" sheetId="6" r:id="rId3"/>
    <sheet name="2019" sheetId="5" r:id="rId4"/>
    <sheet name="2018" sheetId="4" r:id="rId5"/>
    <sheet name="Programs" sheetId="3" r:id="rId6"/>
    <sheet name="Course Description" sheetId="8" r:id="rId7"/>
  </sheets>
  <definedNames>
    <definedName name="_xlnm._FilterDatabase" localSheetId="2" hidden="1">'2020'!$B$2:$AD$92</definedName>
    <definedName name="_xlnm._FilterDatabase" localSheetId="1" hidden="1">'2021'!$B$2:$AB$102</definedName>
    <definedName name="_xlnm._FilterDatabase" localSheetId="0" hidden="1">'2022'!$A$1:$DX$101</definedName>
    <definedName name="_xlnm._FilterDatabase" localSheetId="5" hidden="1">Programs!$B$2:$AC$102</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12" i="1" l="1"/>
  <c r="I14" i="1"/>
  <c r="DX3" i="1"/>
  <c r="DX4" i="1"/>
  <c r="DX5" i="1"/>
  <c r="DX6" i="1"/>
  <c r="DX7" i="1"/>
  <c r="DX8" i="1"/>
  <c r="DX9" i="1"/>
  <c r="DX10" i="1"/>
  <c r="DX11" i="1"/>
  <c r="DX12" i="1"/>
  <c r="DX13" i="1"/>
  <c r="DX14" i="1"/>
  <c r="DX15" i="1"/>
  <c r="DX16" i="1"/>
  <c r="DX17" i="1"/>
  <c r="DX18" i="1"/>
  <c r="DX19" i="1"/>
  <c r="DX20" i="1"/>
  <c r="DX21" i="1"/>
  <c r="DX22" i="1"/>
  <c r="DX23" i="1"/>
  <c r="DX24" i="1"/>
  <c r="DX25" i="1"/>
  <c r="DX26" i="1"/>
  <c r="DX27" i="1"/>
  <c r="DX28" i="1"/>
  <c r="DX29" i="1"/>
  <c r="DX30" i="1"/>
  <c r="DX31" i="1"/>
  <c r="DX32" i="1"/>
  <c r="DX33" i="1"/>
  <c r="DX34" i="1"/>
  <c r="DX35" i="1"/>
  <c r="DX36" i="1"/>
  <c r="DX37" i="1"/>
  <c r="DX38" i="1"/>
  <c r="DX39" i="1"/>
  <c r="DX40" i="1"/>
  <c r="DX41" i="1"/>
  <c r="DX42" i="1"/>
  <c r="DX43" i="1"/>
  <c r="DX44" i="1"/>
  <c r="DX45" i="1"/>
  <c r="DX46" i="1"/>
  <c r="DX47" i="1"/>
  <c r="DX48" i="1"/>
  <c r="DX49" i="1"/>
  <c r="DX50" i="1"/>
  <c r="DX51" i="1"/>
  <c r="DX52" i="1"/>
  <c r="DX53" i="1"/>
  <c r="DX54" i="1"/>
  <c r="DX55" i="1"/>
  <c r="DX56" i="1"/>
  <c r="DX57" i="1"/>
  <c r="DX58" i="1"/>
  <c r="DX59" i="1"/>
  <c r="DX60" i="1"/>
  <c r="DX61" i="1"/>
  <c r="DX62" i="1"/>
  <c r="DX63" i="1"/>
  <c r="DX64" i="1"/>
  <c r="DX65" i="1"/>
  <c r="DX66" i="1"/>
  <c r="DX67" i="1"/>
  <c r="DX68" i="1"/>
  <c r="DX69" i="1"/>
  <c r="DX70" i="1"/>
  <c r="DX71" i="1"/>
  <c r="DX72" i="1"/>
  <c r="DX73" i="1"/>
  <c r="DX74" i="1"/>
  <c r="DX75" i="1"/>
  <c r="DX76" i="1"/>
  <c r="DX77" i="1"/>
  <c r="DX78" i="1"/>
  <c r="DX79" i="1"/>
  <c r="DX80" i="1"/>
  <c r="DX81" i="1"/>
  <c r="DX82" i="1"/>
  <c r="DX83" i="1"/>
  <c r="DX84" i="1"/>
  <c r="DX85" i="1"/>
  <c r="DX86" i="1"/>
  <c r="DX87" i="1"/>
  <c r="DX88" i="1"/>
  <c r="DX89" i="1"/>
  <c r="DX90" i="1"/>
  <c r="DX91" i="1"/>
  <c r="DX92" i="1"/>
  <c r="DX93" i="1"/>
  <c r="DX94" i="1"/>
  <c r="DX95" i="1"/>
  <c r="DX96" i="1"/>
  <c r="DX97" i="1"/>
  <c r="DX98" i="1"/>
  <c r="DX99" i="1"/>
  <c r="DX100" i="1"/>
  <c r="DX101" i="1"/>
  <c r="DX2" i="1"/>
  <c r="DW3" i="1"/>
  <c r="DW4" i="1"/>
  <c r="DW5" i="1"/>
  <c r="DW6" i="1"/>
  <c r="DW7" i="1"/>
  <c r="DW8" i="1"/>
  <c r="DW9" i="1"/>
  <c r="DW10" i="1"/>
  <c r="DW11" i="1"/>
  <c r="DW12" i="1"/>
  <c r="DW13" i="1"/>
  <c r="DW14" i="1"/>
  <c r="DW15" i="1"/>
  <c r="DW16" i="1"/>
  <c r="DW17" i="1"/>
  <c r="DW18" i="1"/>
  <c r="DW19" i="1"/>
  <c r="DW20" i="1"/>
  <c r="DW21" i="1"/>
  <c r="DW22" i="1"/>
  <c r="DW23" i="1"/>
  <c r="DW24" i="1"/>
  <c r="DW25" i="1"/>
  <c r="DW26" i="1"/>
  <c r="DW27" i="1"/>
  <c r="DW28" i="1"/>
  <c r="DW29" i="1"/>
  <c r="DW30" i="1"/>
  <c r="DW31" i="1"/>
  <c r="DW32" i="1"/>
  <c r="DW33" i="1"/>
  <c r="DW34" i="1"/>
  <c r="DW35" i="1"/>
  <c r="DW36" i="1"/>
  <c r="DW37" i="1"/>
  <c r="DW38" i="1"/>
  <c r="DW39" i="1"/>
  <c r="DW40" i="1"/>
  <c r="DW41" i="1"/>
  <c r="DW42" i="1"/>
  <c r="DW43" i="1"/>
  <c r="DW44" i="1"/>
  <c r="DW45" i="1"/>
  <c r="DW46" i="1"/>
  <c r="DW47" i="1"/>
  <c r="DW48" i="1"/>
  <c r="DW49" i="1"/>
  <c r="DW50" i="1"/>
  <c r="DW51" i="1"/>
  <c r="DW52" i="1"/>
  <c r="DW53" i="1"/>
  <c r="DW54" i="1"/>
  <c r="DW55" i="1"/>
  <c r="DW56" i="1"/>
  <c r="DW57" i="1"/>
  <c r="DW58" i="1"/>
  <c r="DW59" i="1"/>
  <c r="DW60" i="1"/>
  <c r="DW61" i="1"/>
  <c r="DW62" i="1"/>
  <c r="DW63" i="1"/>
  <c r="DW64" i="1"/>
  <c r="DW65" i="1"/>
  <c r="DW66" i="1"/>
  <c r="DW67" i="1"/>
  <c r="DW68" i="1"/>
  <c r="DW69" i="1"/>
  <c r="DW70" i="1"/>
  <c r="DW71" i="1"/>
  <c r="DW72" i="1"/>
  <c r="DW73" i="1"/>
  <c r="DW74" i="1"/>
  <c r="DW75" i="1"/>
  <c r="DW76" i="1"/>
  <c r="DW77" i="1"/>
  <c r="DW78" i="1"/>
  <c r="DW79" i="1"/>
  <c r="DW80" i="1"/>
  <c r="DW81" i="1"/>
  <c r="DW82" i="1"/>
  <c r="DW83" i="1"/>
  <c r="DW84" i="1"/>
  <c r="DW85" i="1"/>
  <c r="DW86" i="1"/>
  <c r="DW87" i="1"/>
  <c r="DW88" i="1"/>
  <c r="DW89" i="1"/>
  <c r="DW90" i="1"/>
  <c r="DW91" i="1"/>
  <c r="DW92" i="1"/>
  <c r="DW93" i="1"/>
  <c r="DW94" i="1"/>
  <c r="DW95" i="1"/>
  <c r="DW96" i="1"/>
  <c r="DW97" i="1"/>
  <c r="DW98" i="1"/>
  <c r="DW99" i="1"/>
  <c r="DW100" i="1"/>
  <c r="DW101" i="1"/>
  <c r="DW2" i="1"/>
  <c r="DV3" i="1"/>
  <c r="DV4" i="1"/>
  <c r="DV5" i="1"/>
  <c r="DV6" i="1"/>
  <c r="DV7" i="1"/>
  <c r="DV8" i="1"/>
  <c r="DV9" i="1"/>
  <c r="DV10" i="1"/>
  <c r="DV11" i="1"/>
  <c r="DV12" i="1"/>
  <c r="DV13" i="1"/>
  <c r="DV14" i="1"/>
  <c r="DV15" i="1"/>
  <c r="DV16" i="1"/>
  <c r="DV17" i="1"/>
  <c r="DV18" i="1"/>
  <c r="DV19" i="1"/>
  <c r="DV20" i="1"/>
  <c r="DV21" i="1"/>
  <c r="DV22" i="1"/>
  <c r="DV23" i="1"/>
  <c r="DV24" i="1"/>
  <c r="DV25" i="1"/>
  <c r="DV26" i="1"/>
  <c r="DV27" i="1"/>
  <c r="DV28" i="1"/>
  <c r="DV29" i="1"/>
  <c r="DV30" i="1"/>
  <c r="DV31" i="1"/>
  <c r="DV32" i="1"/>
  <c r="DV33" i="1"/>
  <c r="DV34" i="1"/>
  <c r="DV35" i="1"/>
  <c r="DV36" i="1"/>
  <c r="DV37" i="1"/>
  <c r="DV38" i="1"/>
  <c r="DV39" i="1"/>
  <c r="DV40" i="1"/>
  <c r="DV41" i="1"/>
  <c r="DV42" i="1"/>
  <c r="DV43" i="1"/>
  <c r="DV44" i="1"/>
  <c r="DV45" i="1"/>
  <c r="DV46" i="1"/>
  <c r="DV47" i="1"/>
  <c r="DV48" i="1"/>
  <c r="DV49" i="1"/>
  <c r="DV50" i="1"/>
  <c r="DV51" i="1"/>
  <c r="DV52" i="1"/>
  <c r="DV53" i="1"/>
  <c r="DV54" i="1"/>
  <c r="DV55" i="1"/>
  <c r="DV56" i="1"/>
  <c r="DV57" i="1"/>
  <c r="DV58" i="1"/>
  <c r="DV59" i="1"/>
  <c r="DV60" i="1"/>
  <c r="DV61" i="1"/>
  <c r="DV62" i="1"/>
  <c r="DV63" i="1"/>
  <c r="DV64" i="1"/>
  <c r="DV65" i="1"/>
  <c r="DV66" i="1"/>
  <c r="DV67" i="1"/>
  <c r="DV68" i="1"/>
  <c r="DV69" i="1"/>
  <c r="DV70" i="1"/>
  <c r="DV71" i="1"/>
  <c r="DV72" i="1"/>
  <c r="DV73" i="1"/>
  <c r="DV74" i="1"/>
  <c r="DV75" i="1"/>
  <c r="DV76" i="1"/>
  <c r="DV77" i="1"/>
  <c r="DV78" i="1"/>
  <c r="DV79" i="1"/>
  <c r="DV80" i="1"/>
  <c r="DV81" i="1"/>
  <c r="DV82" i="1"/>
  <c r="DV83" i="1"/>
  <c r="DV84" i="1"/>
  <c r="DV85" i="1"/>
  <c r="DV86" i="1"/>
  <c r="DV87" i="1"/>
  <c r="DV88" i="1"/>
  <c r="DV89" i="1"/>
  <c r="DV90" i="1"/>
  <c r="DV91" i="1"/>
  <c r="DV92" i="1"/>
  <c r="DV93" i="1"/>
  <c r="DV94" i="1"/>
  <c r="DV95" i="1"/>
  <c r="DV96" i="1"/>
  <c r="DV97" i="1"/>
  <c r="DV98" i="1"/>
  <c r="DV99" i="1"/>
  <c r="DV100" i="1"/>
  <c r="DV101" i="1"/>
  <c r="DV2" i="1"/>
  <c r="DU3" i="1"/>
  <c r="DU4" i="1"/>
  <c r="DU5" i="1"/>
  <c r="DU6" i="1"/>
  <c r="DU7" i="1"/>
  <c r="DU8" i="1"/>
  <c r="DU9" i="1"/>
  <c r="DU10" i="1"/>
  <c r="DU11" i="1"/>
  <c r="DU12" i="1"/>
  <c r="DU13" i="1"/>
  <c r="DU14" i="1"/>
  <c r="DU15" i="1"/>
  <c r="DU16" i="1"/>
  <c r="DU17" i="1"/>
  <c r="DU18" i="1"/>
  <c r="DU19" i="1"/>
  <c r="DU20" i="1"/>
  <c r="DU21" i="1"/>
  <c r="DU22" i="1"/>
  <c r="DU23" i="1"/>
  <c r="DU24" i="1"/>
  <c r="DU25" i="1"/>
  <c r="DU26" i="1"/>
  <c r="DU27" i="1"/>
  <c r="DU28" i="1"/>
  <c r="DU29" i="1"/>
  <c r="DU30" i="1"/>
  <c r="DU31" i="1"/>
  <c r="DU32" i="1"/>
  <c r="DU33" i="1"/>
  <c r="DU34" i="1"/>
  <c r="DU35" i="1"/>
  <c r="DU36" i="1"/>
  <c r="DU37" i="1"/>
  <c r="DU38" i="1"/>
  <c r="DU39" i="1"/>
  <c r="DU40" i="1"/>
  <c r="DU41" i="1"/>
  <c r="DU42" i="1"/>
  <c r="DU43" i="1"/>
  <c r="DU44" i="1"/>
  <c r="DU45" i="1"/>
  <c r="DU46" i="1"/>
  <c r="DU47" i="1"/>
  <c r="DU48" i="1"/>
  <c r="DU49" i="1"/>
  <c r="DU50" i="1"/>
  <c r="DU51" i="1"/>
  <c r="DU52" i="1"/>
  <c r="DU53" i="1"/>
  <c r="DU54" i="1"/>
  <c r="DU55" i="1"/>
  <c r="DU56" i="1"/>
  <c r="DU57" i="1"/>
  <c r="DU58" i="1"/>
  <c r="DU59" i="1"/>
  <c r="DU60" i="1"/>
  <c r="DU61" i="1"/>
  <c r="DU62" i="1"/>
  <c r="DU63" i="1"/>
  <c r="DU64" i="1"/>
  <c r="DU65" i="1"/>
  <c r="DU66" i="1"/>
  <c r="DU67" i="1"/>
  <c r="DU68" i="1"/>
  <c r="DU69" i="1"/>
  <c r="DU70" i="1"/>
  <c r="DU71" i="1"/>
  <c r="DU72" i="1"/>
  <c r="DU73" i="1"/>
  <c r="DU74" i="1"/>
  <c r="DU75" i="1"/>
  <c r="DU76" i="1"/>
  <c r="DU77" i="1"/>
  <c r="DU78" i="1"/>
  <c r="DU79" i="1"/>
  <c r="DU80" i="1"/>
  <c r="DU81" i="1"/>
  <c r="DU82" i="1"/>
  <c r="DU83" i="1"/>
  <c r="DU84" i="1"/>
  <c r="DU85" i="1"/>
  <c r="DU86" i="1"/>
  <c r="DU87" i="1"/>
  <c r="DU88" i="1"/>
  <c r="DU89" i="1"/>
  <c r="DU90" i="1"/>
  <c r="DU91" i="1"/>
  <c r="DU92" i="1"/>
  <c r="DU93" i="1"/>
  <c r="DU94" i="1"/>
  <c r="DU95" i="1"/>
  <c r="DU96" i="1"/>
  <c r="DU97" i="1"/>
  <c r="DU98" i="1"/>
  <c r="DU99" i="1"/>
  <c r="DU100" i="1"/>
  <c r="DU101" i="1"/>
  <c r="DU2" i="1"/>
  <c r="DT3" i="1"/>
  <c r="DT4" i="1"/>
  <c r="DT5" i="1"/>
  <c r="DT6" i="1"/>
  <c r="DT7" i="1"/>
  <c r="DT8" i="1"/>
  <c r="DT9" i="1"/>
  <c r="DT10" i="1"/>
  <c r="DT11" i="1"/>
  <c r="DT12" i="1"/>
  <c r="DT13" i="1"/>
  <c r="DT14" i="1"/>
  <c r="DT15" i="1"/>
  <c r="DT16" i="1"/>
  <c r="DT17" i="1"/>
  <c r="DT18" i="1"/>
  <c r="DT19" i="1"/>
  <c r="DT20" i="1"/>
  <c r="DT21" i="1"/>
  <c r="DT22" i="1"/>
  <c r="DT23" i="1"/>
  <c r="DT24" i="1"/>
  <c r="DT25" i="1"/>
  <c r="DT26" i="1"/>
  <c r="DT27" i="1"/>
  <c r="DT28" i="1"/>
  <c r="DT29" i="1"/>
  <c r="DT30" i="1"/>
  <c r="DT31" i="1"/>
  <c r="DT32" i="1"/>
  <c r="DT33" i="1"/>
  <c r="DT34" i="1"/>
  <c r="DT35" i="1"/>
  <c r="DT36" i="1"/>
  <c r="DT37" i="1"/>
  <c r="DT38" i="1"/>
  <c r="DT39" i="1"/>
  <c r="DT40" i="1"/>
  <c r="DT41" i="1"/>
  <c r="DT42" i="1"/>
  <c r="DT43" i="1"/>
  <c r="DT44" i="1"/>
  <c r="DT45" i="1"/>
  <c r="DT46" i="1"/>
  <c r="DT47" i="1"/>
  <c r="DT48" i="1"/>
  <c r="DT49" i="1"/>
  <c r="DT50" i="1"/>
  <c r="DT51" i="1"/>
  <c r="DT52" i="1"/>
  <c r="DT53" i="1"/>
  <c r="DT54" i="1"/>
  <c r="DT55" i="1"/>
  <c r="DT56" i="1"/>
  <c r="DT57" i="1"/>
  <c r="DT58" i="1"/>
  <c r="DT59" i="1"/>
  <c r="DT60" i="1"/>
  <c r="DT61" i="1"/>
  <c r="DT62" i="1"/>
  <c r="DT63" i="1"/>
  <c r="DT64" i="1"/>
  <c r="DT65" i="1"/>
  <c r="DT66" i="1"/>
  <c r="DT67" i="1"/>
  <c r="DT68" i="1"/>
  <c r="DT69" i="1"/>
  <c r="DT70" i="1"/>
  <c r="DT71" i="1"/>
  <c r="DT72" i="1"/>
  <c r="DT73" i="1"/>
  <c r="DT74" i="1"/>
  <c r="DT75" i="1"/>
  <c r="DT76" i="1"/>
  <c r="DT77" i="1"/>
  <c r="DT78" i="1"/>
  <c r="DT79" i="1"/>
  <c r="DT80" i="1"/>
  <c r="DT81" i="1"/>
  <c r="DT82" i="1"/>
  <c r="DT83" i="1"/>
  <c r="DT84" i="1"/>
  <c r="DT85" i="1"/>
  <c r="DT86" i="1"/>
  <c r="DT87" i="1"/>
  <c r="DT88" i="1"/>
  <c r="DT89" i="1"/>
  <c r="DT90" i="1"/>
  <c r="DT91" i="1"/>
  <c r="DT92" i="1"/>
  <c r="DT93" i="1"/>
  <c r="DT94" i="1"/>
  <c r="DT95" i="1"/>
  <c r="DT96" i="1"/>
  <c r="DT97" i="1"/>
  <c r="DT98" i="1"/>
  <c r="DT99" i="1"/>
  <c r="DT100" i="1"/>
  <c r="DT101" i="1"/>
  <c r="DT2" i="1"/>
  <c r="DS3" i="1"/>
  <c r="DS4" i="1"/>
  <c r="DS5" i="1"/>
  <c r="DS6" i="1"/>
  <c r="DS7" i="1"/>
  <c r="DS8" i="1"/>
  <c r="DS9" i="1"/>
  <c r="DS10" i="1"/>
  <c r="DS11" i="1"/>
  <c r="DS12" i="1"/>
  <c r="DS13" i="1"/>
  <c r="DS14" i="1"/>
  <c r="DS15" i="1"/>
  <c r="DS16" i="1"/>
  <c r="DS17" i="1"/>
  <c r="DS18" i="1"/>
  <c r="DS19" i="1"/>
  <c r="DS20" i="1"/>
  <c r="DS21" i="1"/>
  <c r="DS22" i="1"/>
  <c r="DS23" i="1"/>
  <c r="DS24" i="1"/>
  <c r="DS25" i="1"/>
  <c r="DS26" i="1"/>
  <c r="DS27" i="1"/>
  <c r="DS28" i="1"/>
  <c r="DS29" i="1"/>
  <c r="DS30" i="1"/>
  <c r="DS31" i="1"/>
  <c r="DS32" i="1"/>
  <c r="DS33" i="1"/>
  <c r="DS34" i="1"/>
  <c r="DS35" i="1"/>
  <c r="DS36" i="1"/>
  <c r="DS37" i="1"/>
  <c r="DS38" i="1"/>
  <c r="DS39" i="1"/>
  <c r="DS40" i="1"/>
  <c r="DS41" i="1"/>
  <c r="DS42" i="1"/>
  <c r="DS43" i="1"/>
  <c r="DS44" i="1"/>
  <c r="DS45" i="1"/>
  <c r="DS46" i="1"/>
  <c r="DS47" i="1"/>
  <c r="DS48" i="1"/>
  <c r="DS49" i="1"/>
  <c r="DS50" i="1"/>
  <c r="DS51" i="1"/>
  <c r="DS52" i="1"/>
  <c r="DS53" i="1"/>
  <c r="DS54" i="1"/>
  <c r="DS55" i="1"/>
  <c r="DS56" i="1"/>
  <c r="DS57" i="1"/>
  <c r="DS58" i="1"/>
  <c r="DS59" i="1"/>
  <c r="DS60" i="1"/>
  <c r="DS61" i="1"/>
  <c r="DS62" i="1"/>
  <c r="DS63" i="1"/>
  <c r="DS64" i="1"/>
  <c r="DS65" i="1"/>
  <c r="DS66" i="1"/>
  <c r="DS67" i="1"/>
  <c r="DS68" i="1"/>
  <c r="DS69" i="1"/>
  <c r="DS70" i="1"/>
  <c r="DS71" i="1"/>
  <c r="DS72" i="1"/>
  <c r="DS73" i="1"/>
  <c r="DS74" i="1"/>
  <c r="DS75" i="1"/>
  <c r="DS76" i="1"/>
  <c r="DS77" i="1"/>
  <c r="DS78" i="1"/>
  <c r="DS79" i="1"/>
  <c r="DS80" i="1"/>
  <c r="DS81" i="1"/>
  <c r="DS82" i="1"/>
  <c r="DS83" i="1"/>
  <c r="DS84" i="1"/>
  <c r="DS85" i="1"/>
  <c r="DS86" i="1"/>
  <c r="DS87" i="1"/>
  <c r="DS88" i="1"/>
  <c r="DS89" i="1"/>
  <c r="DS90" i="1"/>
  <c r="DS91" i="1"/>
  <c r="DS92" i="1"/>
  <c r="DS93" i="1"/>
  <c r="DS94" i="1"/>
  <c r="DS95" i="1"/>
  <c r="DS96" i="1"/>
  <c r="DS97" i="1"/>
  <c r="DS98" i="1"/>
  <c r="DS99" i="1"/>
  <c r="DS100" i="1"/>
  <c r="DS101" i="1"/>
  <c r="DS2" i="1"/>
  <c r="DR3" i="1"/>
  <c r="DR4" i="1"/>
  <c r="DR5" i="1"/>
  <c r="DR6" i="1"/>
  <c r="DR7" i="1"/>
  <c r="DR8" i="1"/>
  <c r="DR9" i="1"/>
  <c r="DR10" i="1"/>
  <c r="DR11" i="1"/>
  <c r="DR12" i="1"/>
  <c r="DR13" i="1"/>
  <c r="DR14" i="1"/>
  <c r="DR15" i="1"/>
  <c r="DR16" i="1"/>
  <c r="DR17" i="1"/>
  <c r="DR18" i="1"/>
  <c r="DR19" i="1"/>
  <c r="DR20" i="1"/>
  <c r="DR21" i="1"/>
  <c r="DR22" i="1"/>
  <c r="DR23" i="1"/>
  <c r="DR24" i="1"/>
  <c r="DR25" i="1"/>
  <c r="DR26" i="1"/>
  <c r="DR27" i="1"/>
  <c r="DR28" i="1"/>
  <c r="DR29" i="1"/>
  <c r="DR30" i="1"/>
  <c r="DR31" i="1"/>
  <c r="DR32" i="1"/>
  <c r="DR33" i="1"/>
  <c r="DR34" i="1"/>
  <c r="DR35" i="1"/>
  <c r="DR36" i="1"/>
  <c r="DR37" i="1"/>
  <c r="DR38" i="1"/>
  <c r="DR39" i="1"/>
  <c r="DR40" i="1"/>
  <c r="DR41" i="1"/>
  <c r="DR42" i="1"/>
  <c r="DR43" i="1"/>
  <c r="DR44" i="1"/>
  <c r="DR45" i="1"/>
  <c r="DR46" i="1"/>
  <c r="DR47" i="1"/>
  <c r="DR48" i="1"/>
  <c r="DR49" i="1"/>
  <c r="DR50" i="1"/>
  <c r="DR51" i="1"/>
  <c r="DR52" i="1"/>
  <c r="DR53" i="1"/>
  <c r="DR54" i="1"/>
  <c r="DR55" i="1"/>
  <c r="DR56" i="1"/>
  <c r="DR57" i="1"/>
  <c r="DR58" i="1"/>
  <c r="DR59" i="1"/>
  <c r="DR60" i="1"/>
  <c r="DR61" i="1"/>
  <c r="DR62" i="1"/>
  <c r="DR63" i="1"/>
  <c r="DR64" i="1"/>
  <c r="DR65" i="1"/>
  <c r="DR66" i="1"/>
  <c r="DR67" i="1"/>
  <c r="DR68" i="1"/>
  <c r="DR69" i="1"/>
  <c r="DR70" i="1"/>
  <c r="DR71" i="1"/>
  <c r="DR72" i="1"/>
  <c r="DR73" i="1"/>
  <c r="DR74" i="1"/>
  <c r="DR75" i="1"/>
  <c r="DR76" i="1"/>
  <c r="DR77" i="1"/>
  <c r="DR78" i="1"/>
  <c r="DR79" i="1"/>
  <c r="DR80" i="1"/>
  <c r="DR81" i="1"/>
  <c r="DR82" i="1"/>
  <c r="DR83" i="1"/>
  <c r="DR84" i="1"/>
  <c r="DR85" i="1"/>
  <c r="DR86" i="1"/>
  <c r="DR87" i="1"/>
  <c r="DR88" i="1"/>
  <c r="DR89" i="1"/>
  <c r="DR90" i="1"/>
  <c r="DR91" i="1"/>
  <c r="DR92" i="1"/>
  <c r="DR93" i="1"/>
  <c r="DR94" i="1"/>
  <c r="DR95" i="1"/>
  <c r="DR96" i="1"/>
  <c r="DR97" i="1"/>
  <c r="DR98" i="1"/>
  <c r="DR99" i="1"/>
  <c r="DR100" i="1"/>
  <c r="DR101" i="1"/>
  <c r="DR2" i="1"/>
  <c r="DQ3" i="1"/>
  <c r="DQ4" i="1"/>
  <c r="DQ5" i="1"/>
  <c r="DQ6" i="1"/>
  <c r="DQ7" i="1"/>
  <c r="DQ8" i="1"/>
  <c r="DQ9" i="1"/>
  <c r="DQ10" i="1"/>
  <c r="DQ11" i="1"/>
  <c r="DQ12" i="1"/>
  <c r="DQ13" i="1"/>
  <c r="DQ14" i="1"/>
  <c r="DQ15" i="1"/>
  <c r="DQ16" i="1"/>
  <c r="DQ17" i="1"/>
  <c r="DQ18" i="1"/>
  <c r="DQ19" i="1"/>
  <c r="DQ20" i="1"/>
  <c r="DQ21" i="1"/>
  <c r="DQ22" i="1"/>
  <c r="DQ23" i="1"/>
  <c r="DQ24" i="1"/>
  <c r="DQ25" i="1"/>
  <c r="DQ26" i="1"/>
  <c r="DQ27" i="1"/>
  <c r="DQ28" i="1"/>
  <c r="DQ29" i="1"/>
  <c r="DQ30" i="1"/>
  <c r="DQ31" i="1"/>
  <c r="DQ32" i="1"/>
  <c r="DQ33" i="1"/>
  <c r="DQ34" i="1"/>
  <c r="DQ35" i="1"/>
  <c r="DQ36" i="1"/>
  <c r="DQ37" i="1"/>
  <c r="DQ38" i="1"/>
  <c r="DQ39" i="1"/>
  <c r="DQ40" i="1"/>
  <c r="DQ41" i="1"/>
  <c r="DQ42" i="1"/>
  <c r="DQ43" i="1"/>
  <c r="DQ44" i="1"/>
  <c r="DQ45" i="1"/>
  <c r="DQ46" i="1"/>
  <c r="DQ47" i="1"/>
  <c r="DQ48" i="1"/>
  <c r="DQ49" i="1"/>
  <c r="DQ50" i="1"/>
  <c r="DQ51" i="1"/>
  <c r="DQ52" i="1"/>
  <c r="DQ53" i="1"/>
  <c r="DQ54" i="1"/>
  <c r="DQ55" i="1"/>
  <c r="DQ56" i="1"/>
  <c r="DQ57" i="1"/>
  <c r="DQ58" i="1"/>
  <c r="DQ59" i="1"/>
  <c r="DQ60" i="1"/>
  <c r="DQ61" i="1"/>
  <c r="DQ62" i="1"/>
  <c r="DQ63" i="1"/>
  <c r="DQ64" i="1"/>
  <c r="DQ65" i="1"/>
  <c r="DQ66" i="1"/>
  <c r="DQ67" i="1"/>
  <c r="DQ68" i="1"/>
  <c r="DQ69" i="1"/>
  <c r="DQ70" i="1"/>
  <c r="DQ71" i="1"/>
  <c r="DQ72" i="1"/>
  <c r="DQ73" i="1"/>
  <c r="DQ74" i="1"/>
  <c r="DQ75" i="1"/>
  <c r="DQ76" i="1"/>
  <c r="DQ77" i="1"/>
  <c r="DQ78" i="1"/>
  <c r="DQ79" i="1"/>
  <c r="DQ80" i="1"/>
  <c r="DQ81" i="1"/>
  <c r="DQ82" i="1"/>
  <c r="DQ83" i="1"/>
  <c r="DQ84" i="1"/>
  <c r="DQ85" i="1"/>
  <c r="DQ86" i="1"/>
  <c r="DQ87" i="1"/>
  <c r="DQ88" i="1"/>
  <c r="DQ89" i="1"/>
  <c r="DQ90" i="1"/>
  <c r="DQ91" i="1"/>
  <c r="DQ92" i="1"/>
  <c r="DQ93" i="1"/>
  <c r="DQ94" i="1"/>
  <c r="DQ95" i="1"/>
  <c r="DQ96" i="1"/>
  <c r="DQ97" i="1"/>
  <c r="DQ98" i="1"/>
  <c r="DQ99" i="1"/>
  <c r="DQ100" i="1"/>
  <c r="DQ101" i="1"/>
  <c r="DQ2" i="1"/>
  <c r="DP3" i="1"/>
  <c r="DP4" i="1"/>
  <c r="DP5" i="1"/>
  <c r="DP6" i="1"/>
  <c r="DP7" i="1"/>
  <c r="DP8" i="1"/>
  <c r="DP9" i="1"/>
  <c r="DP10" i="1"/>
  <c r="DP11" i="1"/>
  <c r="DP12" i="1"/>
  <c r="DP13" i="1"/>
  <c r="DP14" i="1"/>
  <c r="DP15" i="1"/>
  <c r="DP16" i="1"/>
  <c r="DP17" i="1"/>
  <c r="DP18" i="1"/>
  <c r="DP19" i="1"/>
  <c r="DP20" i="1"/>
  <c r="DP21" i="1"/>
  <c r="DP22" i="1"/>
  <c r="DP23" i="1"/>
  <c r="DP24" i="1"/>
  <c r="DP25" i="1"/>
  <c r="DP26" i="1"/>
  <c r="DP27" i="1"/>
  <c r="DP28" i="1"/>
  <c r="DP29" i="1"/>
  <c r="DP30" i="1"/>
  <c r="DP31" i="1"/>
  <c r="DP32" i="1"/>
  <c r="DP33" i="1"/>
  <c r="DP34" i="1"/>
  <c r="DP35" i="1"/>
  <c r="DP36" i="1"/>
  <c r="DP37" i="1"/>
  <c r="DP38" i="1"/>
  <c r="DP39" i="1"/>
  <c r="DP40" i="1"/>
  <c r="DP41" i="1"/>
  <c r="DP42" i="1"/>
  <c r="DP43" i="1"/>
  <c r="DP44" i="1"/>
  <c r="DP45" i="1"/>
  <c r="DP46" i="1"/>
  <c r="DP47" i="1"/>
  <c r="DP48" i="1"/>
  <c r="DP49" i="1"/>
  <c r="DP50" i="1"/>
  <c r="DP51" i="1"/>
  <c r="DP52" i="1"/>
  <c r="DP53" i="1"/>
  <c r="DP54" i="1"/>
  <c r="DP55" i="1"/>
  <c r="DP56" i="1"/>
  <c r="DP57" i="1"/>
  <c r="DP58" i="1"/>
  <c r="DP59" i="1"/>
  <c r="DP60" i="1"/>
  <c r="DP61" i="1"/>
  <c r="DP62" i="1"/>
  <c r="DP63" i="1"/>
  <c r="DP64" i="1"/>
  <c r="DP65" i="1"/>
  <c r="DP66" i="1"/>
  <c r="DP67" i="1"/>
  <c r="DP68" i="1"/>
  <c r="DP69" i="1"/>
  <c r="DP70" i="1"/>
  <c r="DP71" i="1"/>
  <c r="DP72" i="1"/>
  <c r="DP73" i="1"/>
  <c r="DP74" i="1"/>
  <c r="DP75" i="1"/>
  <c r="DP76" i="1"/>
  <c r="DP77" i="1"/>
  <c r="DP78" i="1"/>
  <c r="DP79" i="1"/>
  <c r="DP80" i="1"/>
  <c r="DP81" i="1"/>
  <c r="DP82" i="1"/>
  <c r="DP83" i="1"/>
  <c r="DP84" i="1"/>
  <c r="DP85" i="1"/>
  <c r="DP86" i="1"/>
  <c r="DP87" i="1"/>
  <c r="DP88" i="1"/>
  <c r="DP89" i="1"/>
  <c r="DP90" i="1"/>
  <c r="DP91" i="1"/>
  <c r="DP92" i="1"/>
  <c r="DP93" i="1"/>
  <c r="DP94" i="1"/>
  <c r="DP95" i="1"/>
  <c r="DP96" i="1"/>
  <c r="DP97" i="1"/>
  <c r="DP98" i="1"/>
  <c r="DP99" i="1"/>
  <c r="DP100" i="1"/>
  <c r="DP101" i="1"/>
  <c r="DP2" i="1"/>
  <c r="DO3" i="1"/>
  <c r="DO4" i="1"/>
  <c r="DO5" i="1"/>
  <c r="DO6" i="1"/>
  <c r="DO7" i="1"/>
  <c r="DO8" i="1"/>
  <c r="DO9" i="1"/>
  <c r="DO10" i="1"/>
  <c r="DO11" i="1"/>
  <c r="DO12" i="1"/>
  <c r="DO13" i="1"/>
  <c r="DO14" i="1"/>
  <c r="DO15" i="1"/>
  <c r="DO16" i="1"/>
  <c r="DO17" i="1"/>
  <c r="DO18" i="1"/>
  <c r="DO19" i="1"/>
  <c r="DO20" i="1"/>
  <c r="DO21" i="1"/>
  <c r="DO22" i="1"/>
  <c r="DO23" i="1"/>
  <c r="DO24" i="1"/>
  <c r="DO25" i="1"/>
  <c r="DO26" i="1"/>
  <c r="DO27" i="1"/>
  <c r="DO28" i="1"/>
  <c r="DO29" i="1"/>
  <c r="DO30" i="1"/>
  <c r="DO31" i="1"/>
  <c r="DO32" i="1"/>
  <c r="DO33" i="1"/>
  <c r="DO34" i="1"/>
  <c r="DO35" i="1"/>
  <c r="DO36" i="1"/>
  <c r="DO37" i="1"/>
  <c r="DO38" i="1"/>
  <c r="DO39" i="1"/>
  <c r="DO40" i="1"/>
  <c r="DO41" i="1"/>
  <c r="DO42" i="1"/>
  <c r="DO43" i="1"/>
  <c r="DO44" i="1"/>
  <c r="DO45" i="1"/>
  <c r="DO46" i="1"/>
  <c r="DO47" i="1"/>
  <c r="DO48" i="1"/>
  <c r="DO49" i="1"/>
  <c r="DO50" i="1"/>
  <c r="DO51" i="1"/>
  <c r="DO52" i="1"/>
  <c r="DO53" i="1"/>
  <c r="DO54" i="1"/>
  <c r="DO55" i="1"/>
  <c r="DO56" i="1"/>
  <c r="DO57" i="1"/>
  <c r="DO58" i="1"/>
  <c r="DO59" i="1"/>
  <c r="DO60" i="1"/>
  <c r="DO61" i="1"/>
  <c r="DO62" i="1"/>
  <c r="DO63" i="1"/>
  <c r="DO64" i="1"/>
  <c r="DO65" i="1"/>
  <c r="DO66" i="1"/>
  <c r="DO67" i="1"/>
  <c r="DO68" i="1"/>
  <c r="DO69" i="1"/>
  <c r="DO70" i="1"/>
  <c r="DO71" i="1"/>
  <c r="DO72" i="1"/>
  <c r="DO73" i="1"/>
  <c r="DO74" i="1"/>
  <c r="DO75" i="1"/>
  <c r="DO76" i="1"/>
  <c r="DO77" i="1"/>
  <c r="DO78" i="1"/>
  <c r="DO79" i="1"/>
  <c r="DO80" i="1"/>
  <c r="DO81" i="1"/>
  <c r="DO82" i="1"/>
  <c r="DO83" i="1"/>
  <c r="DO84" i="1"/>
  <c r="DO85" i="1"/>
  <c r="DO86" i="1"/>
  <c r="DO87" i="1"/>
  <c r="DO88" i="1"/>
  <c r="DO89" i="1"/>
  <c r="DO90" i="1"/>
  <c r="DO91" i="1"/>
  <c r="DO92" i="1"/>
  <c r="DO93" i="1"/>
  <c r="DO94" i="1"/>
  <c r="DO95" i="1"/>
  <c r="DO96" i="1"/>
  <c r="DO97" i="1"/>
  <c r="DO98" i="1"/>
  <c r="DO99" i="1"/>
  <c r="DO100" i="1"/>
  <c r="DO101" i="1"/>
  <c r="DO2" i="1"/>
  <c r="DN3" i="1"/>
  <c r="DN4" i="1"/>
  <c r="DN5" i="1"/>
  <c r="DN6" i="1"/>
  <c r="DN7" i="1"/>
  <c r="DN8" i="1"/>
  <c r="DN9" i="1"/>
  <c r="DN10" i="1"/>
  <c r="DN11" i="1"/>
  <c r="DN12" i="1"/>
  <c r="DN13" i="1"/>
  <c r="DN14" i="1"/>
  <c r="DN15" i="1"/>
  <c r="DN16" i="1"/>
  <c r="DN17" i="1"/>
  <c r="DN18" i="1"/>
  <c r="DN19" i="1"/>
  <c r="DN20" i="1"/>
  <c r="DN21" i="1"/>
  <c r="DN22" i="1"/>
  <c r="DN23" i="1"/>
  <c r="DN24" i="1"/>
  <c r="DN25" i="1"/>
  <c r="DN26" i="1"/>
  <c r="DN27" i="1"/>
  <c r="DN28" i="1"/>
  <c r="DN29" i="1"/>
  <c r="DN30" i="1"/>
  <c r="DN31" i="1"/>
  <c r="DN32" i="1"/>
  <c r="DN33" i="1"/>
  <c r="DN34" i="1"/>
  <c r="DN35" i="1"/>
  <c r="DN36" i="1"/>
  <c r="DN37" i="1"/>
  <c r="DN38" i="1"/>
  <c r="DN39" i="1"/>
  <c r="DN40" i="1"/>
  <c r="DN41" i="1"/>
  <c r="DN42" i="1"/>
  <c r="DN43" i="1"/>
  <c r="DN44" i="1"/>
  <c r="DN45" i="1"/>
  <c r="DN46" i="1"/>
  <c r="DN47" i="1"/>
  <c r="DN48" i="1"/>
  <c r="DN49" i="1"/>
  <c r="DN50" i="1"/>
  <c r="DN51" i="1"/>
  <c r="DN52" i="1"/>
  <c r="DN53" i="1"/>
  <c r="DN54" i="1"/>
  <c r="DN55" i="1"/>
  <c r="DN56" i="1"/>
  <c r="DN57" i="1"/>
  <c r="DN58" i="1"/>
  <c r="DN59" i="1"/>
  <c r="DN60" i="1"/>
  <c r="DN61" i="1"/>
  <c r="DN62" i="1"/>
  <c r="DN63" i="1"/>
  <c r="DN64" i="1"/>
  <c r="DN65" i="1"/>
  <c r="DN66" i="1"/>
  <c r="DN67" i="1"/>
  <c r="DN68" i="1"/>
  <c r="DN69" i="1"/>
  <c r="DN70" i="1"/>
  <c r="DN71" i="1"/>
  <c r="DN72" i="1"/>
  <c r="DN73" i="1"/>
  <c r="DN74" i="1"/>
  <c r="DN75" i="1"/>
  <c r="DN76" i="1"/>
  <c r="DN77" i="1"/>
  <c r="DN78" i="1"/>
  <c r="DN79" i="1"/>
  <c r="DN80" i="1"/>
  <c r="DN81" i="1"/>
  <c r="DN82" i="1"/>
  <c r="DN83" i="1"/>
  <c r="DN84" i="1"/>
  <c r="DN85" i="1"/>
  <c r="DN86" i="1"/>
  <c r="DN87" i="1"/>
  <c r="DN88" i="1"/>
  <c r="DN89" i="1"/>
  <c r="DN90" i="1"/>
  <c r="DN91" i="1"/>
  <c r="DN92" i="1"/>
  <c r="DN93" i="1"/>
  <c r="DN94" i="1"/>
  <c r="DN95" i="1"/>
  <c r="DN96" i="1"/>
  <c r="DN97" i="1"/>
  <c r="DN98" i="1"/>
  <c r="DN99" i="1"/>
  <c r="DN100" i="1"/>
  <c r="DN101" i="1"/>
  <c r="DN2" i="1"/>
  <c r="DM3" i="1"/>
  <c r="DM4" i="1"/>
  <c r="DM5" i="1"/>
  <c r="DM6" i="1"/>
  <c r="DM7" i="1"/>
  <c r="DM8" i="1"/>
  <c r="DM9" i="1"/>
  <c r="DM10" i="1"/>
  <c r="DM11" i="1"/>
  <c r="DM12" i="1"/>
  <c r="DM13" i="1"/>
  <c r="DM14" i="1"/>
  <c r="DM15" i="1"/>
  <c r="DM16" i="1"/>
  <c r="DM17" i="1"/>
  <c r="DM18" i="1"/>
  <c r="DM19" i="1"/>
  <c r="DM20" i="1"/>
  <c r="DM21" i="1"/>
  <c r="DM22" i="1"/>
  <c r="DM23" i="1"/>
  <c r="DM24" i="1"/>
  <c r="DM25" i="1"/>
  <c r="DM26" i="1"/>
  <c r="DM27" i="1"/>
  <c r="DM28" i="1"/>
  <c r="DM29" i="1"/>
  <c r="DM30" i="1"/>
  <c r="DM31" i="1"/>
  <c r="DM32" i="1"/>
  <c r="DM33" i="1"/>
  <c r="DM34" i="1"/>
  <c r="DM35" i="1"/>
  <c r="DM36" i="1"/>
  <c r="DM37" i="1"/>
  <c r="DM38" i="1"/>
  <c r="DM39" i="1"/>
  <c r="DM40" i="1"/>
  <c r="DM41" i="1"/>
  <c r="DM42" i="1"/>
  <c r="DM43" i="1"/>
  <c r="DM44" i="1"/>
  <c r="DM45" i="1"/>
  <c r="DM46" i="1"/>
  <c r="DM47" i="1"/>
  <c r="DM48" i="1"/>
  <c r="DM49" i="1"/>
  <c r="DM50" i="1"/>
  <c r="DM51" i="1"/>
  <c r="DM52" i="1"/>
  <c r="DM53" i="1"/>
  <c r="DM54" i="1"/>
  <c r="DM55" i="1"/>
  <c r="DM56" i="1"/>
  <c r="DM57" i="1"/>
  <c r="DM58" i="1"/>
  <c r="DM59" i="1"/>
  <c r="DM60" i="1"/>
  <c r="DM61" i="1"/>
  <c r="DM62" i="1"/>
  <c r="DM63" i="1"/>
  <c r="DM64" i="1"/>
  <c r="DM65" i="1"/>
  <c r="DM66" i="1"/>
  <c r="DM67" i="1"/>
  <c r="DM68" i="1"/>
  <c r="DM69" i="1"/>
  <c r="DM70" i="1"/>
  <c r="DM71" i="1"/>
  <c r="DM72" i="1"/>
  <c r="DM73" i="1"/>
  <c r="DM74" i="1"/>
  <c r="DM75" i="1"/>
  <c r="DM76" i="1"/>
  <c r="DM77" i="1"/>
  <c r="DM78" i="1"/>
  <c r="DM79" i="1"/>
  <c r="DM80" i="1"/>
  <c r="DM81" i="1"/>
  <c r="DM82" i="1"/>
  <c r="DM83" i="1"/>
  <c r="DM84" i="1"/>
  <c r="DM85" i="1"/>
  <c r="DM86" i="1"/>
  <c r="DM87" i="1"/>
  <c r="DM88" i="1"/>
  <c r="DM89" i="1"/>
  <c r="DM90" i="1"/>
  <c r="DM91" i="1"/>
  <c r="DM92" i="1"/>
  <c r="DM93" i="1"/>
  <c r="DM94" i="1"/>
  <c r="DM95" i="1"/>
  <c r="DM96" i="1"/>
  <c r="DM97" i="1"/>
  <c r="DM98" i="1"/>
  <c r="DM99" i="1"/>
  <c r="DM100" i="1"/>
  <c r="DM101" i="1"/>
  <c r="DM2" i="1"/>
  <c r="DL3" i="1"/>
  <c r="DL4" i="1"/>
  <c r="DL5" i="1"/>
  <c r="DL6" i="1"/>
  <c r="DL7" i="1"/>
  <c r="DL8" i="1"/>
  <c r="DL9" i="1"/>
  <c r="DL10" i="1"/>
  <c r="DL11" i="1"/>
  <c r="DL12" i="1"/>
  <c r="DL13" i="1"/>
  <c r="DL14" i="1"/>
  <c r="DL15" i="1"/>
  <c r="DL16" i="1"/>
  <c r="DL17" i="1"/>
  <c r="DL18" i="1"/>
  <c r="DL19" i="1"/>
  <c r="DL20" i="1"/>
  <c r="DL21" i="1"/>
  <c r="DL22" i="1"/>
  <c r="DL23" i="1"/>
  <c r="DL24" i="1"/>
  <c r="DL25" i="1"/>
  <c r="DL26" i="1"/>
  <c r="DL27" i="1"/>
  <c r="DL28" i="1"/>
  <c r="DL29" i="1"/>
  <c r="DL30" i="1"/>
  <c r="DL31" i="1"/>
  <c r="DL32" i="1"/>
  <c r="DL33" i="1"/>
  <c r="DL34" i="1"/>
  <c r="DL35" i="1"/>
  <c r="DL36" i="1"/>
  <c r="DL37" i="1"/>
  <c r="DL38" i="1"/>
  <c r="DL39" i="1"/>
  <c r="DL40" i="1"/>
  <c r="DL41" i="1"/>
  <c r="DL42" i="1"/>
  <c r="DL43" i="1"/>
  <c r="DL44" i="1"/>
  <c r="DL45" i="1"/>
  <c r="DL46" i="1"/>
  <c r="DL47" i="1"/>
  <c r="DL48" i="1"/>
  <c r="DL49" i="1"/>
  <c r="DL50" i="1"/>
  <c r="DL51" i="1"/>
  <c r="DL52" i="1"/>
  <c r="DL53" i="1"/>
  <c r="DL54" i="1"/>
  <c r="DL55" i="1"/>
  <c r="DL56" i="1"/>
  <c r="DL57" i="1"/>
  <c r="DL58" i="1"/>
  <c r="DL59" i="1"/>
  <c r="DL60" i="1"/>
  <c r="DL61" i="1"/>
  <c r="DL62" i="1"/>
  <c r="DL63" i="1"/>
  <c r="DL64" i="1"/>
  <c r="DL65" i="1"/>
  <c r="DL66" i="1"/>
  <c r="DL67" i="1"/>
  <c r="DL68" i="1"/>
  <c r="DL69" i="1"/>
  <c r="DL70" i="1"/>
  <c r="DL71" i="1"/>
  <c r="DL72" i="1"/>
  <c r="DL73" i="1"/>
  <c r="DL74" i="1"/>
  <c r="DL75" i="1"/>
  <c r="DL76" i="1"/>
  <c r="DL77" i="1"/>
  <c r="DL78" i="1"/>
  <c r="DL79" i="1"/>
  <c r="DL80" i="1"/>
  <c r="DL81" i="1"/>
  <c r="DL82" i="1"/>
  <c r="DL83" i="1"/>
  <c r="DL84" i="1"/>
  <c r="DL85" i="1"/>
  <c r="DL86" i="1"/>
  <c r="DL87" i="1"/>
  <c r="DL88" i="1"/>
  <c r="DL89" i="1"/>
  <c r="DL90" i="1"/>
  <c r="DL91" i="1"/>
  <c r="DL92" i="1"/>
  <c r="DL93" i="1"/>
  <c r="DL94" i="1"/>
  <c r="DL95" i="1"/>
  <c r="DL96" i="1"/>
  <c r="DL97" i="1"/>
  <c r="DL98" i="1"/>
  <c r="DL99" i="1"/>
  <c r="DL100" i="1"/>
  <c r="DL101" i="1"/>
  <c r="DL2" i="1"/>
  <c r="DK3" i="1"/>
  <c r="DK4" i="1"/>
  <c r="DK5" i="1"/>
  <c r="DK6" i="1"/>
  <c r="DK7" i="1"/>
  <c r="DK8" i="1"/>
  <c r="DK9" i="1"/>
  <c r="DK10" i="1"/>
  <c r="DK11" i="1"/>
  <c r="DK12" i="1"/>
  <c r="DK13" i="1"/>
  <c r="DK14" i="1"/>
  <c r="DK15" i="1"/>
  <c r="DK16" i="1"/>
  <c r="DK17" i="1"/>
  <c r="DK18" i="1"/>
  <c r="DK19" i="1"/>
  <c r="DK20" i="1"/>
  <c r="DK21" i="1"/>
  <c r="DK22" i="1"/>
  <c r="DK23" i="1"/>
  <c r="DK24" i="1"/>
  <c r="DK25" i="1"/>
  <c r="DK26" i="1"/>
  <c r="DK27" i="1"/>
  <c r="DK28" i="1"/>
  <c r="DK29" i="1"/>
  <c r="DK30" i="1"/>
  <c r="DK31" i="1"/>
  <c r="DK32" i="1"/>
  <c r="DK33" i="1"/>
  <c r="DK34" i="1"/>
  <c r="DK35" i="1"/>
  <c r="DK36" i="1"/>
  <c r="DK37" i="1"/>
  <c r="DK38" i="1"/>
  <c r="DK39" i="1"/>
  <c r="DK40" i="1"/>
  <c r="DK41" i="1"/>
  <c r="DK42" i="1"/>
  <c r="DK43" i="1"/>
  <c r="DK44" i="1"/>
  <c r="DK45" i="1"/>
  <c r="DK46" i="1"/>
  <c r="DK47" i="1"/>
  <c r="DK48" i="1"/>
  <c r="DK49" i="1"/>
  <c r="DK50" i="1"/>
  <c r="DK51" i="1"/>
  <c r="DK52" i="1"/>
  <c r="DK53" i="1"/>
  <c r="DK54" i="1"/>
  <c r="DK55" i="1"/>
  <c r="DK56" i="1"/>
  <c r="DK57" i="1"/>
  <c r="DK58" i="1"/>
  <c r="DK59" i="1"/>
  <c r="DK60" i="1"/>
  <c r="DK61" i="1"/>
  <c r="DK62" i="1"/>
  <c r="DK63" i="1"/>
  <c r="DK64" i="1"/>
  <c r="DK65" i="1"/>
  <c r="DK66" i="1"/>
  <c r="DK67" i="1"/>
  <c r="DK68" i="1"/>
  <c r="DK69" i="1"/>
  <c r="DK70" i="1"/>
  <c r="DK71" i="1"/>
  <c r="DK72" i="1"/>
  <c r="DK73" i="1"/>
  <c r="DK74" i="1"/>
  <c r="DK75" i="1"/>
  <c r="DK76" i="1"/>
  <c r="DK77" i="1"/>
  <c r="DK78" i="1"/>
  <c r="DK79" i="1"/>
  <c r="DK80" i="1"/>
  <c r="DK81" i="1"/>
  <c r="DK82" i="1"/>
  <c r="DK83" i="1"/>
  <c r="DK84" i="1"/>
  <c r="DK85" i="1"/>
  <c r="DK86" i="1"/>
  <c r="DK87" i="1"/>
  <c r="DK88" i="1"/>
  <c r="DK89" i="1"/>
  <c r="DK90" i="1"/>
  <c r="DK91" i="1"/>
  <c r="DK92" i="1"/>
  <c r="DK93" i="1"/>
  <c r="DK94" i="1"/>
  <c r="DK95" i="1"/>
  <c r="DK96" i="1"/>
  <c r="DK97" i="1"/>
  <c r="DK98" i="1"/>
  <c r="DK99" i="1"/>
  <c r="DK100" i="1"/>
  <c r="DK101" i="1"/>
  <c r="DK2" i="1"/>
  <c r="DJ3" i="1"/>
  <c r="DJ4" i="1"/>
  <c r="DJ5" i="1"/>
  <c r="DJ6" i="1"/>
  <c r="DJ7" i="1"/>
  <c r="DJ8" i="1"/>
  <c r="DJ9" i="1"/>
  <c r="DJ10" i="1"/>
  <c r="DJ11" i="1"/>
  <c r="DJ12" i="1"/>
  <c r="DJ13" i="1"/>
  <c r="DJ14" i="1"/>
  <c r="DJ15" i="1"/>
  <c r="DJ16" i="1"/>
  <c r="DJ17" i="1"/>
  <c r="DJ18" i="1"/>
  <c r="DJ19" i="1"/>
  <c r="DJ20" i="1"/>
  <c r="DJ21" i="1"/>
  <c r="DJ22" i="1"/>
  <c r="DJ23" i="1"/>
  <c r="DJ24" i="1"/>
  <c r="DJ25" i="1"/>
  <c r="DJ26" i="1"/>
  <c r="DJ27" i="1"/>
  <c r="DJ28" i="1"/>
  <c r="DJ29" i="1"/>
  <c r="DJ30" i="1"/>
  <c r="DJ31" i="1"/>
  <c r="DJ32" i="1"/>
  <c r="DJ33" i="1"/>
  <c r="DJ34" i="1"/>
  <c r="DJ35" i="1"/>
  <c r="DJ36" i="1"/>
  <c r="DJ37" i="1"/>
  <c r="DJ38" i="1"/>
  <c r="DJ39" i="1"/>
  <c r="DJ40" i="1"/>
  <c r="DJ41" i="1"/>
  <c r="DJ42" i="1"/>
  <c r="DJ43" i="1"/>
  <c r="DJ44" i="1"/>
  <c r="DJ45" i="1"/>
  <c r="DJ46" i="1"/>
  <c r="DJ47" i="1"/>
  <c r="DJ48" i="1"/>
  <c r="DJ49" i="1"/>
  <c r="DJ50" i="1"/>
  <c r="DJ51" i="1"/>
  <c r="DJ52" i="1"/>
  <c r="DJ53" i="1"/>
  <c r="DJ54" i="1"/>
  <c r="DJ55" i="1"/>
  <c r="DJ56" i="1"/>
  <c r="DJ57" i="1"/>
  <c r="DJ58" i="1"/>
  <c r="DJ59" i="1"/>
  <c r="DJ60" i="1"/>
  <c r="DJ61" i="1"/>
  <c r="DJ62" i="1"/>
  <c r="DJ63" i="1"/>
  <c r="DJ64" i="1"/>
  <c r="DJ65" i="1"/>
  <c r="DJ66" i="1"/>
  <c r="DJ67" i="1"/>
  <c r="DJ68" i="1"/>
  <c r="DJ69" i="1"/>
  <c r="DJ70" i="1"/>
  <c r="DJ71" i="1"/>
  <c r="DJ72" i="1"/>
  <c r="DJ73" i="1"/>
  <c r="DJ74" i="1"/>
  <c r="DJ75" i="1"/>
  <c r="DJ76" i="1"/>
  <c r="DJ77" i="1"/>
  <c r="DJ78" i="1"/>
  <c r="DJ79" i="1"/>
  <c r="DJ80" i="1"/>
  <c r="DJ81" i="1"/>
  <c r="DJ82" i="1"/>
  <c r="DJ83" i="1"/>
  <c r="DJ84" i="1"/>
  <c r="DJ85" i="1"/>
  <c r="DJ86" i="1"/>
  <c r="DJ87" i="1"/>
  <c r="DJ88" i="1"/>
  <c r="DJ89" i="1"/>
  <c r="DJ90" i="1"/>
  <c r="DJ91" i="1"/>
  <c r="DJ92" i="1"/>
  <c r="DJ93" i="1"/>
  <c r="DJ94" i="1"/>
  <c r="DJ95" i="1"/>
  <c r="DJ96" i="1"/>
  <c r="DJ97" i="1"/>
  <c r="DJ98" i="1"/>
  <c r="DJ99" i="1"/>
  <c r="DJ100" i="1"/>
  <c r="DJ101" i="1"/>
  <c r="DJ2" i="1"/>
  <c r="DI3" i="1"/>
  <c r="DI4" i="1"/>
  <c r="DI5" i="1"/>
  <c r="DI6" i="1"/>
  <c r="DI7" i="1"/>
  <c r="DI8" i="1"/>
  <c r="DI9" i="1"/>
  <c r="DI10" i="1"/>
  <c r="DI11" i="1"/>
  <c r="DI12" i="1"/>
  <c r="DI13" i="1"/>
  <c r="DI14" i="1"/>
  <c r="DI15" i="1"/>
  <c r="DI16" i="1"/>
  <c r="DI17" i="1"/>
  <c r="DI18" i="1"/>
  <c r="DI19" i="1"/>
  <c r="DI20" i="1"/>
  <c r="DI21" i="1"/>
  <c r="DI22" i="1"/>
  <c r="DI23" i="1"/>
  <c r="DI24" i="1"/>
  <c r="DI25" i="1"/>
  <c r="DI26" i="1"/>
  <c r="DI27" i="1"/>
  <c r="DI28" i="1"/>
  <c r="DI29" i="1"/>
  <c r="DI30" i="1"/>
  <c r="DI31" i="1"/>
  <c r="DI32" i="1"/>
  <c r="DI33" i="1"/>
  <c r="DI34" i="1"/>
  <c r="DI35" i="1"/>
  <c r="DI36" i="1"/>
  <c r="DI37" i="1"/>
  <c r="DI38" i="1"/>
  <c r="DI39" i="1"/>
  <c r="DI40" i="1"/>
  <c r="DI41" i="1"/>
  <c r="DI42" i="1"/>
  <c r="DI43" i="1"/>
  <c r="DI44" i="1"/>
  <c r="DI45" i="1"/>
  <c r="DI46" i="1"/>
  <c r="DI47" i="1"/>
  <c r="DI48" i="1"/>
  <c r="DI49" i="1"/>
  <c r="DI50" i="1"/>
  <c r="DI51" i="1"/>
  <c r="DI52" i="1"/>
  <c r="DI53" i="1"/>
  <c r="DI54" i="1"/>
  <c r="DI55" i="1"/>
  <c r="DI56" i="1"/>
  <c r="DI57" i="1"/>
  <c r="DI58" i="1"/>
  <c r="DI59" i="1"/>
  <c r="DI60" i="1"/>
  <c r="DI61" i="1"/>
  <c r="DI62" i="1"/>
  <c r="DI63" i="1"/>
  <c r="DI64" i="1"/>
  <c r="DI65" i="1"/>
  <c r="DI66" i="1"/>
  <c r="DI67" i="1"/>
  <c r="DI68" i="1"/>
  <c r="DI69" i="1"/>
  <c r="DI70" i="1"/>
  <c r="DI71" i="1"/>
  <c r="DI72" i="1"/>
  <c r="DI73" i="1"/>
  <c r="DI74" i="1"/>
  <c r="DI75" i="1"/>
  <c r="DI76" i="1"/>
  <c r="DI77" i="1"/>
  <c r="DI78" i="1"/>
  <c r="DI79" i="1"/>
  <c r="DI80" i="1"/>
  <c r="DI81" i="1"/>
  <c r="DI82" i="1"/>
  <c r="DI83" i="1"/>
  <c r="DI84" i="1"/>
  <c r="DI85" i="1"/>
  <c r="DI86" i="1"/>
  <c r="DI87" i="1"/>
  <c r="DI88" i="1"/>
  <c r="DI89" i="1"/>
  <c r="DI90" i="1"/>
  <c r="DI91" i="1"/>
  <c r="DI92" i="1"/>
  <c r="DI93" i="1"/>
  <c r="DI94" i="1"/>
  <c r="DI95" i="1"/>
  <c r="DI96" i="1"/>
  <c r="DI97" i="1"/>
  <c r="DI98" i="1"/>
  <c r="DI99" i="1"/>
  <c r="DI100" i="1"/>
  <c r="DI101" i="1"/>
  <c r="DI2" i="1"/>
  <c r="DH3" i="1"/>
  <c r="DH4" i="1"/>
  <c r="DH5" i="1"/>
  <c r="DH6" i="1"/>
  <c r="DH7" i="1"/>
  <c r="DH8" i="1"/>
  <c r="DH9" i="1"/>
  <c r="DH10" i="1"/>
  <c r="DH11" i="1"/>
  <c r="DH12" i="1"/>
  <c r="DH13" i="1"/>
  <c r="DH14" i="1"/>
  <c r="DH15" i="1"/>
  <c r="DH16" i="1"/>
  <c r="DH17" i="1"/>
  <c r="DH18" i="1"/>
  <c r="DH19" i="1"/>
  <c r="DH20" i="1"/>
  <c r="DH21" i="1"/>
  <c r="DH22" i="1"/>
  <c r="DH23" i="1"/>
  <c r="DH24" i="1"/>
  <c r="DH25" i="1"/>
  <c r="DH26" i="1"/>
  <c r="DH27" i="1"/>
  <c r="DH28" i="1"/>
  <c r="DH29" i="1"/>
  <c r="DH30" i="1"/>
  <c r="DH31" i="1"/>
  <c r="DH32" i="1"/>
  <c r="DH33" i="1"/>
  <c r="DH34" i="1"/>
  <c r="DH35" i="1"/>
  <c r="DH36" i="1"/>
  <c r="DH37" i="1"/>
  <c r="DH38" i="1"/>
  <c r="DH39" i="1"/>
  <c r="DH40" i="1"/>
  <c r="DH41" i="1"/>
  <c r="DH42" i="1"/>
  <c r="DH43" i="1"/>
  <c r="DH44" i="1"/>
  <c r="DH45" i="1"/>
  <c r="DH46" i="1"/>
  <c r="DH47" i="1"/>
  <c r="DH48" i="1"/>
  <c r="DH49" i="1"/>
  <c r="DH50" i="1"/>
  <c r="DH51" i="1"/>
  <c r="DH52" i="1"/>
  <c r="DH53" i="1"/>
  <c r="DH54" i="1"/>
  <c r="DH55" i="1"/>
  <c r="DH56" i="1"/>
  <c r="DH57" i="1"/>
  <c r="DH58" i="1"/>
  <c r="DH59" i="1"/>
  <c r="DH60" i="1"/>
  <c r="DH61" i="1"/>
  <c r="DH62" i="1"/>
  <c r="DH63" i="1"/>
  <c r="DH64" i="1"/>
  <c r="DH65" i="1"/>
  <c r="DH66" i="1"/>
  <c r="DH67" i="1"/>
  <c r="DH68" i="1"/>
  <c r="DH69" i="1"/>
  <c r="DH70" i="1"/>
  <c r="DH71" i="1"/>
  <c r="DH72" i="1"/>
  <c r="DH73" i="1"/>
  <c r="DH74" i="1"/>
  <c r="DH75" i="1"/>
  <c r="DH76" i="1"/>
  <c r="DH77" i="1"/>
  <c r="DH78" i="1"/>
  <c r="DH79" i="1"/>
  <c r="DH80" i="1"/>
  <c r="DH81" i="1"/>
  <c r="DH82" i="1"/>
  <c r="DH83" i="1"/>
  <c r="DH84" i="1"/>
  <c r="DH85" i="1"/>
  <c r="DH86" i="1"/>
  <c r="DH87" i="1"/>
  <c r="DH88" i="1"/>
  <c r="DH89" i="1"/>
  <c r="DH90" i="1"/>
  <c r="DH91" i="1"/>
  <c r="DH92" i="1"/>
  <c r="DH93" i="1"/>
  <c r="DH94" i="1"/>
  <c r="DH95" i="1"/>
  <c r="DH96" i="1"/>
  <c r="DH97" i="1"/>
  <c r="DH98" i="1"/>
  <c r="DH99" i="1"/>
  <c r="DH100" i="1"/>
  <c r="DH101" i="1"/>
  <c r="DH2" i="1"/>
  <c r="DG3" i="1"/>
  <c r="DG4" i="1"/>
  <c r="DG5" i="1"/>
  <c r="DG6" i="1"/>
  <c r="DG7" i="1"/>
  <c r="DG8" i="1"/>
  <c r="DG9" i="1"/>
  <c r="DG10" i="1"/>
  <c r="DG11" i="1"/>
  <c r="DG12" i="1"/>
  <c r="DG13" i="1"/>
  <c r="DG14" i="1"/>
  <c r="DG15" i="1"/>
  <c r="DG16" i="1"/>
  <c r="DG17" i="1"/>
  <c r="DG18" i="1"/>
  <c r="DG19" i="1"/>
  <c r="DG20" i="1"/>
  <c r="DG21" i="1"/>
  <c r="DG22" i="1"/>
  <c r="DG23" i="1"/>
  <c r="DG24" i="1"/>
  <c r="DG25" i="1"/>
  <c r="DG26" i="1"/>
  <c r="DG27" i="1"/>
  <c r="DG28" i="1"/>
  <c r="DG29" i="1"/>
  <c r="DG30" i="1"/>
  <c r="DG31" i="1"/>
  <c r="DG32" i="1"/>
  <c r="DG33" i="1"/>
  <c r="DG34" i="1"/>
  <c r="DG35" i="1"/>
  <c r="DG36" i="1"/>
  <c r="DG37" i="1"/>
  <c r="DG38" i="1"/>
  <c r="DG39" i="1"/>
  <c r="DG40" i="1"/>
  <c r="DG41" i="1"/>
  <c r="DG42" i="1"/>
  <c r="DG43" i="1"/>
  <c r="DG44" i="1"/>
  <c r="DG45" i="1"/>
  <c r="DG46" i="1"/>
  <c r="DG47" i="1"/>
  <c r="DG48" i="1"/>
  <c r="DG49" i="1"/>
  <c r="DG50" i="1"/>
  <c r="DG51" i="1"/>
  <c r="DG52" i="1"/>
  <c r="DG53" i="1"/>
  <c r="DG54" i="1"/>
  <c r="DG55" i="1"/>
  <c r="DG56" i="1"/>
  <c r="DG57" i="1"/>
  <c r="DG58" i="1"/>
  <c r="DG59" i="1"/>
  <c r="DG60" i="1"/>
  <c r="DG61" i="1"/>
  <c r="DG62" i="1"/>
  <c r="DG63" i="1"/>
  <c r="DG64" i="1"/>
  <c r="DG65" i="1"/>
  <c r="DG66" i="1"/>
  <c r="DG67" i="1"/>
  <c r="DG68" i="1"/>
  <c r="DG69" i="1"/>
  <c r="DG70" i="1"/>
  <c r="DG71" i="1"/>
  <c r="DG72" i="1"/>
  <c r="DG73" i="1"/>
  <c r="DG74" i="1"/>
  <c r="DG75" i="1"/>
  <c r="DG76" i="1"/>
  <c r="DG77" i="1"/>
  <c r="DG78" i="1"/>
  <c r="DG79" i="1"/>
  <c r="DG80" i="1"/>
  <c r="DG81" i="1"/>
  <c r="DG82" i="1"/>
  <c r="DG83" i="1"/>
  <c r="DG84" i="1"/>
  <c r="DG85" i="1"/>
  <c r="DG86" i="1"/>
  <c r="DG87" i="1"/>
  <c r="DG88" i="1"/>
  <c r="DG89" i="1"/>
  <c r="DG90" i="1"/>
  <c r="DG91" i="1"/>
  <c r="DG92" i="1"/>
  <c r="DG93" i="1"/>
  <c r="DG94" i="1"/>
  <c r="DG95" i="1"/>
  <c r="DG96" i="1"/>
  <c r="DG97" i="1"/>
  <c r="DG98" i="1"/>
  <c r="DG99" i="1"/>
  <c r="DG100" i="1"/>
  <c r="DG101" i="1"/>
  <c r="DG2" i="1"/>
  <c r="DF3" i="1"/>
  <c r="DF4" i="1"/>
  <c r="DF5" i="1"/>
  <c r="DF6" i="1"/>
  <c r="DF7" i="1"/>
  <c r="DF8" i="1"/>
  <c r="DF9" i="1"/>
  <c r="DF10" i="1"/>
  <c r="DF11" i="1"/>
  <c r="DF12" i="1"/>
  <c r="DF13" i="1"/>
  <c r="DF14" i="1"/>
  <c r="DF15" i="1"/>
  <c r="DF16" i="1"/>
  <c r="DF17" i="1"/>
  <c r="DF18" i="1"/>
  <c r="DF19" i="1"/>
  <c r="DF20" i="1"/>
  <c r="DF21" i="1"/>
  <c r="DF22" i="1"/>
  <c r="DF23" i="1"/>
  <c r="DF24" i="1"/>
  <c r="DF25" i="1"/>
  <c r="DF26" i="1"/>
  <c r="DF27" i="1"/>
  <c r="DF28" i="1"/>
  <c r="DF29" i="1"/>
  <c r="DF30" i="1"/>
  <c r="DF31" i="1"/>
  <c r="DF32" i="1"/>
  <c r="DF33" i="1"/>
  <c r="DF34" i="1"/>
  <c r="DF35" i="1"/>
  <c r="DF36" i="1"/>
  <c r="DF37" i="1"/>
  <c r="DF38" i="1"/>
  <c r="DF39" i="1"/>
  <c r="DF40" i="1"/>
  <c r="DF41" i="1"/>
  <c r="DF42" i="1"/>
  <c r="DF43" i="1"/>
  <c r="DF44" i="1"/>
  <c r="DF45" i="1"/>
  <c r="DF46" i="1"/>
  <c r="DF47" i="1"/>
  <c r="DF48" i="1"/>
  <c r="DF49" i="1"/>
  <c r="DF50" i="1"/>
  <c r="DF51" i="1"/>
  <c r="DF52" i="1"/>
  <c r="DF53" i="1"/>
  <c r="DF54" i="1"/>
  <c r="DF55" i="1"/>
  <c r="DF56" i="1"/>
  <c r="DF57" i="1"/>
  <c r="DF58" i="1"/>
  <c r="DF59" i="1"/>
  <c r="DF60" i="1"/>
  <c r="DF61" i="1"/>
  <c r="DF62" i="1"/>
  <c r="DF63" i="1"/>
  <c r="DF64" i="1"/>
  <c r="DF65" i="1"/>
  <c r="DF66" i="1"/>
  <c r="DF67" i="1"/>
  <c r="DF68" i="1"/>
  <c r="DF69" i="1"/>
  <c r="DF70" i="1"/>
  <c r="DF71" i="1"/>
  <c r="DF72" i="1"/>
  <c r="DF73" i="1"/>
  <c r="DF74" i="1"/>
  <c r="DF75" i="1"/>
  <c r="DF76" i="1"/>
  <c r="DF77" i="1"/>
  <c r="DF78" i="1"/>
  <c r="DF79" i="1"/>
  <c r="DF80" i="1"/>
  <c r="DF81" i="1"/>
  <c r="DF82" i="1"/>
  <c r="DF83" i="1"/>
  <c r="DF84" i="1"/>
  <c r="DF85" i="1"/>
  <c r="DF86" i="1"/>
  <c r="DF87" i="1"/>
  <c r="DF88" i="1"/>
  <c r="DF89" i="1"/>
  <c r="DF90" i="1"/>
  <c r="DF91" i="1"/>
  <c r="DF92" i="1"/>
  <c r="DF93" i="1"/>
  <c r="DF94" i="1"/>
  <c r="DF95" i="1"/>
  <c r="DF96" i="1"/>
  <c r="DF97" i="1"/>
  <c r="DF98" i="1"/>
  <c r="DF99" i="1"/>
  <c r="DF100" i="1"/>
  <c r="DF101" i="1"/>
  <c r="DF2" i="1"/>
  <c r="DE3" i="1"/>
  <c r="DE4" i="1"/>
  <c r="DE5" i="1"/>
  <c r="DE6" i="1"/>
  <c r="DE7" i="1"/>
  <c r="DE8" i="1"/>
  <c r="DE9" i="1"/>
  <c r="DE10" i="1"/>
  <c r="DE11" i="1"/>
  <c r="DE12" i="1"/>
  <c r="DE13" i="1"/>
  <c r="DE14" i="1"/>
  <c r="DE15" i="1"/>
  <c r="DE16" i="1"/>
  <c r="DE17" i="1"/>
  <c r="DE18" i="1"/>
  <c r="DE19" i="1"/>
  <c r="DE20" i="1"/>
  <c r="DE21" i="1"/>
  <c r="DE22" i="1"/>
  <c r="DE23" i="1"/>
  <c r="DE24" i="1"/>
  <c r="DE25" i="1"/>
  <c r="DE26" i="1"/>
  <c r="DE27" i="1"/>
  <c r="DE28" i="1"/>
  <c r="DE29" i="1"/>
  <c r="DE30" i="1"/>
  <c r="DE31" i="1"/>
  <c r="DE32" i="1"/>
  <c r="DE33" i="1"/>
  <c r="DE34" i="1"/>
  <c r="DE35" i="1"/>
  <c r="DE36" i="1"/>
  <c r="DE37" i="1"/>
  <c r="DE38" i="1"/>
  <c r="DE39" i="1"/>
  <c r="DE40" i="1"/>
  <c r="DE41" i="1"/>
  <c r="DE42" i="1"/>
  <c r="DE43" i="1"/>
  <c r="DE44" i="1"/>
  <c r="DE45" i="1"/>
  <c r="DE46" i="1"/>
  <c r="DE47" i="1"/>
  <c r="DE48" i="1"/>
  <c r="DE49" i="1"/>
  <c r="DE50" i="1"/>
  <c r="DE51" i="1"/>
  <c r="DE52" i="1"/>
  <c r="DE53" i="1"/>
  <c r="DE54" i="1"/>
  <c r="DE55" i="1"/>
  <c r="DE56" i="1"/>
  <c r="DE57" i="1"/>
  <c r="DE58" i="1"/>
  <c r="DE59" i="1"/>
  <c r="DE60" i="1"/>
  <c r="DE61" i="1"/>
  <c r="DE62" i="1"/>
  <c r="DE63" i="1"/>
  <c r="DE64" i="1"/>
  <c r="DE65" i="1"/>
  <c r="DE66" i="1"/>
  <c r="DE67" i="1"/>
  <c r="DE68" i="1"/>
  <c r="DE69" i="1"/>
  <c r="DE70" i="1"/>
  <c r="DE71" i="1"/>
  <c r="DE72" i="1"/>
  <c r="DE73" i="1"/>
  <c r="DE74" i="1"/>
  <c r="DE75" i="1"/>
  <c r="DE76" i="1"/>
  <c r="DE77" i="1"/>
  <c r="DE78" i="1"/>
  <c r="DE79" i="1"/>
  <c r="DE80" i="1"/>
  <c r="DE81" i="1"/>
  <c r="DE82" i="1"/>
  <c r="DE83" i="1"/>
  <c r="DE84" i="1"/>
  <c r="DE85" i="1"/>
  <c r="DE86" i="1"/>
  <c r="DE87" i="1"/>
  <c r="DE88" i="1"/>
  <c r="DE89" i="1"/>
  <c r="DE90" i="1"/>
  <c r="DE91" i="1"/>
  <c r="DE92" i="1"/>
  <c r="DE93" i="1"/>
  <c r="DE94" i="1"/>
  <c r="DE95" i="1"/>
  <c r="DE96" i="1"/>
  <c r="DE97" i="1"/>
  <c r="DE98" i="1"/>
  <c r="DE99" i="1"/>
  <c r="DE100" i="1"/>
  <c r="DE101" i="1"/>
  <c r="DE2" i="1"/>
  <c r="DD3" i="1"/>
  <c r="DD4" i="1"/>
  <c r="DD5" i="1"/>
  <c r="DD6" i="1"/>
  <c r="DD7" i="1"/>
  <c r="DD8" i="1"/>
  <c r="DD9" i="1"/>
  <c r="DD10" i="1"/>
  <c r="DD11" i="1"/>
  <c r="DD12" i="1"/>
  <c r="DD13" i="1"/>
  <c r="DD14" i="1"/>
  <c r="DD15" i="1"/>
  <c r="DD16" i="1"/>
  <c r="DD17" i="1"/>
  <c r="DD18" i="1"/>
  <c r="DD19" i="1"/>
  <c r="DD20" i="1"/>
  <c r="DD21" i="1"/>
  <c r="DD22" i="1"/>
  <c r="DD23" i="1"/>
  <c r="DD24" i="1"/>
  <c r="DD25" i="1"/>
  <c r="DD26" i="1"/>
  <c r="DD27" i="1"/>
  <c r="DD28" i="1"/>
  <c r="DD29" i="1"/>
  <c r="DD30" i="1"/>
  <c r="DD31" i="1"/>
  <c r="DD32" i="1"/>
  <c r="DD33" i="1"/>
  <c r="DD34" i="1"/>
  <c r="DD35" i="1"/>
  <c r="DD36" i="1"/>
  <c r="DD37" i="1"/>
  <c r="DD38" i="1"/>
  <c r="DD39" i="1"/>
  <c r="DD40" i="1"/>
  <c r="DD41" i="1"/>
  <c r="DD42" i="1"/>
  <c r="DD43" i="1"/>
  <c r="DD44" i="1"/>
  <c r="DD45" i="1"/>
  <c r="DD46" i="1"/>
  <c r="DD47" i="1"/>
  <c r="DD48" i="1"/>
  <c r="DD49" i="1"/>
  <c r="DD50" i="1"/>
  <c r="DD51" i="1"/>
  <c r="DD52" i="1"/>
  <c r="DD53" i="1"/>
  <c r="DD54" i="1"/>
  <c r="DD55" i="1"/>
  <c r="DD56" i="1"/>
  <c r="DD57" i="1"/>
  <c r="DD58" i="1"/>
  <c r="DD59" i="1"/>
  <c r="DD60" i="1"/>
  <c r="DD61" i="1"/>
  <c r="DD62" i="1"/>
  <c r="DD63" i="1"/>
  <c r="DD64" i="1"/>
  <c r="DD65" i="1"/>
  <c r="DD66" i="1"/>
  <c r="DD67" i="1"/>
  <c r="DD68" i="1"/>
  <c r="DD69" i="1"/>
  <c r="DD70" i="1"/>
  <c r="DD71" i="1"/>
  <c r="DD72" i="1"/>
  <c r="DD73" i="1"/>
  <c r="DD74" i="1"/>
  <c r="DD75" i="1"/>
  <c r="DD76" i="1"/>
  <c r="DD77" i="1"/>
  <c r="DD78" i="1"/>
  <c r="DD79" i="1"/>
  <c r="DD80" i="1"/>
  <c r="DD81" i="1"/>
  <c r="DD82" i="1"/>
  <c r="DD83" i="1"/>
  <c r="DD84" i="1"/>
  <c r="DD85" i="1"/>
  <c r="DD86" i="1"/>
  <c r="DD87" i="1"/>
  <c r="DD88" i="1"/>
  <c r="DD89" i="1"/>
  <c r="DD90" i="1"/>
  <c r="DD91" i="1"/>
  <c r="DD92" i="1"/>
  <c r="DD93" i="1"/>
  <c r="DD94" i="1"/>
  <c r="DD95" i="1"/>
  <c r="DD96" i="1"/>
  <c r="DD97" i="1"/>
  <c r="DD98" i="1"/>
  <c r="DD99" i="1"/>
  <c r="DD100" i="1"/>
  <c r="DD101" i="1"/>
  <c r="DD2" i="1"/>
  <c r="DC2" i="1"/>
  <c r="DC3" i="1"/>
  <c r="DC4" i="1"/>
  <c r="DC5" i="1"/>
  <c r="DC6" i="1"/>
  <c r="DC7" i="1"/>
  <c r="DC8" i="1"/>
  <c r="DC9" i="1"/>
  <c r="DC10" i="1"/>
  <c r="DC11" i="1"/>
  <c r="DC12" i="1"/>
  <c r="DC13" i="1"/>
  <c r="DC14" i="1"/>
  <c r="DC15" i="1"/>
  <c r="DC16" i="1"/>
  <c r="DC17" i="1"/>
  <c r="DC18" i="1"/>
  <c r="DC19" i="1"/>
  <c r="DC20" i="1"/>
  <c r="DC21" i="1"/>
  <c r="DC22" i="1"/>
  <c r="DC23" i="1"/>
  <c r="DC24" i="1"/>
  <c r="DC25" i="1"/>
  <c r="DC26" i="1"/>
  <c r="DC27" i="1"/>
  <c r="DC28" i="1"/>
  <c r="DC29" i="1"/>
  <c r="DC30" i="1"/>
  <c r="DC31" i="1"/>
  <c r="DC32" i="1"/>
  <c r="DC33" i="1"/>
  <c r="DC34" i="1"/>
  <c r="DC35" i="1"/>
  <c r="DC36" i="1"/>
  <c r="DC37" i="1"/>
  <c r="DC38" i="1"/>
  <c r="DC39" i="1"/>
  <c r="DC40" i="1"/>
  <c r="DC41" i="1"/>
  <c r="DC42" i="1"/>
  <c r="DC43" i="1"/>
  <c r="DC44" i="1"/>
  <c r="DC45" i="1"/>
  <c r="DC46" i="1"/>
  <c r="DC47" i="1"/>
  <c r="DC48" i="1"/>
  <c r="DC49" i="1"/>
  <c r="DC50" i="1"/>
  <c r="DC51" i="1"/>
  <c r="DC52" i="1"/>
  <c r="DC53" i="1"/>
  <c r="DC54" i="1"/>
  <c r="DC55" i="1"/>
  <c r="DC56" i="1"/>
  <c r="DC57" i="1"/>
  <c r="DC58" i="1"/>
  <c r="DC59" i="1"/>
  <c r="DC60" i="1"/>
  <c r="DC61" i="1"/>
  <c r="DC62" i="1"/>
  <c r="DC63" i="1"/>
  <c r="DC64" i="1"/>
  <c r="DC65" i="1"/>
  <c r="DC66" i="1"/>
  <c r="DC67" i="1"/>
  <c r="DC68" i="1"/>
  <c r="DC69" i="1"/>
  <c r="DC70" i="1"/>
  <c r="DC71" i="1"/>
  <c r="DC72" i="1"/>
  <c r="DC73" i="1"/>
  <c r="DC74" i="1"/>
  <c r="DC75" i="1"/>
  <c r="DC76" i="1"/>
  <c r="DC77" i="1"/>
  <c r="DC78" i="1"/>
  <c r="DC79" i="1"/>
  <c r="DC80" i="1"/>
  <c r="DC81" i="1"/>
  <c r="DC82" i="1"/>
  <c r="DC83" i="1"/>
  <c r="DC84" i="1"/>
  <c r="DC85" i="1"/>
  <c r="DC86" i="1"/>
  <c r="DC87" i="1"/>
  <c r="DC88" i="1"/>
  <c r="DC89" i="1"/>
  <c r="DC90" i="1"/>
  <c r="DC91" i="1"/>
  <c r="DC92" i="1"/>
  <c r="DC93" i="1"/>
  <c r="DC94" i="1"/>
  <c r="DC95" i="1"/>
  <c r="DC96" i="1"/>
  <c r="DC97" i="1"/>
  <c r="DC98" i="1"/>
  <c r="DC99" i="1"/>
  <c r="DC100" i="1"/>
  <c r="DC101" i="1"/>
  <c r="DB3" i="1"/>
  <c r="DB4" i="1"/>
  <c r="DB5" i="1"/>
  <c r="DB6" i="1"/>
  <c r="DB7" i="1"/>
  <c r="DB8" i="1"/>
  <c r="DB9" i="1"/>
  <c r="DB10" i="1"/>
  <c r="DB11" i="1"/>
  <c r="DB12" i="1"/>
  <c r="DB13" i="1"/>
  <c r="DB14" i="1"/>
  <c r="DB15" i="1"/>
  <c r="DB16" i="1"/>
  <c r="DB17" i="1"/>
  <c r="DB18" i="1"/>
  <c r="DB19" i="1"/>
  <c r="DB20" i="1"/>
  <c r="DB21" i="1"/>
  <c r="DB22" i="1"/>
  <c r="DB23" i="1"/>
  <c r="DB24" i="1"/>
  <c r="DB25" i="1"/>
  <c r="DB26" i="1"/>
  <c r="DB27" i="1"/>
  <c r="DB28" i="1"/>
  <c r="DB29" i="1"/>
  <c r="DB30" i="1"/>
  <c r="DB31" i="1"/>
  <c r="DB32" i="1"/>
  <c r="DB33" i="1"/>
  <c r="DB34" i="1"/>
  <c r="DB35" i="1"/>
  <c r="DB36" i="1"/>
  <c r="DB37" i="1"/>
  <c r="DB38" i="1"/>
  <c r="DB39" i="1"/>
  <c r="DB40" i="1"/>
  <c r="DB41" i="1"/>
  <c r="DB42" i="1"/>
  <c r="DB43" i="1"/>
  <c r="DB44" i="1"/>
  <c r="DB45" i="1"/>
  <c r="DB46" i="1"/>
  <c r="DB47" i="1"/>
  <c r="DB48" i="1"/>
  <c r="DB49" i="1"/>
  <c r="DB50" i="1"/>
  <c r="DB51" i="1"/>
  <c r="DB52" i="1"/>
  <c r="DB53" i="1"/>
  <c r="DB54" i="1"/>
  <c r="DB55" i="1"/>
  <c r="DB56" i="1"/>
  <c r="DB57" i="1"/>
  <c r="DB58" i="1"/>
  <c r="DB59" i="1"/>
  <c r="DB60" i="1"/>
  <c r="DB61" i="1"/>
  <c r="DB62" i="1"/>
  <c r="DB63" i="1"/>
  <c r="DB64" i="1"/>
  <c r="DB65" i="1"/>
  <c r="DB66" i="1"/>
  <c r="DB67" i="1"/>
  <c r="DB68" i="1"/>
  <c r="DB69" i="1"/>
  <c r="DB70" i="1"/>
  <c r="DB71" i="1"/>
  <c r="DB72" i="1"/>
  <c r="DB73" i="1"/>
  <c r="DB74" i="1"/>
  <c r="DB75" i="1"/>
  <c r="DB76" i="1"/>
  <c r="DB77" i="1"/>
  <c r="DB78" i="1"/>
  <c r="DB79" i="1"/>
  <c r="DB80" i="1"/>
  <c r="DB81" i="1"/>
  <c r="DB82" i="1"/>
  <c r="DB83" i="1"/>
  <c r="DB84" i="1"/>
  <c r="DB85" i="1"/>
  <c r="DB86" i="1"/>
  <c r="DB87" i="1"/>
  <c r="DB88" i="1"/>
  <c r="DB89" i="1"/>
  <c r="DB90" i="1"/>
  <c r="DB91" i="1"/>
  <c r="DB92" i="1"/>
  <c r="DB93" i="1"/>
  <c r="DB94" i="1"/>
  <c r="DB95" i="1"/>
  <c r="DB96" i="1"/>
  <c r="DB97" i="1"/>
  <c r="DB98" i="1"/>
  <c r="DB99" i="1"/>
  <c r="DB100" i="1"/>
  <c r="DB101" i="1"/>
  <c r="DB2" i="1"/>
  <c r="DA3" i="1"/>
  <c r="DA4" i="1"/>
  <c r="DA5" i="1"/>
  <c r="DA6" i="1"/>
  <c r="DA7" i="1"/>
  <c r="DA8" i="1"/>
  <c r="DA9" i="1"/>
  <c r="DA10" i="1"/>
  <c r="DA11" i="1"/>
  <c r="DA12" i="1"/>
  <c r="DA13" i="1"/>
  <c r="DA14" i="1"/>
  <c r="DA15" i="1"/>
  <c r="DA16" i="1"/>
  <c r="DA17" i="1"/>
  <c r="DA18" i="1"/>
  <c r="DA19" i="1"/>
  <c r="DA20" i="1"/>
  <c r="DA21" i="1"/>
  <c r="DA22" i="1"/>
  <c r="DA23" i="1"/>
  <c r="DA24" i="1"/>
  <c r="DA25" i="1"/>
  <c r="DA26" i="1"/>
  <c r="DA27" i="1"/>
  <c r="DA28" i="1"/>
  <c r="DA29" i="1"/>
  <c r="DA30" i="1"/>
  <c r="DA31" i="1"/>
  <c r="DA32" i="1"/>
  <c r="DA33" i="1"/>
  <c r="DA34" i="1"/>
  <c r="DA35" i="1"/>
  <c r="DA36" i="1"/>
  <c r="DA37" i="1"/>
  <c r="DA38" i="1"/>
  <c r="DA39" i="1"/>
  <c r="DA40" i="1"/>
  <c r="DA41" i="1"/>
  <c r="DA42" i="1"/>
  <c r="DA43" i="1"/>
  <c r="DA44" i="1"/>
  <c r="DA45" i="1"/>
  <c r="DA46" i="1"/>
  <c r="DA47" i="1"/>
  <c r="DA48" i="1"/>
  <c r="DA49" i="1"/>
  <c r="DA50" i="1"/>
  <c r="DA51" i="1"/>
  <c r="DA52" i="1"/>
  <c r="DA53" i="1"/>
  <c r="DA54" i="1"/>
  <c r="DA55" i="1"/>
  <c r="DA56" i="1"/>
  <c r="DA57" i="1"/>
  <c r="DA58" i="1"/>
  <c r="DA59" i="1"/>
  <c r="DA60" i="1"/>
  <c r="DA61" i="1"/>
  <c r="DA62" i="1"/>
  <c r="DA63" i="1"/>
  <c r="DA64" i="1"/>
  <c r="DA65" i="1"/>
  <c r="DA66" i="1"/>
  <c r="DA67" i="1"/>
  <c r="DA68" i="1"/>
  <c r="DA69" i="1"/>
  <c r="DA70" i="1"/>
  <c r="DA71" i="1"/>
  <c r="DA72" i="1"/>
  <c r="DA73" i="1"/>
  <c r="DA74" i="1"/>
  <c r="DA75" i="1"/>
  <c r="DA76" i="1"/>
  <c r="DA77" i="1"/>
  <c r="DA78" i="1"/>
  <c r="DA79" i="1"/>
  <c r="DA80" i="1"/>
  <c r="DA81" i="1"/>
  <c r="DA82" i="1"/>
  <c r="DA83" i="1"/>
  <c r="DA84" i="1"/>
  <c r="DA85" i="1"/>
  <c r="DA86" i="1"/>
  <c r="DA87" i="1"/>
  <c r="DA88" i="1"/>
  <c r="DA89" i="1"/>
  <c r="DA90" i="1"/>
  <c r="DA91" i="1"/>
  <c r="DA92" i="1"/>
  <c r="DA93" i="1"/>
  <c r="DA94" i="1"/>
  <c r="DA95" i="1"/>
  <c r="DA96" i="1"/>
  <c r="DA97" i="1"/>
  <c r="DA98" i="1"/>
  <c r="DA99" i="1"/>
  <c r="DA100" i="1"/>
  <c r="DA101" i="1"/>
  <c r="DA2" i="1"/>
  <c r="CY2" i="1"/>
  <c r="CZ3" i="1"/>
  <c r="CZ4" i="1"/>
  <c r="CZ5" i="1"/>
  <c r="CZ6" i="1"/>
  <c r="CZ7" i="1"/>
  <c r="CZ8" i="1"/>
  <c r="CZ9" i="1"/>
  <c r="CZ10" i="1"/>
  <c r="CZ11" i="1"/>
  <c r="CZ12" i="1"/>
  <c r="CZ13" i="1"/>
  <c r="CZ14" i="1"/>
  <c r="CZ15" i="1"/>
  <c r="CZ16" i="1"/>
  <c r="CZ17" i="1"/>
  <c r="CZ18" i="1"/>
  <c r="CZ19" i="1"/>
  <c r="CZ20" i="1"/>
  <c r="CZ21" i="1"/>
  <c r="CZ22" i="1"/>
  <c r="CZ23" i="1"/>
  <c r="CZ24" i="1"/>
  <c r="CZ25" i="1"/>
  <c r="CZ26" i="1"/>
  <c r="CZ27" i="1"/>
  <c r="CZ28" i="1"/>
  <c r="CZ29" i="1"/>
  <c r="CZ30" i="1"/>
  <c r="CZ31" i="1"/>
  <c r="CZ32" i="1"/>
  <c r="CZ33" i="1"/>
  <c r="CZ34" i="1"/>
  <c r="CZ35" i="1"/>
  <c r="CZ36" i="1"/>
  <c r="CZ37" i="1"/>
  <c r="CZ38" i="1"/>
  <c r="CZ39" i="1"/>
  <c r="CZ40" i="1"/>
  <c r="CZ41" i="1"/>
  <c r="CZ42" i="1"/>
  <c r="CZ43" i="1"/>
  <c r="CZ44" i="1"/>
  <c r="CZ45" i="1"/>
  <c r="CZ46" i="1"/>
  <c r="CZ47" i="1"/>
  <c r="CZ48" i="1"/>
  <c r="CZ49" i="1"/>
  <c r="CZ50" i="1"/>
  <c r="CZ51" i="1"/>
  <c r="CZ52" i="1"/>
  <c r="CZ53" i="1"/>
  <c r="CZ54" i="1"/>
  <c r="CZ55" i="1"/>
  <c r="CZ56" i="1"/>
  <c r="CZ57" i="1"/>
  <c r="CZ58" i="1"/>
  <c r="CZ59" i="1"/>
  <c r="CZ60" i="1"/>
  <c r="CZ61" i="1"/>
  <c r="CZ62" i="1"/>
  <c r="CZ63" i="1"/>
  <c r="CZ64" i="1"/>
  <c r="CZ65" i="1"/>
  <c r="CZ66" i="1"/>
  <c r="CZ67" i="1"/>
  <c r="CZ68" i="1"/>
  <c r="CZ69" i="1"/>
  <c r="CZ70" i="1"/>
  <c r="CZ71" i="1"/>
  <c r="CZ72" i="1"/>
  <c r="CZ73" i="1"/>
  <c r="CZ74" i="1"/>
  <c r="CZ75" i="1"/>
  <c r="CZ76" i="1"/>
  <c r="CZ77" i="1"/>
  <c r="CZ78" i="1"/>
  <c r="CZ79" i="1"/>
  <c r="CZ80" i="1"/>
  <c r="CZ81" i="1"/>
  <c r="CZ82" i="1"/>
  <c r="CZ83" i="1"/>
  <c r="CZ84" i="1"/>
  <c r="CZ85" i="1"/>
  <c r="CZ86" i="1"/>
  <c r="CZ87" i="1"/>
  <c r="CZ88" i="1"/>
  <c r="CZ89" i="1"/>
  <c r="CZ90" i="1"/>
  <c r="CZ91" i="1"/>
  <c r="CZ92" i="1"/>
  <c r="CZ93" i="1"/>
  <c r="CZ94" i="1"/>
  <c r="CZ95" i="1"/>
  <c r="CZ96" i="1"/>
  <c r="CZ97" i="1"/>
  <c r="CZ98" i="1"/>
  <c r="CZ99" i="1"/>
  <c r="CZ100" i="1"/>
  <c r="CZ101" i="1"/>
  <c r="CZ2" i="1"/>
  <c r="CY3" i="1"/>
  <c r="CY4" i="1"/>
  <c r="CY5" i="1"/>
  <c r="CY6" i="1"/>
  <c r="CY7" i="1"/>
  <c r="CY8" i="1"/>
  <c r="CY9" i="1"/>
  <c r="CY10" i="1"/>
  <c r="CY11" i="1"/>
  <c r="CY12" i="1"/>
  <c r="CY13" i="1"/>
  <c r="CY14" i="1"/>
  <c r="CY15" i="1"/>
  <c r="CY16" i="1"/>
  <c r="CY17" i="1"/>
  <c r="CY18" i="1"/>
  <c r="CY19" i="1"/>
  <c r="CY20" i="1"/>
  <c r="CY21" i="1"/>
  <c r="CY22" i="1"/>
  <c r="CY23" i="1"/>
  <c r="CY24" i="1"/>
  <c r="CY25" i="1"/>
  <c r="CY26" i="1"/>
  <c r="CY27" i="1"/>
  <c r="CY28" i="1"/>
  <c r="CY29" i="1"/>
  <c r="CY30" i="1"/>
  <c r="CY31" i="1"/>
  <c r="CY32" i="1"/>
  <c r="CY33" i="1"/>
  <c r="CY34" i="1"/>
  <c r="CY35" i="1"/>
  <c r="CY36" i="1"/>
  <c r="CY37" i="1"/>
  <c r="CY38" i="1"/>
  <c r="CY39" i="1"/>
  <c r="CY40" i="1"/>
  <c r="CY41" i="1"/>
  <c r="CY42" i="1"/>
  <c r="CY43" i="1"/>
  <c r="CY44" i="1"/>
  <c r="CY45" i="1"/>
  <c r="CY46" i="1"/>
  <c r="CY47" i="1"/>
  <c r="CY48" i="1"/>
  <c r="CY49" i="1"/>
  <c r="CY50" i="1"/>
  <c r="CY51" i="1"/>
  <c r="CY52" i="1"/>
  <c r="CY53" i="1"/>
  <c r="CY54" i="1"/>
  <c r="CY55" i="1"/>
  <c r="CY56" i="1"/>
  <c r="CY57" i="1"/>
  <c r="CY58" i="1"/>
  <c r="CY59" i="1"/>
  <c r="CY60" i="1"/>
  <c r="CY61" i="1"/>
  <c r="CY62" i="1"/>
  <c r="CY63" i="1"/>
  <c r="CY64" i="1"/>
  <c r="CY65" i="1"/>
  <c r="CY66" i="1"/>
  <c r="CY67" i="1"/>
  <c r="CY68" i="1"/>
  <c r="CY69" i="1"/>
  <c r="CY70" i="1"/>
  <c r="CY71" i="1"/>
  <c r="CY72" i="1"/>
  <c r="CY73" i="1"/>
  <c r="CY74" i="1"/>
  <c r="CY75" i="1"/>
  <c r="CY76" i="1"/>
  <c r="CY77" i="1"/>
  <c r="CY78" i="1"/>
  <c r="CY79" i="1"/>
  <c r="CY80" i="1"/>
  <c r="CY81" i="1"/>
  <c r="CY82" i="1"/>
  <c r="CY83" i="1"/>
  <c r="CY84" i="1"/>
  <c r="CY85" i="1"/>
  <c r="CY86" i="1"/>
  <c r="CY87" i="1"/>
  <c r="CY88" i="1"/>
  <c r="CY89" i="1"/>
  <c r="CY90" i="1"/>
  <c r="CY91" i="1"/>
  <c r="CY92" i="1"/>
  <c r="CY93" i="1"/>
  <c r="CY94" i="1"/>
  <c r="CY95" i="1"/>
  <c r="CY96" i="1"/>
  <c r="CY97" i="1"/>
  <c r="CY98" i="1"/>
  <c r="CY99" i="1"/>
  <c r="CY100" i="1"/>
  <c r="CY101" i="1"/>
  <c r="X3" i="1"/>
  <c r="X4" i="1"/>
  <c r="X5" i="1"/>
  <c r="X6" i="1"/>
  <c r="X7" i="1"/>
  <c r="X8" i="1"/>
  <c r="X9" i="1"/>
  <c r="X10" i="1"/>
  <c r="X11" i="1"/>
  <c r="X12" i="1"/>
  <c r="X13" i="1"/>
  <c r="X14" i="1"/>
  <c r="X15" i="1"/>
  <c r="X16" i="1"/>
  <c r="X17" i="1"/>
  <c r="X18" i="1"/>
  <c r="X19" i="1"/>
  <c r="X20" i="1"/>
  <c r="X21" i="1"/>
  <c r="X22" i="1"/>
  <c r="X23" i="1"/>
  <c r="X24" i="1"/>
  <c r="X25" i="1"/>
  <c r="X26" i="1"/>
  <c r="X27" i="1"/>
  <c r="X28" i="1"/>
  <c r="X29" i="1"/>
  <c r="X30" i="1"/>
  <c r="X31" i="1"/>
  <c r="X32" i="1"/>
  <c r="X33" i="1"/>
  <c r="X34" i="1"/>
  <c r="X35" i="1"/>
  <c r="X36" i="1"/>
  <c r="X37" i="1"/>
  <c r="X38" i="1"/>
  <c r="X39" i="1"/>
  <c r="X40" i="1"/>
  <c r="X41" i="1"/>
  <c r="X42" i="1"/>
  <c r="X43" i="1"/>
  <c r="X44" i="1"/>
  <c r="X45" i="1"/>
  <c r="X46" i="1"/>
  <c r="X47" i="1"/>
  <c r="X48" i="1"/>
  <c r="X49" i="1"/>
  <c r="X50" i="1"/>
  <c r="X51" i="1"/>
  <c r="X52" i="1"/>
  <c r="X53" i="1"/>
  <c r="X54" i="1"/>
  <c r="X55" i="1"/>
  <c r="X56" i="1"/>
  <c r="X57" i="1"/>
  <c r="X58" i="1"/>
  <c r="X59" i="1"/>
  <c r="X60" i="1"/>
  <c r="X61" i="1"/>
  <c r="X62" i="1"/>
  <c r="X63" i="1"/>
  <c r="X64" i="1"/>
  <c r="X65" i="1"/>
  <c r="X66" i="1"/>
  <c r="X67" i="1"/>
  <c r="X68" i="1"/>
  <c r="X69" i="1"/>
  <c r="X70" i="1"/>
  <c r="X71" i="1"/>
  <c r="X72" i="1"/>
  <c r="X73" i="1"/>
  <c r="X74" i="1"/>
  <c r="X75" i="1"/>
  <c r="X76" i="1"/>
  <c r="X77" i="1"/>
  <c r="X78" i="1"/>
  <c r="X79" i="1"/>
  <c r="X80" i="1"/>
  <c r="X81" i="1"/>
  <c r="X82" i="1"/>
  <c r="X83" i="1"/>
  <c r="X84" i="1"/>
  <c r="X85" i="1"/>
  <c r="X86" i="1"/>
  <c r="X87" i="1"/>
  <c r="X88" i="1"/>
  <c r="X89" i="1"/>
  <c r="X90" i="1"/>
  <c r="X91" i="1"/>
  <c r="X92" i="1"/>
  <c r="X93" i="1"/>
  <c r="X94" i="1"/>
  <c r="X95" i="1"/>
  <c r="X96" i="1"/>
  <c r="X97" i="1"/>
  <c r="X98" i="1"/>
  <c r="X99" i="1"/>
  <c r="X100" i="1"/>
  <c r="X101" i="1"/>
  <c r="X2" i="1"/>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5" i="1"/>
  <c r="W66" i="1"/>
  <c r="W67" i="1"/>
  <c r="W68" i="1"/>
  <c r="W69"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2" i="1"/>
  <c r="U11" i="1"/>
  <c r="U12" i="1"/>
  <c r="V3" i="1"/>
  <c r="V4" i="1"/>
  <c r="V5" i="1"/>
  <c r="V6" i="1"/>
  <c r="V7" i="1"/>
  <c r="V8" i="1"/>
  <c r="V9" i="1"/>
  <c r="V10" i="1"/>
  <c r="V11" i="1"/>
  <c r="V12" i="1"/>
  <c r="V13" i="1"/>
  <c r="V14" i="1"/>
  <c r="V15" i="1"/>
  <c r="V16" i="1"/>
  <c r="V17" i="1"/>
  <c r="V18" i="1"/>
  <c r="V19" i="1"/>
  <c r="V20" i="1"/>
  <c r="V21" i="1"/>
  <c r="V22" i="1"/>
  <c r="V23" i="1"/>
  <c r="V24" i="1"/>
  <c r="V25" i="1"/>
  <c r="V26" i="1"/>
  <c r="V27" i="1"/>
  <c r="V28" i="1"/>
  <c r="V29" i="1"/>
  <c r="V30" i="1"/>
  <c r="V31" i="1"/>
  <c r="V32" i="1"/>
  <c r="V33" i="1"/>
  <c r="V34" i="1"/>
  <c r="V35" i="1"/>
  <c r="V36" i="1"/>
  <c r="V37" i="1"/>
  <c r="V38" i="1"/>
  <c r="V39" i="1"/>
  <c r="V40" i="1"/>
  <c r="V41" i="1"/>
  <c r="V42" i="1"/>
  <c r="V43" i="1"/>
  <c r="V44" i="1"/>
  <c r="V45" i="1"/>
  <c r="V46" i="1"/>
  <c r="V47" i="1"/>
  <c r="V48" i="1"/>
  <c r="V49" i="1"/>
  <c r="V50" i="1"/>
  <c r="V51" i="1"/>
  <c r="V52" i="1"/>
  <c r="V53" i="1"/>
  <c r="V54" i="1"/>
  <c r="V55" i="1"/>
  <c r="V56" i="1"/>
  <c r="V57" i="1"/>
  <c r="V58" i="1"/>
  <c r="V59" i="1"/>
  <c r="V60" i="1"/>
  <c r="V61" i="1"/>
  <c r="V62" i="1"/>
  <c r="V63" i="1"/>
  <c r="V64" i="1"/>
  <c r="V65" i="1"/>
  <c r="V66" i="1"/>
  <c r="V67" i="1"/>
  <c r="V68" i="1"/>
  <c r="V69" i="1"/>
  <c r="V70" i="1"/>
  <c r="V71" i="1"/>
  <c r="V72" i="1"/>
  <c r="V73" i="1"/>
  <c r="V74" i="1"/>
  <c r="V75" i="1"/>
  <c r="V76" i="1"/>
  <c r="V77" i="1"/>
  <c r="V78" i="1"/>
  <c r="V79" i="1"/>
  <c r="V80" i="1"/>
  <c r="V81" i="1"/>
  <c r="V82" i="1"/>
  <c r="V83" i="1"/>
  <c r="V84" i="1"/>
  <c r="V85" i="1"/>
  <c r="V86" i="1"/>
  <c r="V87" i="1"/>
  <c r="V88" i="1"/>
  <c r="V89" i="1"/>
  <c r="V90" i="1"/>
  <c r="V91" i="1"/>
  <c r="V92" i="1"/>
  <c r="V93" i="1"/>
  <c r="V94" i="1"/>
  <c r="V95" i="1"/>
  <c r="V96" i="1"/>
  <c r="V97" i="1"/>
  <c r="V98" i="1"/>
  <c r="V99" i="1"/>
  <c r="V100" i="1"/>
  <c r="V101" i="1"/>
  <c r="V2" i="1"/>
  <c r="U3" i="1"/>
  <c r="U4" i="1"/>
  <c r="U5" i="1"/>
  <c r="U6" i="1"/>
  <c r="U7" i="1"/>
  <c r="U8" i="1"/>
  <c r="U9" i="1"/>
  <c r="U10"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2" i="1"/>
  <c r="CS3" i="1"/>
  <c r="CS4" i="1"/>
  <c r="CS5" i="1"/>
  <c r="CS6" i="1"/>
  <c r="CS7" i="1"/>
  <c r="CS8" i="1"/>
  <c r="CS9" i="1"/>
  <c r="CS10" i="1"/>
  <c r="CS11" i="1"/>
  <c r="CS12" i="1"/>
  <c r="CS13" i="1"/>
  <c r="CS14" i="1"/>
  <c r="CS15" i="1"/>
  <c r="CS16" i="1"/>
  <c r="CS17" i="1"/>
  <c r="CS18" i="1"/>
  <c r="CS19" i="1"/>
  <c r="CS20" i="1"/>
  <c r="CS21" i="1"/>
  <c r="CS22" i="1"/>
  <c r="CS23" i="1"/>
  <c r="CS24" i="1"/>
  <c r="CS25" i="1"/>
  <c r="CS26" i="1"/>
  <c r="CS27" i="1"/>
  <c r="CS28" i="1"/>
  <c r="CS29" i="1"/>
  <c r="CS30" i="1"/>
  <c r="CS31" i="1"/>
  <c r="CS32" i="1"/>
  <c r="CS33" i="1"/>
  <c r="CS34" i="1"/>
  <c r="CS35" i="1"/>
  <c r="CS36" i="1"/>
  <c r="CS37" i="1"/>
  <c r="CS38" i="1"/>
  <c r="CS39" i="1"/>
  <c r="CS40" i="1"/>
  <c r="CS41" i="1"/>
  <c r="CS42" i="1"/>
  <c r="CS43" i="1"/>
  <c r="CS44" i="1"/>
  <c r="CS45" i="1"/>
  <c r="CS46" i="1"/>
  <c r="CS47" i="1"/>
  <c r="CS48" i="1"/>
  <c r="CS49" i="1"/>
  <c r="CS50" i="1"/>
  <c r="CS51" i="1"/>
  <c r="CS52" i="1"/>
  <c r="CS53" i="1"/>
  <c r="CS54" i="1"/>
  <c r="CS55" i="1"/>
  <c r="CS56" i="1"/>
  <c r="CS57" i="1"/>
  <c r="CS58" i="1"/>
  <c r="CS59" i="1"/>
  <c r="CS60" i="1"/>
  <c r="CS61" i="1"/>
  <c r="CS62" i="1"/>
  <c r="CS63" i="1"/>
  <c r="CS64" i="1"/>
  <c r="CS65" i="1"/>
  <c r="CS66" i="1"/>
  <c r="CS67" i="1"/>
  <c r="CS68" i="1"/>
  <c r="CS69" i="1"/>
  <c r="CS70" i="1"/>
  <c r="CS71" i="1"/>
  <c r="CS72" i="1"/>
  <c r="CS73" i="1"/>
  <c r="CS74" i="1"/>
  <c r="CS75" i="1"/>
  <c r="CS76" i="1"/>
  <c r="CS77" i="1"/>
  <c r="CS78" i="1"/>
  <c r="CS79" i="1"/>
  <c r="CS80" i="1"/>
  <c r="CS81" i="1"/>
  <c r="CS82" i="1"/>
  <c r="CS83" i="1"/>
  <c r="CS84" i="1"/>
  <c r="CS85" i="1"/>
  <c r="CS86" i="1"/>
  <c r="CS87" i="1"/>
  <c r="CS88" i="1"/>
  <c r="CS89" i="1"/>
  <c r="CS90" i="1"/>
  <c r="CS91" i="1"/>
  <c r="CS92" i="1"/>
  <c r="CS93" i="1"/>
  <c r="CS94" i="1"/>
  <c r="CS95" i="1"/>
  <c r="CS96" i="1"/>
  <c r="CS97" i="1"/>
  <c r="CS98" i="1"/>
  <c r="CS99" i="1"/>
  <c r="CS100" i="1"/>
  <c r="CS101" i="1"/>
  <c r="CS2" i="1"/>
  <c r="CR3" i="1"/>
  <c r="CR4" i="1"/>
  <c r="CR5" i="1"/>
  <c r="CR6" i="1"/>
  <c r="CR7" i="1"/>
  <c r="CR8" i="1"/>
  <c r="CR9" i="1"/>
  <c r="CR10" i="1"/>
  <c r="CR11" i="1"/>
  <c r="CR12" i="1"/>
  <c r="CR13" i="1"/>
  <c r="CR14" i="1"/>
  <c r="CR15" i="1"/>
  <c r="CR16" i="1"/>
  <c r="CR17" i="1"/>
  <c r="CR18" i="1"/>
  <c r="CR19" i="1"/>
  <c r="CR20" i="1"/>
  <c r="CR21" i="1"/>
  <c r="CR22" i="1"/>
  <c r="CR23" i="1"/>
  <c r="CR24" i="1"/>
  <c r="CR25" i="1"/>
  <c r="CR26" i="1"/>
  <c r="CR27" i="1"/>
  <c r="CR28" i="1"/>
  <c r="CR29" i="1"/>
  <c r="CR30" i="1"/>
  <c r="CR31" i="1"/>
  <c r="CR32" i="1"/>
  <c r="CR33" i="1"/>
  <c r="CR34" i="1"/>
  <c r="CR35" i="1"/>
  <c r="CR36" i="1"/>
  <c r="CR37" i="1"/>
  <c r="CR38" i="1"/>
  <c r="CR39" i="1"/>
  <c r="CR40" i="1"/>
  <c r="CR41" i="1"/>
  <c r="CR42" i="1"/>
  <c r="CR43" i="1"/>
  <c r="CR44" i="1"/>
  <c r="CR45" i="1"/>
  <c r="CR46" i="1"/>
  <c r="CR47" i="1"/>
  <c r="CR48" i="1"/>
  <c r="CR49" i="1"/>
  <c r="CR50" i="1"/>
  <c r="CR51" i="1"/>
  <c r="CR52" i="1"/>
  <c r="CR53" i="1"/>
  <c r="CR54" i="1"/>
  <c r="CR55" i="1"/>
  <c r="CR56" i="1"/>
  <c r="CR57" i="1"/>
  <c r="CR58" i="1"/>
  <c r="CR59" i="1"/>
  <c r="CR60" i="1"/>
  <c r="CR61" i="1"/>
  <c r="CR62" i="1"/>
  <c r="CR63" i="1"/>
  <c r="CR64" i="1"/>
  <c r="CR65" i="1"/>
  <c r="CR66" i="1"/>
  <c r="CR67" i="1"/>
  <c r="CR68" i="1"/>
  <c r="CR69" i="1"/>
  <c r="CR70" i="1"/>
  <c r="CR71" i="1"/>
  <c r="CR72" i="1"/>
  <c r="CR73" i="1"/>
  <c r="CR74" i="1"/>
  <c r="CR75" i="1"/>
  <c r="CR76" i="1"/>
  <c r="CR77" i="1"/>
  <c r="CR78" i="1"/>
  <c r="CR79" i="1"/>
  <c r="CR80" i="1"/>
  <c r="CR81" i="1"/>
  <c r="CR82" i="1"/>
  <c r="CR83" i="1"/>
  <c r="CR84" i="1"/>
  <c r="CR85" i="1"/>
  <c r="CR86" i="1"/>
  <c r="CR87" i="1"/>
  <c r="CR88" i="1"/>
  <c r="CR89" i="1"/>
  <c r="CR90" i="1"/>
  <c r="CR91" i="1"/>
  <c r="CR92" i="1"/>
  <c r="CR93" i="1"/>
  <c r="CR94" i="1"/>
  <c r="CR95" i="1"/>
  <c r="CR96" i="1"/>
  <c r="CR97" i="1"/>
  <c r="CR98" i="1"/>
  <c r="CR99" i="1"/>
  <c r="CR100" i="1"/>
  <c r="CR101" i="1"/>
  <c r="CR2" i="1"/>
  <c r="CP3" i="1"/>
  <c r="CP4" i="1"/>
  <c r="CP5" i="1"/>
  <c r="CP6" i="1"/>
  <c r="CP7" i="1"/>
  <c r="CP8" i="1"/>
  <c r="CP9" i="1"/>
  <c r="CP10" i="1"/>
  <c r="CP11" i="1"/>
  <c r="CP12" i="1"/>
  <c r="CP13" i="1"/>
  <c r="CP14" i="1"/>
  <c r="CP15" i="1"/>
  <c r="CP16" i="1"/>
  <c r="CP17" i="1"/>
  <c r="CP18" i="1"/>
  <c r="CP19" i="1"/>
  <c r="CP20" i="1"/>
  <c r="CP21" i="1"/>
  <c r="CP22" i="1"/>
  <c r="CP23" i="1"/>
  <c r="CP24" i="1"/>
  <c r="CP25" i="1"/>
  <c r="CP26" i="1"/>
  <c r="CP27" i="1"/>
  <c r="CP28" i="1"/>
  <c r="CP29" i="1"/>
  <c r="CP30" i="1"/>
  <c r="CP31" i="1"/>
  <c r="CP32" i="1"/>
  <c r="CP33" i="1"/>
  <c r="CP34" i="1"/>
  <c r="CP35" i="1"/>
  <c r="CP36" i="1"/>
  <c r="CP37" i="1"/>
  <c r="CP38" i="1"/>
  <c r="CP39" i="1"/>
  <c r="CP40" i="1"/>
  <c r="CP41" i="1"/>
  <c r="CP42" i="1"/>
  <c r="CP43" i="1"/>
  <c r="CP44" i="1"/>
  <c r="CP45" i="1"/>
  <c r="CP46" i="1"/>
  <c r="CP47" i="1"/>
  <c r="CP48" i="1"/>
  <c r="CP49" i="1"/>
  <c r="CP50" i="1"/>
  <c r="CP51" i="1"/>
  <c r="CP52" i="1"/>
  <c r="CP53" i="1"/>
  <c r="CP54" i="1"/>
  <c r="CP55" i="1"/>
  <c r="CP56" i="1"/>
  <c r="CP57" i="1"/>
  <c r="CP58" i="1"/>
  <c r="CP59" i="1"/>
  <c r="CP60" i="1"/>
  <c r="CP61" i="1"/>
  <c r="CP62" i="1"/>
  <c r="CP63" i="1"/>
  <c r="CP64" i="1"/>
  <c r="CP65" i="1"/>
  <c r="CP66" i="1"/>
  <c r="CP67" i="1"/>
  <c r="CP68" i="1"/>
  <c r="CP69" i="1"/>
  <c r="CP70" i="1"/>
  <c r="CP71" i="1"/>
  <c r="CP72" i="1"/>
  <c r="CP73" i="1"/>
  <c r="CP74" i="1"/>
  <c r="CP75" i="1"/>
  <c r="CP76" i="1"/>
  <c r="CP77" i="1"/>
  <c r="CP78" i="1"/>
  <c r="CP79" i="1"/>
  <c r="CP80" i="1"/>
  <c r="CP81" i="1"/>
  <c r="CP82" i="1"/>
  <c r="CP83" i="1"/>
  <c r="CP84" i="1"/>
  <c r="CP85" i="1"/>
  <c r="CP86" i="1"/>
  <c r="CP87" i="1"/>
  <c r="CP88" i="1"/>
  <c r="CP89" i="1"/>
  <c r="CP90" i="1"/>
  <c r="CP91" i="1"/>
  <c r="CP92" i="1"/>
  <c r="CP93" i="1"/>
  <c r="CP94" i="1"/>
  <c r="CP95" i="1"/>
  <c r="CP96" i="1"/>
  <c r="CP97" i="1"/>
  <c r="CP98" i="1"/>
  <c r="CP99" i="1"/>
  <c r="CP100" i="1"/>
  <c r="CP101" i="1"/>
  <c r="CP2" i="1"/>
  <c r="CO3" i="1"/>
  <c r="CO4" i="1"/>
  <c r="CO5" i="1"/>
  <c r="CO6" i="1"/>
  <c r="CO7" i="1"/>
  <c r="CO8" i="1"/>
  <c r="CO9" i="1"/>
  <c r="CO10" i="1"/>
  <c r="CO11" i="1"/>
  <c r="CO12" i="1"/>
  <c r="CO13" i="1"/>
  <c r="CO14" i="1"/>
  <c r="CO15" i="1"/>
  <c r="CO16" i="1"/>
  <c r="CO17" i="1"/>
  <c r="CO18" i="1"/>
  <c r="CO19" i="1"/>
  <c r="CO20" i="1"/>
  <c r="CO21" i="1"/>
  <c r="CO22" i="1"/>
  <c r="CO23" i="1"/>
  <c r="CO24" i="1"/>
  <c r="CO25" i="1"/>
  <c r="CO26" i="1"/>
  <c r="CO27" i="1"/>
  <c r="CO28" i="1"/>
  <c r="CO29" i="1"/>
  <c r="CO30" i="1"/>
  <c r="CO31" i="1"/>
  <c r="CO32" i="1"/>
  <c r="CO33" i="1"/>
  <c r="CO34" i="1"/>
  <c r="CO35" i="1"/>
  <c r="CO36" i="1"/>
  <c r="CO37" i="1"/>
  <c r="CO38" i="1"/>
  <c r="CO39" i="1"/>
  <c r="CO40" i="1"/>
  <c r="CO41" i="1"/>
  <c r="CO42" i="1"/>
  <c r="CO43" i="1"/>
  <c r="CO44" i="1"/>
  <c r="CO45" i="1"/>
  <c r="CO46" i="1"/>
  <c r="CO47" i="1"/>
  <c r="CO48" i="1"/>
  <c r="CO49" i="1"/>
  <c r="CO50" i="1"/>
  <c r="CO51" i="1"/>
  <c r="CO52" i="1"/>
  <c r="CO53" i="1"/>
  <c r="CO54" i="1"/>
  <c r="CO55" i="1"/>
  <c r="CO56" i="1"/>
  <c r="CO57" i="1"/>
  <c r="CO58" i="1"/>
  <c r="CO59" i="1"/>
  <c r="CO60" i="1"/>
  <c r="CO61" i="1"/>
  <c r="CO62" i="1"/>
  <c r="CO63" i="1"/>
  <c r="CO64" i="1"/>
  <c r="CO65" i="1"/>
  <c r="CO66" i="1"/>
  <c r="CO67" i="1"/>
  <c r="CO68" i="1"/>
  <c r="CO69" i="1"/>
  <c r="CO70" i="1"/>
  <c r="CO71" i="1"/>
  <c r="CO72" i="1"/>
  <c r="CO73" i="1"/>
  <c r="CO74" i="1"/>
  <c r="CO75" i="1"/>
  <c r="CO76" i="1"/>
  <c r="CO77" i="1"/>
  <c r="CO78" i="1"/>
  <c r="CO79" i="1"/>
  <c r="CO80" i="1"/>
  <c r="CO81" i="1"/>
  <c r="CO82" i="1"/>
  <c r="CO83" i="1"/>
  <c r="CO84" i="1"/>
  <c r="CO85" i="1"/>
  <c r="CO86" i="1"/>
  <c r="CO87" i="1"/>
  <c r="CO88" i="1"/>
  <c r="CO89" i="1"/>
  <c r="CO90" i="1"/>
  <c r="CO91" i="1"/>
  <c r="CO92" i="1"/>
  <c r="CO93" i="1"/>
  <c r="CO94" i="1"/>
  <c r="CO95" i="1"/>
  <c r="CO96" i="1"/>
  <c r="CO97" i="1"/>
  <c r="CO98" i="1"/>
  <c r="CO99" i="1"/>
  <c r="CO100" i="1"/>
  <c r="CO101" i="1"/>
  <c r="CO2" i="1"/>
  <c r="CN3" i="1"/>
  <c r="CN4" i="1"/>
  <c r="CN5" i="1"/>
  <c r="CN6" i="1"/>
  <c r="CN7" i="1"/>
  <c r="CN8" i="1"/>
  <c r="CN9" i="1"/>
  <c r="CN10" i="1"/>
  <c r="CN11" i="1"/>
  <c r="CN12" i="1"/>
  <c r="CN13" i="1"/>
  <c r="CN14" i="1"/>
  <c r="CN15" i="1"/>
  <c r="CN16" i="1"/>
  <c r="CN17" i="1"/>
  <c r="CN18" i="1"/>
  <c r="CN19" i="1"/>
  <c r="CN20" i="1"/>
  <c r="CN21" i="1"/>
  <c r="CN22" i="1"/>
  <c r="CN23" i="1"/>
  <c r="CN24" i="1"/>
  <c r="CN25" i="1"/>
  <c r="CN26" i="1"/>
  <c r="CN27" i="1"/>
  <c r="CN28" i="1"/>
  <c r="CN29" i="1"/>
  <c r="CN30" i="1"/>
  <c r="CN31" i="1"/>
  <c r="CN32" i="1"/>
  <c r="CN33" i="1"/>
  <c r="CN34" i="1"/>
  <c r="CN35" i="1"/>
  <c r="CN36" i="1"/>
  <c r="CN37" i="1"/>
  <c r="CN38" i="1"/>
  <c r="CN39" i="1"/>
  <c r="CN40" i="1"/>
  <c r="CN41" i="1"/>
  <c r="CN42" i="1"/>
  <c r="CN43" i="1"/>
  <c r="CN44" i="1"/>
  <c r="CN45" i="1"/>
  <c r="CN46" i="1"/>
  <c r="CN47" i="1"/>
  <c r="CN48" i="1"/>
  <c r="CN49" i="1"/>
  <c r="CN50" i="1"/>
  <c r="CN51" i="1"/>
  <c r="CN52" i="1"/>
  <c r="CN53" i="1"/>
  <c r="CN54" i="1"/>
  <c r="CN55" i="1"/>
  <c r="CN56" i="1"/>
  <c r="CN57" i="1"/>
  <c r="CN58" i="1"/>
  <c r="CN59" i="1"/>
  <c r="CN60" i="1"/>
  <c r="CN61" i="1"/>
  <c r="CN62" i="1"/>
  <c r="CN63" i="1"/>
  <c r="CN64" i="1"/>
  <c r="CN65" i="1"/>
  <c r="CN66" i="1"/>
  <c r="CN67" i="1"/>
  <c r="CN68" i="1"/>
  <c r="CN69" i="1"/>
  <c r="CN70" i="1"/>
  <c r="CN71" i="1"/>
  <c r="CN72" i="1"/>
  <c r="CN73" i="1"/>
  <c r="CN74" i="1"/>
  <c r="CN75" i="1"/>
  <c r="CN76" i="1"/>
  <c r="CN77" i="1"/>
  <c r="CN78" i="1"/>
  <c r="CN79" i="1"/>
  <c r="CN80" i="1"/>
  <c r="CN81" i="1"/>
  <c r="CN82" i="1"/>
  <c r="CN83" i="1"/>
  <c r="CN84" i="1"/>
  <c r="CN85" i="1"/>
  <c r="CN86" i="1"/>
  <c r="CN87" i="1"/>
  <c r="CN88" i="1"/>
  <c r="CN89" i="1"/>
  <c r="CN90" i="1"/>
  <c r="CN91" i="1"/>
  <c r="CN92" i="1"/>
  <c r="CN93" i="1"/>
  <c r="CN94" i="1"/>
  <c r="CN95" i="1"/>
  <c r="CN96" i="1"/>
  <c r="CN97" i="1"/>
  <c r="CN98" i="1"/>
  <c r="CN99" i="1"/>
  <c r="CN100" i="1"/>
  <c r="CN101" i="1"/>
  <c r="CN2" i="1"/>
  <c r="CM3" i="1"/>
  <c r="CM4" i="1"/>
  <c r="CM5" i="1"/>
  <c r="CM6" i="1"/>
  <c r="CM7" i="1"/>
  <c r="CM8" i="1"/>
  <c r="CM9" i="1"/>
  <c r="CM10" i="1"/>
  <c r="CM11" i="1"/>
  <c r="CM12" i="1"/>
  <c r="CM13" i="1"/>
  <c r="CM14" i="1"/>
  <c r="CM15" i="1"/>
  <c r="CM16" i="1"/>
  <c r="CM17" i="1"/>
  <c r="CM18" i="1"/>
  <c r="CM19" i="1"/>
  <c r="CM20" i="1"/>
  <c r="CM21" i="1"/>
  <c r="CM22" i="1"/>
  <c r="CM23" i="1"/>
  <c r="CM24" i="1"/>
  <c r="CM25" i="1"/>
  <c r="CM26" i="1"/>
  <c r="CM27" i="1"/>
  <c r="CM28" i="1"/>
  <c r="CM29" i="1"/>
  <c r="CM30" i="1"/>
  <c r="CM31" i="1"/>
  <c r="CM32" i="1"/>
  <c r="CM33" i="1"/>
  <c r="CM34" i="1"/>
  <c r="CM35" i="1"/>
  <c r="CM36" i="1"/>
  <c r="CM37" i="1"/>
  <c r="CM38" i="1"/>
  <c r="CM39" i="1"/>
  <c r="CM40" i="1"/>
  <c r="CM41" i="1"/>
  <c r="CM42" i="1"/>
  <c r="CM43" i="1"/>
  <c r="CM44" i="1"/>
  <c r="CM45" i="1"/>
  <c r="CM46" i="1"/>
  <c r="CM47" i="1"/>
  <c r="CM48" i="1"/>
  <c r="CM49" i="1"/>
  <c r="CM50" i="1"/>
  <c r="CM51" i="1"/>
  <c r="CM52" i="1"/>
  <c r="CM53" i="1"/>
  <c r="CM54" i="1"/>
  <c r="CM55" i="1"/>
  <c r="CM56" i="1"/>
  <c r="CM57" i="1"/>
  <c r="CM58" i="1"/>
  <c r="CM59" i="1"/>
  <c r="CM60" i="1"/>
  <c r="CM61" i="1"/>
  <c r="CM62" i="1"/>
  <c r="CM63" i="1"/>
  <c r="CM64" i="1"/>
  <c r="CM65" i="1"/>
  <c r="CM66" i="1"/>
  <c r="CM67" i="1"/>
  <c r="CM68" i="1"/>
  <c r="CM69" i="1"/>
  <c r="CM70" i="1"/>
  <c r="CM71" i="1"/>
  <c r="CM72" i="1"/>
  <c r="CM73" i="1"/>
  <c r="CM74" i="1"/>
  <c r="CM75" i="1"/>
  <c r="CM76" i="1"/>
  <c r="CM77" i="1"/>
  <c r="CM78" i="1"/>
  <c r="CM79" i="1"/>
  <c r="CM80" i="1"/>
  <c r="CM81" i="1"/>
  <c r="CM82" i="1"/>
  <c r="CM83" i="1"/>
  <c r="CM84" i="1"/>
  <c r="CM85" i="1"/>
  <c r="CM86" i="1"/>
  <c r="CM87" i="1"/>
  <c r="CM88" i="1"/>
  <c r="CM89" i="1"/>
  <c r="CM90" i="1"/>
  <c r="CM91" i="1"/>
  <c r="CM92" i="1"/>
  <c r="CM93" i="1"/>
  <c r="CM94" i="1"/>
  <c r="CM95" i="1"/>
  <c r="CM96" i="1"/>
  <c r="CM97" i="1"/>
  <c r="CM98" i="1"/>
  <c r="CM99" i="1"/>
  <c r="CM100" i="1"/>
  <c r="CM101" i="1"/>
  <c r="CM2" i="1"/>
  <c r="CK3" i="1"/>
  <c r="CK4" i="1"/>
  <c r="CK5" i="1"/>
  <c r="CK6" i="1"/>
  <c r="CK7" i="1"/>
  <c r="CK8" i="1"/>
  <c r="CK9" i="1"/>
  <c r="CK10" i="1"/>
  <c r="CK11" i="1"/>
  <c r="CK12" i="1"/>
  <c r="CK13" i="1"/>
  <c r="CK14" i="1"/>
  <c r="CK15" i="1"/>
  <c r="CK16" i="1"/>
  <c r="CK17" i="1"/>
  <c r="CK18" i="1"/>
  <c r="CK19" i="1"/>
  <c r="CK20" i="1"/>
  <c r="CK21" i="1"/>
  <c r="CK22" i="1"/>
  <c r="CK23" i="1"/>
  <c r="CK24" i="1"/>
  <c r="CK25" i="1"/>
  <c r="CK26" i="1"/>
  <c r="CK27" i="1"/>
  <c r="CK28" i="1"/>
  <c r="CK29" i="1"/>
  <c r="CK30" i="1"/>
  <c r="CK31" i="1"/>
  <c r="CK32" i="1"/>
  <c r="CK33" i="1"/>
  <c r="CK34" i="1"/>
  <c r="CK35" i="1"/>
  <c r="CK36" i="1"/>
  <c r="CK37" i="1"/>
  <c r="CK38" i="1"/>
  <c r="CK39" i="1"/>
  <c r="CK40" i="1"/>
  <c r="CK41" i="1"/>
  <c r="CK42" i="1"/>
  <c r="CK43" i="1"/>
  <c r="CK44" i="1"/>
  <c r="CK45" i="1"/>
  <c r="CK46" i="1"/>
  <c r="CK47" i="1"/>
  <c r="CK48" i="1"/>
  <c r="CK49" i="1"/>
  <c r="CK50" i="1"/>
  <c r="CK51" i="1"/>
  <c r="CK52" i="1"/>
  <c r="CK53" i="1"/>
  <c r="CK54" i="1"/>
  <c r="CK55" i="1"/>
  <c r="CK56" i="1"/>
  <c r="CK57" i="1"/>
  <c r="CK58" i="1"/>
  <c r="CK59" i="1"/>
  <c r="CK60" i="1"/>
  <c r="CK61" i="1"/>
  <c r="CK62" i="1"/>
  <c r="CK63" i="1"/>
  <c r="CK64" i="1"/>
  <c r="CK65" i="1"/>
  <c r="CK66" i="1"/>
  <c r="CK67" i="1"/>
  <c r="CK68" i="1"/>
  <c r="CK69" i="1"/>
  <c r="CK70" i="1"/>
  <c r="CK71" i="1"/>
  <c r="CK72" i="1"/>
  <c r="CK73" i="1"/>
  <c r="CK74" i="1"/>
  <c r="CK75" i="1"/>
  <c r="CK76" i="1"/>
  <c r="CK77" i="1"/>
  <c r="CK78" i="1"/>
  <c r="CK79" i="1"/>
  <c r="CK80" i="1"/>
  <c r="CK81" i="1"/>
  <c r="CK82" i="1"/>
  <c r="CK83" i="1"/>
  <c r="CK84" i="1"/>
  <c r="CK85" i="1"/>
  <c r="CK86" i="1"/>
  <c r="CK87" i="1"/>
  <c r="CK88" i="1"/>
  <c r="CK89" i="1"/>
  <c r="CK90" i="1"/>
  <c r="CK91" i="1"/>
  <c r="CK92" i="1"/>
  <c r="CK93" i="1"/>
  <c r="CK94" i="1"/>
  <c r="CK95" i="1"/>
  <c r="CK96" i="1"/>
  <c r="CK97" i="1"/>
  <c r="CK98" i="1"/>
  <c r="CK99" i="1"/>
  <c r="CK100" i="1"/>
  <c r="CK101" i="1"/>
  <c r="CK2" i="1"/>
  <c r="CJ3" i="1"/>
  <c r="CJ4" i="1"/>
  <c r="CJ5" i="1"/>
  <c r="CJ6" i="1"/>
  <c r="CJ7" i="1"/>
  <c r="CJ8" i="1"/>
  <c r="CJ9" i="1"/>
  <c r="CJ10" i="1"/>
  <c r="CJ11" i="1"/>
  <c r="CJ12" i="1"/>
  <c r="CJ13" i="1"/>
  <c r="CJ14" i="1"/>
  <c r="CJ15" i="1"/>
  <c r="CJ16" i="1"/>
  <c r="CJ17" i="1"/>
  <c r="CJ18" i="1"/>
  <c r="CJ19" i="1"/>
  <c r="CJ20" i="1"/>
  <c r="CJ21" i="1"/>
  <c r="CJ22" i="1"/>
  <c r="CJ23" i="1"/>
  <c r="CJ24" i="1"/>
  <c r="CJ25" i="1"/>
  <c r="CJ26" i="1"/>
  <c r="CJ27" i="1"/>
  <c r="CJ28" i="1"/>
  <c r="CJ29" i="1"/>
  <c r="CJ30" i="1"/>
  <c r="CJ31" i="1"/>
  <c r="CJ32" i="1"/>
  <c r="CJ33" i="1"/>
  <c r="CJ34" i="1"/>
  <c r="CJ35" i="1"/>
  <c r="CJ36" i="1"/>
  <c r="CJ37" i="1"/>
  <c r="CJ38" i="1"/>
  <c r="CJ39" i="1"/>
  <c r="CJ40" i="1"/>
  <c r="CJ41" i="1"/>
  <c r="CJ42" i="1"/>
  <c r="CJ43" i="1"/>
  <c r="CJ44" i="1"/>
  <c r="CJ45" i="1"/>
  <c r="CJ46" i="1"/>
  <c r="CJ47" i="1"/>
  <c r="CJ48" i="1"/>
  <c r="CJ49" i="1"/>
  <c r="CJ50" i="1"/>
  <c r="CJ51" i="1"/>
  <c r="CJ52" i="1"/>
  <c r="CJ53" i="1"/>
  <c r="CJ54" i="1"/>
  <c r="CJ55" i="1"/>
  <c r="CJ56" i="1"/>
  <c r="CJ57" i="1"/>
  <c r="CJ58" i="1"/>
  <c r="CJ59" i="1"/>
  <c r="CJ60" i="1"/>
  <c r="CJ61" i="1"/>
  <c r="CJ62" i="1"/>
  <c r="CJ63" i="1"/>
  <c r="CJ64" i="1"/>
  <c r="CJ65" i="1"/>
  <c r="CJ66" i="1"/>
  <c r="CJ67" i="1"/>
  <c r="CJ68" i="1"/>
  <c r="CJ69" i="1"/>
  <c r="CJ70" i="1"/>
  <c r="CJ71" i="1"/>
  <c r="CJ72" i="1"/>
  <c r="CJ73" i="1"/>
  <c r="CJ74" i="1"/>
  <c r="CJ75" i="1"/>
  <c r="CJ76" i="1"/>
  <c r="CJ77" i="1"/>
  <c r="CJ78" i="1"/>
  <c r="CJ79" i="1"/>
  <c r="CJ80" i="1"/>
  <c r="CJ81" i="1"/>
  <c r="CJ82" i="1"/>
  <c r="CJ83" i="1"/>
  <c r="CJ84" i="1"/>
  <c r="CJ85" i="1"/>
  <c r="CJ86" i="1"/>
  <c r="CJ87" i="1"/>
  <c r="CJ88" i="1"/>
  <c r="CJ89" i="1"/>
  <c r="CJ90" i="1"/>
  <c r="CJ91" i="1"/>
  <c r="CJ92" i="1"/>
  <c r="CJ93" i="1"/>
  <c r="CJ94" i="1"/>
  <c r="CJ95" i="1"/>
  <c r="CJ96" i="1"/>
  <c r="CJ97" i="1"/>
  <c r="CJ98" i="1"/>
  <c r="CJ99" i="1"/>
  <c r="CJ100" i="1"/>
  <c r="CJ101" i="1"/>
  <c r="CJ2" i="1"/>
  <c r="CI3" i="1"/>
  <c r="CI4" i="1"/>
  <c r="CI5" i="1"/>
  <c r="CI6" i="1"/>
  <c r="CI7" i="1"/>
  <c r="CI8" i="1"/>
  <c r="CI9" i="1"/>
  <c r="CI10" i="1"/>
  <c r="CI11" i="1"/>
  <c r="CI12" i="1"/>
  <c r="CI13" i="1"/>
  <c r="CI14" i="1"/>
  <c r="CI15" i="1"/>
  <c r="CI16" i="1"/>
  <c r="CI17" i="1"/>
  <c r="CI18" i="1"/>
  <c r="CI19" i="1"/>
  <c r="CI20" i="1"/>
  <c r="CI21" i="1"/>
  <c r="CI22" i="1"/>
  <c r="CI23" i="1"/>
  <c r="CI24" i="1"/>
  <c r="CI25" i="1"/>
  <c r="CI26" i="1"/>
  <c r="CI27" i="1"/>
  <c r="CI28" i="1"/>
  <c r="CI29" i="1"/>
  <c r="CI30" i="1"/>
  <c r="CI31" i="1"/>
  <c r="CI32" i="1"/>
  <c r="CI33" i="1"/>
  <c r="CI34" i="1"/>
  <c r="CI35" i="1"/>
  <c r="CI36" i="1"/>
  <c r="CI37" i="1"/>
  <c r="CI38" i="1"/>
  <c r="CI39" i="1"/>
  <c r="CI40" i="1"/>
  <c r="CI41" i="1"/>
  <c r="CI42" i="1"/>
  <c r="CI43" i="1"/>
  <c r="CI44" i="1"/>
  <c r="CI45" i="1"/>
  <c r="CI46" i="1"/>
  <c r="CI47" i="1"/>
  <c r="CI48" i="1"/>
  <c r="CI49" i="1"/>
  <c r="CI50" i="1"/>
  <c r="CI51" i="1"/>
  <c r="CI52" i="1"/>
  <c r="CI53" i="1"/>
  <c r="CI54" i="1"/>
  <c r="CI55" i="1"/>
  <c r="CI56" i="1"/>
  <c r="CI57" i="1"/>
  <c r="CI58" i="1"/>
  <c r="CI59" i="1"/>
  <c r="CI60" i="1"/>
  <c r="CI61" i="1"/>
  <c r="CI62" i="1"/>
  <c r="CI63" i="1"/>
  <c r="CI64" i="1"/>
  <c r="CI65" i="1"/>
  <c r="CI66" i="1"/>
  <c r="CI67" i="1"/>
  <c r="CI68" i="1"/>
  <c r="CI69" i="1"/>
  <c r="CI70" i="1"/>
  <c r="CI71" i="1"/>
  <c r="CI72" i="1"/>
  <c r="CI73" i="1"/>
  <c r="CI74" i="1"/>
  <c r="CI75" i="1"/>
  <c r="CI76" i="1"/>
  <c r="CI77" i="1"/>
  <c r="CI78" i="1"/>
  <c r="CI79" i="1"/>
  <c r="CI80" i="1"/>
  <c r="CI81" i="1"/>
  <c r="CI82" i="1"/>
  <c r="CI83" i="1"/>
  <c r="CI84" i="1"/>
  <c r="CI85" i="1"/>
  <c r="CI86" i="1"/>
  <c r="CI87" i="1"/>
  <c r="CI88" i="1"/>
  <c r="CI89" i="1"/>
  <c r="CI90" i="1"/>
  <c r="CI91" i="1"/>
  <c r="CI92" i="1"/>
  <c r="CI93" i="1"/>
  <c r="CI94" i="1"/>
  <c r="CI95" i="1"/>
  <c r="CI96" i="1"/>
  <c r="CI97" i="1"/>
  <c r="CI98" i="1"/>
  <c r="CI99" i="1"/>
  <c r="CI100" i="1"/>
  <c r="CI101" i="1"/>
  <c r="CI2" i="1"/>
  <c r="CH3" i="1"/>
  <c r="CH4" i="1"/>
  <c r="CH5" i="1"/>
  <c r="CH6" i="1"/>
  <c r="CH7" i="1"/>
  <c r="CH8" i="1"/>
  <c r="CH9" i="1"/>
  <c r="CH10" i="1"/>
  <c r="CH11" i="1"/>
  <c r="CH12" i="1"/>
  <c r="CH13" i="1"/>
  <c r="CH14" i="1"/>
  <c r="CH15" i="1"/>
  <c r="CH16" i="1"/>
  <c r="CH17" i="1"/>
  <c r="CH18" i="1"/>
  <c r="CH19" i="1"/>
  <c r="CH20" i="1"/>
  <c r="CH21" i="1"/>
  <c r="CH22" i="1"/>
  <c r="CH23" i="1"/>
  <c r="CH24" i="1"/>
  <c r="CH25" i="1"/>
  <c r="CH26" i="1"/>
  <c r="CH27" i="1"/>
  <c r="CH28" i="1"/>
  <c r="CH29" i="1"/>
  <c r="CH30" i="1"/>
  <c r="CH31" i="1"/>
  <c r="CH32" i="1"/>
  <c r="CH33" i="1"/>
  <c r="CH34" i="1"/>
  <c r="CH35" i="1"/>
  <c r="CH36" i="1"/>
  <c r="CH37" i="1"/>
  <c r="CH38" i="1"/>
  <c r="CH39" i="1"/>
  <c r="CH40" i="1"/>
  <c r="CH41" i="1"/>
  <c r="CH42" i="1"/>
  <c r="CH43" i="1"/>
  <c r="CH44" i="1"/>
  <c r="CH45" i="1"/>
  <c r="CH46" i="1"/>
  <c r="CH47" i="1"/>
  <c r="CH48" i="1"/>
  <c r="CH49" i="1"/>
  <c r="CH50" i="1"/>
  <c r="CH51" i="1"/>
  <c r="CH52" i="1"/>
  <c r="CH53" i="1"/>
  <c r="CH54" i="1"/>
  <c r="CH55" i="1"/>
  <c r="CH56" i="1"/>
  <c r="CH57" i="1"/>
  <c r="CH58" i="1"/>
  <c r="CH59" i="1"/>
  <c r="CH60" i="1"/>
  <c r="CH61" i="1"/>
  <c r="CH62" i="1"/>
  <c r="CH63" i="1"/>
  <c r="CH64" i="1"/>
  <c r="CH65" i="1"/>
  <c r="CH66" i="1"/>
  <c r="CH67" i="1"/>
  <c r="CH68" i="1"/>
  <c r="CH69" i="1"/>
  <c r="CH70" i="1"/>
  <c r="CH71" i="1"/>
  <c r="CH72" i="1"/>
  <c r="CH73" i="1"/>
  <c r="CH74" i="1"/>
  <c r="CH75" i="1"/>
  <c r="CH76" i="1"/>
  <c r="CH77" i="1"/>
  <c r="CH78" i="1"/>
  <c r="CH79" i="1"/>
  <c r="CH80" i="1"/>
  <c r="CH81" i="1"/>
  <c r="CH82" i="1"/>
  <c r="CH83" i="1"/>
  <c r="CH84" i="1"/>
  <c r="CH85" i="1"/>
  <c r="CH86" i="1"/>
  <c r="CH87" i="1"/>
  <c r="CH88" i="1"/>
  <c r="CH89" i="1"/>
  <c r="CH90" i="1"/>
  <c r="CH91" i="1"/>
  <c r="CH92" i="1"/>
  <c r="CH93" i="1"/>
  <c r="CH94" i="1"/>
  <c r="CH95" i="1"/>
  <c r="CH96" i="1"/>
  <c r="CH97" i="1"/>
  <c r="CH98" i="1"/>
  <c r="CH99" i="1"/>
  <c r="CH100" i="1"/>
  <c r="CH101" i="1"/>
  <c r="CH2" i="1"/>
  <c r="CE3" i="1"/>
  <c r="CE4" i="1"/>
  <c r="CE5" i="1"/>
  <c r="CE6" i="1"/>
  <c r="CE7" i="1"/>
  <c r="CE8" i="1"/>
  <c r="CE9" i="1"/>
  <c r="CE10" i="1"/>
  <c r="CE11" i="1"/>
  <c r="CE12" i="1"/>
  <c r="CE13" i="1"/>
  <c r="CE14" i="1"/>
  <c r="CE15" i="1"/>
  <c r="CE16" i="1"/>
  <c r="CE17" i="1"/>
  <c r="CE18" i="1"/>
  <c r="CE19" i="1"/>
  <c r="CE20" i="1"/>
  <c r="CE21" i="1"/>
  <c r="CE22" i="1"/>
  <c r="CE23" i="1"/>
  <c r="CE24" i="1"/>
  <c r="CE25" i="1"/>
  <c r="CE26" i="1"/>
  <c r="CE27" i="1"/>
  <c r="CE28" i="1"/>
  <c r="CE29" i="1"/>
  <c r="CE30" i="1"/>
  <c r="CE31" i="1"/>
  <c r="CE32" i="1"/>
  <c r="CE33" i="1"/>
  <c r="CE34" i="1"/>
  <c r="CE35" i="1"/>
  <c r="CE36" i="1"/>
  <c r="CE37" i="1"/>
  <c r="CE38" i="1"/>
  <c r="CE39" i="1"/>
  <c r="CE40" i="1"/>
  <c r="CE41" i="1"/>
  <c r="CE42" i="1"/>
  <c r="CE43" i="1"/>
  <c r="CE44" i="1"/>
  <c r="CE45" i="1"/>
  <c r="CE46" i="1"/>
  <c r="CE47" i="1"/>
  <c r="CE48" i="1"/>
  <c r="CE49" i="1"/>
  <c r="CE50" i="1"/>
  <c r="CE51" i="1"/>
  <c r="CE52" i="1"/>
  <c r="CE53" i="1"/>
  <c r="CE54" i="1"/>
  <c r="CE55" i="1"/>
  <c r="CE56" i="1"/>
  <c r="CE57" i="1"/>
  <c r="CE58" i="1"/>
  <c r="CE59" i="1"/>
  <c r="CE60" i="1"/>
  <c r="CE61" i="1"/>
  <c r="CE62" i="1"/>
  <c r="CE63" i="1"/>
  <c r="CE64" i="1"/>
  <c r="CE65" i="1"/>
  <c r="CE66" i="1"/>
  <c r="CE67" i="1"/>
  <c r="CE68" i="1"/>
  <c r="CE69" i="1"/>
  <c r="CE70" i="1"/>
  <c r="CE71" i="1"/>
  <c r="CE72" i="1"/>
  <c r="CE73" i="1"/>
  <c r="CE74" i="1"/>
  <c r="CE75" i="1"/>
  <c r="CE76" i="1"/>
  <c r="CE77" i="1"/>
  <c r="CE78" i="1"/>
  <c r="CE79" i="1"/>
  <c r="CE80" i="1"/>
  <c r="CE81" i="1"/>
  <c r="CE82" i="1"/>
  <c r="CE83" i="1"/>
  <c r="CE84" i="1"/>
  <c r="CE85" i="1"/>
  <c r="CE86" i="1"/>
  <c r="CE87" i="1"/>
  <c r="CE88" i="1"/>
  <c r="CE89" i="1"/>
  <c r="CE90" i="1"/>
  <c r="CE91" i="1"/>
  <c r="CE92" i="1"/>
  <c r="CE93" i="1"/>
  <c r="CE94" i="1"/>
  <c r="CE95" i="1"/>
  <c r="CE96" i="1"/>
  <c r="CE97" i="1"/>
  <c r="CE98" i="1"/>
  <c r="CE99" i="1"/>
  <c r="CE100" i="1"/>
  <c r="CE101" i="1"/>
  <c r="CE2" i="1"/>
  <c r="CD3" i="1"/>
  <c r="CD4" i="1"/>
  <c r="CD5" i="1"/>
  <c r="CD6" i="1"/>
  <c r="CD7" i="1"/>
  <c r="CD8" i="1"/>
  <c r="CD9" i="1"/>
  <c r="CD10" i="1"/>
  <c r="CD11" i="1"/>
  <c r="CD12" i="1"/>
  <c r="CD13" i="1"/>
  <c r="CD14" i="1"/>
  <c r="CD15" i="1"/>
  <c r="CD16" i="1"/>
  <c r="CD17" i="1"/>
  <c r="CD18" i="1"/>
  <c r="CD19" i="1"/>
  <c r="CD20" i="1"/>
  <c r="CD21" i="1"/>
  <c r="CD22" i="1"/>
  <c r="CD23" i="1"/>
  <c r="CD24" i="1"/>
  <c r="CD25" i="1"/>
  <c r="CD26" i="1"/>
  <c r="CD27" i="1"/>
  <c r="CD28" i="1"/>
  <c r="CD29" i="1"/>
  <c r="CD30" i="1"/>
  <c r="CD31" i="1"/>
  <c r="CD32" i="1"/>
  <c r="CD33" i="1"/>
  <c r="CD34" i="1"/>
  <c r="CD35" i="1"/>
  <c r="CD36" i="1"/>
  <c r="CD37" i="1"/>
  <c r="CD38" i="1"/>
  <c r="CD39" i="1"/>
  <c r="CD40" i="1"/>
  <c r="CD41" i="1"/>
  <c r="CD42" i="1"/>
  <c r="CD43" i="1"/>
  <c r="CD44" i="1"/>
  <c r="CD45" i="1"/>
  <c r="CD46" i="1"/>
  <c r="CD47" i="1"/>
  <c r="CD48" i="1"/>
  <c r="CD49" i="1"/>
  <c r="CD50" i="1"/>
  <c r="CD51" i="1"/>
  <c r="CD52" i="1"/>
  <c r="CD53" i="1"/>
  <c r="CD54" i="1"/>
  <c r="CD55" i="1"/>
  <c r="CD56" i="1"/>
  <c r="CD57" i="1"/>
  <c r="CD58" i="1"/>
  <c r="CD59" i="1"/>
  <c r="CD60" i="1"/>
  <c r="CD61" i="1"/>
  <c r="CD62" i="1"/>
  <c r="CD63" i="1"/>
  <c r="CD64" i="1"/>
  <c r="CD65" i="1"/>
  <c r="CD66" i="1"/>
  <c r="CD67" i="1"/>
  <c r="CD68" i="1"/>
  <c r="CD69" i="1"/>
  <c r="CD70" i="1"/>
  <c r="CD71" i="1"/>
  <c r="CD72" i="1"/>
  <c r="CD73" i="1"/>
  <c r="CD74" i="1"/>
  <c r="CD75" i="1"/>
  <c r="CD76" i="1"/>
  <c r="CD77" i="1"/>
  <c r="CD78" i="1"/>
  <c r="CD79" i="1"/>
  <c r="CD80" i="1"/>
  <c r="CD81" i="1"/>
  <c r="CD82" i="1"/>
  <c r="CD83" i="1"/>
  <c r="CD84" i="1"/>
  <c r="CD85" i="1"/>
  <c r="CD86" i="1"/>
  <c r="CD87" i="1"/>
  <c r="CD88" i="1"/>
  <c r="CD89" i="1"/>
  <c r="CD90" i="1"/>
  <c r="CD91" i="1"/>
  <c r="CD92" i="1"/>
  <c r="CD93" i="1"/>
  <c r="CD94" i="1"/>
  <c r="CD95" i="1"/>
  <c r="CD96" i="1"/>
  <c r="CD97" i="1"/>
  <c r="CD98" i="1"/>
  <c r="CD99" i="1"/>
  <c r="CD100" i="1"/>
  <c r="CD101" i="1"/>
  <c r="CD2" i="1"/>
  <c r="CC3" i="1"/>
  <c r="CC4" i="1"/>
  <c r="CC5" i="1"/>
  <c r="CC6" i="1"/>
  <c r="CC7" i="1"/>
  <c r="CC8" i="1"/>
  <c r="CC9" i="1"/>
  <c r="CC10" i="1"/>
  <c r="CC11" i="1"/>
  <c r="CC12" i="1"/>
  <c r="CC13" i="1"/>
  <c r="CC14" i="1"/>
  <c r="CC15" i="1"/>
  <c r="CC16" i="1"/>
  <c r="CC17" i="1"/>
  <c r="CC18" i="1"/>
  <c r="CC19" i="1"/>
  <c r="CC20" i="1"/>
  <c r="CC21" i="1"/>
  <c r="CC22" i="1"/>
  <c r="CC23" i="1"/>
  <c r="CC24" i="1"/>
  <c r="CC25" i="1"/>
  <c r="CC26" i="1"/>
  <c r="CC27" i="1"/>
  <c r="CC28" i="1"/>
  <c r="CC29" i="1"/>
  <c r="CC30" i="1"/>
  <c r="CC31" i="1"/>
  <c r="CC32" i="1"/>
  <c r="CC33" i="1"/>
  <c r="CC34" i="1"/>
  <c r="CC35" i="1"/>
  <c r="CC36" i="1"/>
  <c r="CC37" i="1"/>
  <c r="CC38" i="1"/>
  <c r="CC39" i="1"/>
  <c r="CC40" i="1"/>
  <c r="CC41" i="1"/>
  <c r="CC42" i="1"/>
  <c r="CC43" i="1"/>
  <c r="CC44" i="1"/>
  <c r="CC45" i="1"/>
  <c r="CC46" i="1"/>
  <c r="CC47" i="1"/>
  <c r="CC48" i="1"/>
  <c r="CC49" i="1"/>
  <c r="CC50" i="1"/>
  <c r="CC51" i="1"/>
  <c r="CC52" i="1"/>
  <c r="CC53" i="1"/>
  <c r="CC54" i="1"/>
  <c r="CC55" i="1"/>
  <c r="CC56" i="1"/>
  <c r="CC57" i="1"/>
  <c r="CC58" i="1"/>
  <c r="CC59" i="1"/>
  <c r="CC60" i="1"/>
  <c r="CC61" i="1"/>
  <c r="CC62" i="1"/>
  <c r="CC63" i="1"/>
  <c r="CC64" i="1"/>
  <c r="CC65" i="1"/>
  <c r="CC66" i="1"/>
  <c r="CC67" i="1"/>
  <c r="CC68" i="1"/>
  <c r="CC69" i="1"/>
  <c r="CC70" i="1"/>
  <c r="CC71" i="1"/>
  <c r="CC72" i="1"/>
  <c r="CC73" i="1"/>
  <c r="CC74" i="1"/>
  <c r="CC75" i="1"/>
  <c r="CC76" i="1"/>
  <c r="CC77" i="1"/>
  <c r="CC78" i="1"/>
  <c r="CC79" i="1"/>
  <c r="CC80" i="1"/>
  <c r="CC81" i="1"/>
  <c r="CC82" i="1"/>
  <c r="CC83" i="1"/>
  <c r="CC84" i="1"/>
  <c r="CC85" i="1"/>
  <c r="CC86" i="1"/>
  <c r="CC87" i="1"/>
  <c r="CC88" i="1"/>
  <c r="CC89" i="1"/>
  <c r="CC90" i="1"/>
  <c r="CC91" i="1"/>
  <c r="CC92" i="1"/>
  <c r="CC93" i="1"/>
  <c r="CC94" i="1"/>
  <c r="CC95" i="1"/>
  <c r="CC96" i="1"/>
  <c r="CC97" i="1"/>
  <c r="CC98" i="1"/>
  <c r="CC99" i="1"/>
  <c r="CC100" i="1"/>
  <c r="CC101" i="1"/>
  <c r="CC2" i="1"/>
  <c r="BZ3" i="1"/>
  <c r="BZ4" i="1"/>
  <c r="BZ5" i="1"/>
  <c r="BZ6" i="1"/>
  <c r="BZ7" i="1"/>
  <c r="BZ8" i="1"/>
  <c r="BZ9" i="1"/>
  <c r="BZ10" i="1"/>
  <c r="BZ11" i="1"/>
  <c r="BZ12" i="1"/>
  <c r="BZ13" i="1"/>
  <c r="BZ14" i="1"/>
  <c r="BZ15" i="1"/>
  <c r="BZ16" i="1"/>
  <c r="BZ17" i="1"/>
  <c r="BZ18" i="1"/>
  <c r="BZ19" i="1"/>
  <c r="BZ20" i="1"/>
  <c r="BZ21" i="1"/>
  <c r="BZ22" i="1"/>
  <c r="BZ23" i="1"/>
  <c r="BZ24" i="1"/>
  <c r="BZ25" i="1"/>
  <c r="BZ26" i="1"/>
  <c r="BZ27" i="1"/>
  <c r="BZ28" i="1"/>
  <c r="BZ29" i="1"/>
  <c r="BZ30" i="1"/>
  <c r="BZ31" i="1"/>
  <c r="BZ32" i="1"/>
  <c r="BZ33" i="1"/>
  <c r="BZ34" i="1"/>
  <c r="BZ35" i="1"/>
  <c r="BZ36" i="1"/>
  <c r="BZ37" i="1"/>
  <c r="BZ38" i="1"/>
  <c r="BZ39" i="1"/>
  <c r="BZ40" i="1"/>
  <c r="BZ41" i="1"/>
  <c r="BZ42" i="1"/>
  <c r="BZ43" i="1"/>
  <c r="BZ44" i="1"/>
  <c r="BZ45" i="1"/>
  <c r="BZ46" i="1"/>
  <c r="BZ47" i="1"/>
  <c r="BZ48" i="1"/>
  <c r="BZ49" i="1"/>
  <c r="BZ50" i="1"/>
  <c r="BZ51" i="1"/>
  <c r="BZ52" i="1"/>
  <c r="BZ53" i="1"/>
  <c r="BZ54" i="1"/>
  <c r="BZ55" i="1"/>
  <c r="BZ56" i="1"/>
  <c r="BZ57" i="1"/>
  <c r="BZ58" i="1"/>
  <c r="BZ59" i="1"/>
  <c r="BZ60" i="1"/>
  <c r="BZ61" i="1"/>
  <c r="BZ62" i="1"/>
  <c r="BZ63" i="1"/>
  <c r="BZ64" i="1"/>
  <c r="BZ65" i="1"/>
  <c r="BZ66" i="1"/>
  <c r="BZ67" i="1"/>
  <c r="BZ68" i="1"/>
  <c r="BZ69" i="1"/>
  <c r="BZ70" i="1"/>
  <c r="BZ71" i="1"/>
  <c r="BZ72" i="1"/>
  <c r="BZ73" i="1"/>
  <c r="BZ74" i="1"/>
  <c r="BZ75" i="1"/>
  <c r="BZ76" i="1"/>
  <c r="BZ77" i="1"/>
  <c r="BZ78" i="1"/>
  <c r="BZ79" i="1"/>
  <c r="BZ80" i="1"/>
  <c r="BZ81" i="1"/>
  <c r="BZ82" i="1"/>
  <c r="BZ83" i="1"/>
  <c r="BZ84" i="1"/>
  <c r="BZ85" i="1"/>
  <c r="BZ86" i="1"/>
  <c r="BZ87" i="1"/>
  <c r="BZ88" i="1"/>
  <c r="BZ89" i="1"/>
  <c r="BZ90" i="1"/>
  <c r="BZ91" i="1"/>
  <c r="BZ92" i="1"/>
  <c r="BZ93" i="1"/>
  <c r="BZ94" i="1"/>
  <c r="BZ95" i="1"/>
  <c r="BZ96" i="1"/>
  <c r="BZ97" i="1"/>
  <c r="BZ98" i="1"/>
  <c r="BZ99" i="1"/>
  <c r="BZ100" i="1"/>
  <c r="BZ101" i="1"/>
  <c r="BZ2" i="1"/>
  <c r="BY3" i="1"/>
  <c r="BY4" i="1"/>
  <c r="BY5" i="1"/>
  <c r="BY6" i="1"/>
  <c r="BY7" i="1"/>
  <c r="BY8" i="1"/>
  <c r="BY9" i="1"/>
  <c r="BY10" i="1"/>
  <c r="BY11" i="1"/>
  <c r="BY12" i="1"/>
  <c r="BY13" i="1"/>
  <c r="BY14" i="1"/>
  <c r="BY15" i="1"/>
  <c r="BY16" i="1"/>
  <c r="BY17" i="1"/>
  <c r="BY18" i="1"/>
  <c r="BY19" i="1"/>
  <c r="BY20" i="1"/>
  <c r="BY21" i="1"/>
  <c r="BY22" i="1"/>
  <c r="BY23" i="1"/>
  <c r="BY24" i="1"/>
  <c r="BY25" i="1"/>
  <c r="BY26" i="1"/>
  <c r="BY27" i="1"/>
  <c r="BY28" i="1"/>
  <c r="BY29" i="1"/>
  <c r="BY30" i="1"/>
  <c r="BY31" i="1"/>
  <c r="BY32" i="1"/>
  <c r="BY33" i="1"/>
  <c r="BY34" i="1"/>
  <c r="BY35" i="1"/>
  <c r="BY36" i="1"/>
  <c r="BY37" i="1"/>
  <c r="BY38" i="1"/>
  <c r="BY39" i="1"/>
  <c r="BY40" i="1"/>
  <c r="BY41" i="1"/>
  <c r="BY42" i="1"/>
  <c r="BY43" i="1"/>
  <c r="BY44" i="1"/>
  <c r="BY45" i="1"/>
  <c r="BY46" i="1"/>
  <c r="BY47" i="1"/>
  <c r="BY48" i="1"/>
  <c r="BY49" i="1"/>
  <c r="BY50" i="1"/>
  <c r="BY51" i="1"/>
  <c r="BY52" i="1"/>
  <c r="BY53" i="1"/>
  <c r="BY54" i="1"/>
  <c r="BY55" i="1"/>
  <c r="BY56" i="1"/>
  <c r="BY57" i="1"/>
  <c r="BY58" i="1"/>
  <c r="BY59" i="1"/>
  <c r="BY60" i="1"/>
  <c r="BY61" i="1"/>
  <c r="BY62" i="1"/>
  <c r="BY63" i="1"/>
  <c r="BY64" i="1"/>
  <c r="BY65" i="1"/>
  <c r="BY66" i="1"/>
  <c r="BY67" i="1"/>
  <c r="BY68" i="1"/>
  <c r="BY69" i="1"/>
  <c r="BY70" i="1"/>
  <c r="BY71" i="1"/>
  <c r="BY72" i="1"/>
  <c r="BY73" i="1"/>
  <c r="BY74" i="1"/>
  <c r="BY75" i="1"/>
  <c r="BY76" i="1"/>
  <c r="BY77" i="1"/>
  <c r="BY78" i="1"/>
  <c r="BY79" i="1"/>
  <c r="BY80" i="1"/>
  <c r="BY81" i="1"/>
  <c r="BY82" i="1"/>
  <c r="BY83" i="1"/>
  <c r="BY84" i="1"/>
  <c r="BY85" i="1"/>
  <c r="BY86" i="1"/>
  <c r="BY87" i="1"/>
  <c r="BY88" i="1"/>
  <c r="BY89" i="1"/>
  <c r="BY90" i="1"/>
  <c r="BY91" i="1"/>
  <c r="BY92" i="1"/>
  <c r="BY93" i="1"/>
  <c r="BY94" i="1"/>
  <c r="BY95" i="1"/>
  <c r="BY96" i="1"/>
  <c r="BY97" i="1"/>
  <c r="BY98" i="1"/>
  <c r="BY99" i="1"/>
  <c r="BY100" i="1"/>
  <c r="BY101" i="1"/>
  <c r="BY2" i="1"/>
  <c r="BX3" i="1"/>
  <c r="BX4" i="1"/>
  <c r="BX5" i="1"/>
  <c r="BX6" i="1"/>
  <c r="BX7" i="1"/>
  <c r="BX8" i="1"/>
  <c r="BX9" i="1"/>
  <c r="BX10" i="1"/>
  <c r="BX11" i="1"/>
  <c r="BX12" i="1"/>
  <c r="BX13" i="1"/>
  <c r="BX14" i="1"/>
  <c r="BX15" i="1"/>
  <c r="BX16" i="1"/>
  <c r="BX17" i="1"/>
  <c r="BX18" i="1"/>
  <c r="BX19" i="1"/>
  <c r="BX20" i="1"/>
  <c r="BX21" i="1"/>
  <c r="BX22" i="1"/>
  <c r="BX23" i="1"/>
  <c r="BX24" i="1"/>
  <c r="BX25" i="1"/>
  <c r="BX26" i="1"/>
  <c r="BX27" i="1"/>
  <c r="BX28" i="1"/>
  <c r="BX29" i="1"/>
  <c r="BX30" i="1"/>
  <c r="BX31" i="1"/>
  <c r="BX32" i="1"/>
  <c r="BX33" i="1"/>
  <c r="BX34" i="1"/>
  <c r="BX35" i="1"/>
  <c r="BX36" i="1"/>
  <c r="BX37" i="1"/>
  <c r="BX38" i="1"/>
  <c r="BX39" i="1"/>
  <c r="BX40" i="1"/>
  <c r="BX41" i="1"/>
  <c r="BX42" i="1"/>
  <c r="BX43" i="1"/>
  <c r="BX44" i="1"/>
  <c r="BX45" i="1"/>
  <c r="BX46" i="1"/>
  <c r="BX47" i="1"/>
  <c r="BX48" i="1"/>
  <c r="BX49" i="1"/>
  <c r="BX50" i="1"/>
  <c r="BX51" i="1"/>
  <c r="BX52" i="1"/>
  <c r="BX53" i="1"/>
  <c r="BX54" i="1"/>
  <c r="BX55" i="1"/>
  <c r="BX56" i="1"/>
  <c r="BX57" i="1"/>
  <c r="BX58" i="1"/>
  <c r="BX59" i="1"/>
  <c r="BX60" i="1"/>
  <c r="BX61" i="1"/>
  <c r="BX62" i="1"/>
  <c r="BX63" i="1"/>
  <c r="BX64" i="1"/>
  <c r="BX65" i="1"/>
  <c r="BX66" i="1"/>
  <c r="BX67" i="1"/>
  <c r="BX68" i="1"/>
  <c r="BX69" i="1"/>
  <c r="BX70" i="1"/>
  <c r="BX71" i="1"/>
  <c r="BX72" i="1"/>
  <c r="BX73" i="1"/>
  <c r="BX74" i="1"/>
  <c r="BX75" i="1"/>
  <c r="BX76" i="1"/>
  <c r="BX77" i="1"/>
  <c r="BX78" i="1"/>
  <c r="BX79" i="1"/>
  <c r="BX80" i="1"/>
  <c r="BX81" i="1"/>
  <c r="BX82" i="1"/>
  <c r="BX83" i="1"/>
  <c r="BX84" i="1"/>
  <c r="BX85" i="1"/>
  <c r="BX86" i="1"/>
  <c r="BX87" i="1"/>
  <c r="BX88" i="1"/>
  <c r="BX89" i="1"/>
  <c r="BX90" i="1"/>
  <c r="BX91" i="1"/>
  <c r="BX92" i="1"/>
  <c r="BX93" i="1"/>
  <c r="BX94" i="1"/>
  <c r="BX95" i="1"/>
  <c r="BX96" i="1"/>
  <c r="BX97" i="1"/>
  <c r="BX98" i="1"/>
  <c r="BX99" i="1"/>
  <c r="BX100" i="1"/>
  <c r="BX101" i="1"/>
  <c r="BX2" i="1"/>
  <c r="BU3" i="1"/>
  <c r="BU4" i="1"/>
  <c r="BU5" i="1"/>
  <c r="BU6" i="1"/>
  <c r="BU7" i="1"/>
  <c r="BU8" i="1"/>
  <c r="BU9" i="1"/>
  <c r="BU10" i="1"/>
  <c r="BU11" i="1"/>
  <c r="BU12" i="1"/>
  <c r="BU13" i="1"/>
  <c r="BU14" i="1"/>
  <c r="BU15" i="1"/>
  <c r="BU16" i="1"/>
  <c r="BU17" i="1"/>
  <c r="BU18" i="1"/>
  <c r="BU19" i="1"/>
  <c r="BU20" i="1"/>
  <c r="BU21" i="1"/>
  <c r="BU22" i="1"/>
  <c r="BU23" i="1"/>
  <c r="BU24" i="1"/>
  <c r="BU25" i="1"/>
  <c r="BU26" i="1"/>
  <c r="BU27" i="1"/>
  <c r="BU28" i="1"/>
  <c r="BU29" i="1"/>
  <c r="BU30" i="1"/>
  <c r="BU31" i="1"/>
  <c r="BU32" i="1"/>
  <c r="BU33" i="1"/>
  <c r="BU34" i="1"/>
  <c r="BU35" i="1"/>
  <c r="BU36" i="1"/>
  <c r="BU37" i="1"/>
  <c r="BU38" i="1"/>
  <c r="BU39" i="1"/>
  <c r="BU40" i="1"/>
  <c r="BU41" i="1"/>
  <c r="BU42" i="1"/>
  <c r="BU43" i="1"/>
  <c r="BU44" i="1"/>
  <c r="BU45" i="1"/>
  <c r="BU46" i="1"/>
  <c r="BU47" i="1"/>
  <c r="BU48" i="1"/>
  <c r="BU49" i="1"/>
  <c r="BU50" i="1"/>
  <c r="BU51" i="1"/>
  <c r="BU52" i="1"/>
  <c r="BU53" i="1"/>
  <c r="BU54" i="1"/>
  <c r="BU55" i="1"/>
  <c r="BU56" i="1"/>
  <c r="BU57" i="1"/>
  <c r="BU58" i="1"/>
  <c r="BU59" i="1"/>
  <c r="BU60" i="1"/>
  <c r="BU61" i="1"/>
  <c r="BU62" i="1"/>
  <c r="BU63" i="1"/>
  <c r="BU64" i="1"/>
  <c r="BU65" i="1"/>
  <c r="BU66" i="1"/>
  <c r="BU67" i="1"/>
  <c r="BU68" i="1"/>
  <c r="BU69" i="1"/>
  <c r="BU70" i="1"/>
  <c r="BU71" i="1"/>
  <c r="BU72" i="1"/>
  <c r="BU73" i="1"/>
  <c r="BU74" i="1"/>
  <c r="BU75" i="1"/>
  <c r="BU76" i="1"/>
  <c r="BU77" i="1"/>
  <c r="BU78" i="1"/>
  <c r="BU79" i="1"/>
  <c r="BU80" i="1"/>
  <c r="BU81" i="1"/>
  <c r="BU82" i="1"/>
  <c r="BU83" i="1"/>
  <c r="BU84" i="1"/>
  <c r="BU85" i="1"/>
  <c r="BU86" i="1"/>
  <c r="BU87" i="1"/>
  <c r="BU88" i="1"/>
  <c r="BU89" i="1"/>
  <c r="BU90" i="1"/>
  <c r="BU91" i="1"/>
  <c r="BU92" i="1"/>
  <c r="BU93" i="1"/>
  <c r="BU94" i="1"/>
  <c r="BU95" i="1"/>
  <c r="BU96" i="1"/>
  <c r="BU97" i="1"/>
  <c r="BU98" i="1"/>
  <c r="BU99" i="1"/>
  <c r="BU100" i="1"/>
  <c r="BU101" i="1"/>
  <c r="BU2" i="1"/>
  <c r="BT3" i="1"/>
  <c r="BT4" i="1"/>
  <c r="BT5" i="1"/>
  <c r="BT6" i="1"/>
  <c r="BT7" i="1"/>
  <c r="BT8" i="1"/>
  <c r="BT9" i="1"/>
  <c r="BT10" i="1"/>
  <c r="BT11" i="1"/>
  <c r="BT12" i="1"/>
  <c r="BT13" i="1"/>
  <c r="BT14" i="1"/>
  <c r="BT15" i="1"/>
  <c r="BT16" i="1"/>
  <c r="BT17" i="1"/>
  <c r="BT18" i="1"/>
  <c r="BT19" i="1"/>
  <c r="BT20" i="1"/>
  <c r="BT21" i="1"/>
  <c r="BT22" i="1"/>
  <c r="BT23" i="1"/>
  <c r="BT24" i="1"/>
  <c r="BT25" i="1"/>
  <c r="BT26" i="1"/>
  <c r="BT27" i="1"/>
  <c r="BT28" i="1"/>
  <c r="BT29" i="1"/>
  <c r="BT30" i="1"/>
  <c r="BT31" i="1"/>
  <c r="BT32" i="1"/>
  <c r="BT33" i="1"/>
  <c r="BT34" i="1"/>
  <c r="BT35" i="1"/>
  <c r="BT36" i="1"/>
  <c r="BT37" i="1"/>
  <c r="BT38" i="1"/>
  <c r="BT39" i="1"/>
  <c r="BT40" i="1"/>
  <c r="BT41" i="1"/>
  <c r="BT42" i="1"/>
  <c r="BT43" i="1"/>
  <c r="BT44" i="1"/>
  <c r="BT45" i="1"/>
  <c r="BT46" i="1"/>
  <c r="BT47" i="1"/>
  <c r="BT48" i="1"/>
  <c r="BT49" i="1"/>
  <c r="BT50" i="1"/>
  <c r="BT51" i="1"/>
  <c r="BT52" i="1"/>
  <c r="BT53" i="1"/>
  <c r="BT54" i="1"/>
  <c r="BT55" i="1"/>
  <c r="BT56" i="1"/>
  <c r="BT57" i="1"/>
  <c r="BT58" i="1"/>
  <c r="BT59" i="1"/>
  <c r="BT60" i="1"/>
  <c r="BT61" i="1"/>
  <c r="BT62" i="1"/>
  <c r="BT63" i="1"/>
  <c r="BT64" i="1"/>
  <c r="BT65" i="1"/>
  <c r="BT66" i="1"/>
  <c r="BT67" i="1"/>
  <c r="BT68" i="1"/>
  <c r="BT69" i="1"/>
  <c r="BT70" i="1"/>
  <c r="BT71" i="1"/>
  <c r="BT72" i="1"/>
  <c r="BT73" i="1"/>
  <c r="BT74" i="1"/>
  <c r="BT75" i="1"/>
  <c r="BT76" i="1"/>
  <c r="BT77" i="1"/>
  <c r="BT78" i="1"/>
  <c r="BT79" i="1"/>
  <c r="BT80" i="1"/>
  <c r="BT81" i="1"/>
  <c r="BT82" i="1"/>
  <c r="BT83" i="1"/>
  <c r="BT84" i="1"/>
  <c r="BT85" i="1"/>
  <c r="BT86" i="1"/>
  <c r="BT87" i="1"/>
  <c r="BT88" i="1"/>
  <c r="BT89" i="1"/>
  <c r="BT90" i="1"/>
  <c r="BT91" i="1"/>
  <c r="BT92" i="1"/>
  <c r="BT93" i="1"/>
  <c r="BT94" i="1"/>
  <c r="BT95" i="1"/>
  <c r="BT96" i="1"/>
  <c r="BT97" i="1"/>
  <c r="BT98" i="1"/>
  <c r="BT99" i="1"/>
  <c r="BT100" i="1"/>
  <c r="BT101" i="1"/>
  <c r="BT2" i="1"/>
  <c r="BS3" i="1"/>
  <c r="BS4" i="1"/>
  <c r="BS5" i="1"/>
  <c r="BS6" i="1"/>
  <c r="BS7" i="1"/>
  <c r="BS8" i="1"/>
  <c r="BS9" i="1"/>
  <c r="BS10" i="1"/>
  <c r="BS11" i="1"/>
  <c r="BS12" i="1"/>
  <c r="BS13" i="1"/>
  <c r="BS14" i="1"/>
  <c r="BS15" i="1"/>
  <c r="BS16" i="1"/>
  <c r="BS17" i="1"/>
  <c r="BS18" i="1"/>
  <c r="BS19" i="1"/>
  <c r="BS20" i="1"/>
  <c r="BS21" i="1"/>
  <c r="BS22" i="1"/>
  <c r="BS23" i="1"/>
  <c r="BS24" i="1"/>
  <c r="BS25" i="1"/>
  <c r="BS26" i="1"/>
  <c r="BS27" i="1"/>
  <c r="BS28" i="1"/>
  <c r="BS29" i="1"/>
  <c r="BS30" i="1"/>
  <c r="BS31" i="1"/>
  <c r="BS32" i="1"/>
  <c r="BS33" i="1"/>
  <c r="BS34" i="1"/>
  <c r="BS35" i="1"/>
  <c r="BS36" i="1"/>
  <c r="BS37" i="1"/>
  <c r="BS38" i="1"/>
  <c r="BS39" i="1"/>
  <c r="BS40" i="1"/>
  <c r="BS41" i="1"/>
  <c r="BS42" i="1"/>
  <c r="BS43" i="1"/>
  <c r="BS44" i="1"/>
  <c r="BS45" i="1"/>
  <c r="BS46" i="1"/>
  <c r="BS47" i="1"/>
  <c r="BS48" i="1"/>
  <c r="BS49" i="1"/>
  <c r="BS50" i="1"/>
  <c r="BS51" i="1"/>
  <c r="BS52" i="1"/>
  <c r="BS53" i="1"/>
  <c r="BS54" i="1"/>
  <c r="BS55" i="1"/>
  <c r="BS56" i="1"/>
  <c r="BS57" i="1"/>
  <c r="BS58" i="1"/>
  <c r="BS59" i="1"/>
  <c r="BS60" i="1"/>
  <c r="BS61" i="1"/>
  <c r="BS62" i="1"/>
  <c r="BS63" i="1"/>
  <c r="BS64" i="1"/>
  <c r="BS65" i="1"/>
  <c r="BS66" i="1"/>
  <c r="BS67" i="1"/>
  <c r="BS68" i="1"/>
  <c r="BS69" i="1"/>
  <c r="BS70" i="1"/>
  <c r="BS71" i="1"/>
  <c r="BS72" i="1"/>
  <c r="BS73" i="1"/>
  <c r="BS74" i="1"/>
  <c r="BS75" i="1"/>
  <c r="BS76" i="1"/>
  <c r="BS77" i="1"/>
  <c r="BS78" i="1"/>
  <c r="BS79" i="1"/>
  <c r="BS80" i="1"/>
  <c r="BS81" i="1"/>
  <c r="BS82" i="1"/>
  <c r="BS83" i="1"/>
  <c r="BS84" i="1"/>
  <c r="BS85" i="1"/>
  <c r="BS86" i="1"/>
  <c r="BS87" i="1"/>
  <c r="BS88" i="1"/>
  <c r="BS89" i="1"/>
  <c r="BS90" i="1"/>
  <c r="BS91" i="1"/>
  <c r="BS92" i="1"/>
  <c r="BS93" i="1"/>
  <c r="BS94" i="1"/>
  <c r="BS95" i="1"/>
  <c r="BS96" i="1"/>
  <c r="BS97" i="1"/>
  <c r="BS98" i="1"/>
  <c r="BS99" i="1"/>
  <c r="BS100" i="1"/>
  <c r="BS101" i="1"/>
  <c r="BS2" i="1"/>
  <c r="BG3" i="1"/>
  <c r="BG4" i="1"/>
  <c r="BG5" i="1"/>
  <c r="BG6" i="1"/>
  <c r="BG7" i="1"/>
  <c r="BG8" i="1"/>
  <c r="BG9" i="1"/>
  <c r="BG10" i="1"/>
  <c r="BG11" i="1"/>
  <c r="BG12" i="1"/>
  <c r="BG13" i="1"/>
  <c r="BG14" i="1"/>
  <c r="BG15" i="1"/>
  <c r="BG16" i="1"/>
  <c r="BG17" i="1"/>
  <c r="BG18" i="1"/>
  <c r="BG19" i="1"/>
  <c r="BG20" i="1"/>
  <c r="BG21" i="1"/>
  <c r="BG22" i="1"/>
  <c r="BG23" i="1"/>
  <c r="BG24" i="1"/>
  <c r="BG25" i="1"/>
  <c r="BG26" i="1"/>
  <c r="BG27" i="1"/>
  <c r="BG28" i="1"/>
  <c r="BG29" i="1"/>
  <c r="BG30" i="1"/>
  <c r="BG31" i="1"/>
  <c r="BG32" i="1"/>
  <c r="BG33" i="1"/>
  <c r="BG34" i="1"/>
  <c r="BG35" i="1"/>
  <c r="BG36" i="1"/>
  <c r="BG37" i="1"/>
  <c r="BG38" i="1"/>
  <c r="BG39" i="1"/>
  <c r="BG40" i="1"/>
  <c r="BG41" i="1"/>
  <c r="BG42" i="1"/>
  <c r="BG43" i="1"/>
  <c r="BG44" i="1"/>
  <c r="BG45" i="1"/>
  <c r="BG46" i="1"/>
  <c r="BG47" i="1"/>
  <c r="BG48" i="1"/>
  <c r="BG49" i="1"/>
  <c r="BG50" i="1"/>
  <c r="BG51" i="1"/>
  <c r="BG52" i="1"/>
  <c r="BG53" i="1"/>
  <c r="BG54" i="1"/>
  <c r="BG55" i="1"/>
  <c r="BG56" i="1"/>
  <c r="BG57" i="1"/>
  <c r="BG58" i="1"/>
  <c r="BG59" i="1"/>
  <c r="BG60" i="1"/>
  <c r="BG61" i="1"/>
  <c r="BG62" i="1"/>
  <c r="BG63" i="1"/>
  <c r="BG64" i="1"/>
  <c r="BG65" i="1"/>
  <c r="BG66" i="1"/>
  <c r="BG67" i="1"/>
  <c r="BG68" i="1"/>
  <c r="BG69" i="1"/>
  <c r="BG70" i="1"/>
  <c r="BG71" i="1"/>
  <c r="BG72" i="1"/>
  <c r="BG73" i="1"/>
  <c r="BG74" i="1"/>
  <c r="BG75" i="1"/>
  <c r="BG76" i="1"/>
  <c r="BG77" i="1"/>
  <c r="BG78" i="1"/>
  <c r="BG79" i="1"/>
  <c r="BG80" i="1"/>
  <c r="BG81" i="1"/>
  <c r="BG82" i="1"/>
  <c r="BG83" i="1"/>
  <c r="BG84" i="1"/>
  <c r="BG85" i="1"/>
  <c r="BG86" i="1"/>
  <c r="BG87" i="1"/>
  <c r="BG88" i="1"/>
  <c r="BG89" i="1"/>
  <c r="BG90" i="1"/>
  <c r="BG91" i="1"/>
  <c r="BG92" i="1"/>
  <c r="BG93" i="1"/>
  <c r="BG94" i="1"/>
  <c r="BG95" i="1"/>
  <c r="BG96" i="1"/>
  <c r="BG97" i="1"/>
  <c r="BG98" i="1"/>
  <c r="BG99" i="1"/>
  <c r="BG100" i="1"/>
  <c r="BG101" i="1"/>
  <c r="BG2" i="1"/>
  <c r="BF3" i="1"/>
  <c r="BF4" i="1"/>
  <c r="BF5" i="1"/>
  <c r="BF6" i="1"/>
  <c r="BF7" i="1"/>
  <c r="BF8" i="1"/>
  <c r="BF9" i="1"/>
  <c r="BF10" i="1"/>
  <c r="BF11" i="1"/>
  <c r="BF12" i="1"/>
  <c r="BF13" i="1"/>
  <c r="BF14" i="1"/>
  <c r="BF15" i="1"/>
  <c r="BF16" i="1"/>
  <c r="BF17" i="1"/>
  <c r="BF18" i="1"/>
  <c r="BF19" i="1"/>
  <c r="BF20" i="1"/>
  <c r="BF21" i="1"/>
  <c r="BF22" i="1"/>
  <c r="BF23" i="1"/>
  <c r="BF24" i="1"/>
  <c r="BF25" i="1"/>
  <c r="BF26" i="1"/>
  <c r="BF27" i="1"/>
  <c r="BF28" i="1"/>
  <c r="BF29" i="1"/>
  <c r="BF30" i="1"/>
  <c r="BF31" i="1"/>
  <c r="BF32" i="1"/>
  <c r="BF33" i="1"/>
  <c r="BF34" i="1"/>
  <c r="BF35" i="1"/>
  <c r="BF36" i="1"/>
  <c r="BF37" i="1"/>
  <c r="BF38" i="1"/>
  <c r="BF39" i="1"/>
  <c r="BF40" i="1"/>
  <c r="BF41" i="1"/>
  <c r="BF42" i="1"/>
  <c r="BF43" i="1"/>
  <c r="BF44" i="1"/>
  <c r="BF45" i="1"/>
  <c r="BF46" i="1"/>
  <c r="BF47" i="1"/>
  <c r="BF48" i="1"/>
  <c r="BF49" i="1"/>
  <c r="BF50" i="1"/>
  <c r="BF51" i="1"/>
  <c r="BF52" i="1"/>
  <c r="BF53" i="1"/>
  <c r="BF54" i="1"/>
  <c r="BF55" i="1"/>
  <c r="BF56" i="1"/>
  <c r="BF57" i="1"/>
  <c r="BF58" i="1"/>
  <c r="BF59" i="1"/>
  <c r="BF60" i="1"/>
  <c r="BF61" i="1"/>
  <c r="BF62" i="1"/>
  <c r="BF63" i="1"/>
  <c r="BF64" i="1"/>
  <c r="BF65" i="1"/>
  <c r="BF66" i="1"/>
  <c r="BF67" i="1"/>
  <c r="BF68" i="1"/>
  <c r="BF69" i="1"/>
  <c r="BF70" i="1"/>
  <c r="BF71" i="1"/>
  <c r="BF72" i="1"/>
  <c r="BF73" i="1"/>
  <c r="BF74" i="1"/>
  <c r="BF75" i="1"/>
  <c r="BF76" i="1"/>
  <c r="BF77" i="1"/>
  <c r="BF78" i="1"/>
  <c r="BF79" i="1"/>
  <c r="BF80" i="1"/>
  <c r="BF81" i="1"/>
  <c r="BF82" i="1"/>
  <c r="BF83" i="1"/>
  <c r="BF84" i="1"/>
  <c r="BF85" i="1"/>
  <c r="BF86" i="1"/>
  <c r="BF87" i="1"/>
  <c r="BF88" i="1"/>
  <c r="BF89" i="1"/>
  <c r="BF90" i="1"/>
  <c r="BF91" i="1"/>
  <c r="BF92" i="1"/>
  <c r="BF93" i="1"/>
  <c r="BF94" i="1"/>
  <c r="BF95" i="1"/>
  <c r="BF96" i="1"/>
  <c r="BF97" i="1"/>
  <c r="BF98" i="1"/>
  <c r="BF99" i="1"/>
  <c r="BF100" i="1"/>
  <c r="BF101" i="1"/>
  <c r="BF2" i="1"/>
  <c r="BE3" i="1"/>
  <c r="BE4" i="1"/>
  <c r="BE5" i="1"/>
  <c r="BE6" i="1"/>
  <c r="BE7" i="1"/>
  <c r="BE8" i="1"/>
  <c r="BE9" i="1"/>
  <c r="BE10" i="1"/>
  <c r="BE11" i="1"/>
  <c r="BE12" i="1"/>
  <c r="BE13" i="1"/>
  <c r="BE14" i="1"/>
  <c r="BE15" i="1"/>
  <c r="BE16" i="1"/>
  <c r="BE17" i="1"/>
  <c r="BE18" i="1"/>
  <c r="BE19" i="1"/>
  <c r="BE20" i="1"/>
  <c r="BE21" i="1"/>
  <c r="BE22" i="1"/>
  <c r="BE23" i="1"/>
  <c r="BE24" i="1"/>
  <c r="BE25" i="1"/>
  <c r="BE26" i="1"/>
  <c r="BE27" i="1"/>
  <c r="BE28" i="1"/>
  <c r="BE29" i="1"/>
  <c r="BE30" i="1"/>
  <c r="BE31" i="1"/>
  <c r="BE32" i="1"/>
  <c r="BE33" i="1"/>
  <c r="BE34" i="1"/>
  <c r="BE35" i="1"/>
  <c r="BE36" i="1"/>
  <c r="BE37" i="1"/>
  <c r="BE38" i="1"/>
  <c r="BE39" i="1"/>
  <c r="BE40" i="1"/>
  <c r="BE41" i="1"/>
  <c r="BE42" i="1"/>
  <c r="BE43" i="1"/>
  <c r="BE44" i="1"/>
  <c r="BE45" i="1"/>
  <c r="BE46" i="1"/>
  <c r="BE47" i="1"/>
  <c r="BE48" i="1"/>
  <c r="BE49" i="1"/>
  <c r="BE50" i="1"/>
  <c r="BE51" i="1"/>
  <c r="BE52" i="1"/>
  <c r="BE53" i="1"/>
  <c r="BE54" i="1"/>
  <c r="BE55" i="1"/>
  <c r="BE56" i="1"/>
  <c r="BE57" i="1"/>
  <c r="BE58" i="1"/>
  <c r="BE59" i="1"/>
  <c r="BE60" i="1"/>
  <c r="BE61" i="1"/>
  <c r="BE62" i="1"/>
  <c r="BE63" i="1"/>
  <c r="BE64" i="1"/>
  <c r="BE65" i="1"/>
  <c r="BE66" i="1"/>
  <c r="BE67" i="1"/>
  <c r="BE68" i="1"/>
  <c r="BE69" i="1"/>
  <c r="BE70" i="1"/>
  <c r="BE71" i="1"/>
  <c r="BE72" i="1"/>
  <c r="BE73" i="1"/>
  <c r="BE74" i="1"/>
  <c r="BE75" i="1"/>
  <c r="BE76" i="1"/>
  <c r="BE77" i="1"/>
  <c r="BE78" i="1"/>
  <c r="BE79" i="1"/>
  <c r="BE80" i="1"/>
  <c r="BE81" i="1"/>
  <c r="BE82" i="1"/>
  <c r="BE83" i="1"/>
  <c r="BE84" i="1"/>
  <c r="BE85" i="1"/>
  <c r="BE86" i="1"/>
  <c r="BE87" i="1"/>
  <c r="BE88" i="1"/>
  <c r="BE89" i="1"/>
  <c r="BE90" i="1"/>
  <c r="BE91" i="1"/>
  <c r="BE92" i="1"/>
  <c r="BE93" i="1"/>
  <c r="BE94" i="1"/>
  <c r="BE95" i="1"/>
  <c r="BE96" i="1"/>
  <c r="BE97" i="1"/>
  <c r="BE98" i="1"/>
  <c r="BE99" i="1"/>
  <c r="BE100" i="1"/>
  <c r="BE101" i="1"/>
  <c r="BE2" i="1"/>
  <c r="BD3" i="1"/>
  <c r="BD4" i="1"/>
  <c r="BD5" i="1"/>
  <c r="BD6" i="1"/>
  <c r="BD7" i="1"/>
  <c r="BD8" i="1"/>
  <c r="BD9" i="1"/>
  <c r="BD10" i="1"/>
  <c r="BD11" i="1"/>
  <c r="BD12" i="1"/>
  <c r="BD13" i="1"/>
  <c r="BD14" i="1"/>
  <c r="BD15" i="1"/>
  <c r="BD16" i="1"/>
  <c r="BD17" i="1"/>
  <c r="BD18" i="1"/>
  <c r="BD19" i="1"/>
  <c r="BD20" i="1"/>
  <c r="BD21" i="1"/>
  <c r="BD22" i="1"/>
  <c r="BD23" i="1"/>
  <c r="BD24" i="1"/>
  <c r="BD25" i="1"/>
  <c r="BD26" i="1"/>
  <c r="BD27" i="1"/>
  <c r="BD28" i="1"/>
  <c r="BD29" i="1"/>
  <c r="BD30" i="1"/>
  <c r="BD31" i="1"/>
  <c r="BD32" i="1"/>
  <c r="BD33" i="1"/>
  <c r="BD34" i="1"/>
  <c r="BD35" i="1"/>
  <c r="BD36" i="1"/>
  <c r="BD37" i="1"/>
  <c r="BD38" i="1"/>
  <c r="BD39" i="1"/>
  <c r="BD40" i="1"/>
  <c r="BD41" i="1"/>
  <c r="BD42" i="1"/>
  <c r="BD43" i="1"/>
  <c r="BD44" i="1"/>
  <c r="BD45" i="1"/>
  <c r="BD46" i="1"/>
  <c r="BD47" i="1"/>
  <c r="BD48" i="1"/>
  <c r="BD49" i="1"/>
  <c r="BD50" i="1"/>
  <c r="BD51" i="1"/>
  <c r="BD52" i="1"/>
  <c r="BD53" i="1"/>
  <c r="BD54" i="1"/>
  <c r="BD55" i="1"/>
  <c r="BD56" i="1"/>
  <c r="BD57" i="1"/>
  <c r="BD58" i="1"/>
  <c r="BD59" i="1"/>
  <c r="BD60" i="1"/>
  <c r="BD61" i="1"/>
  <c r="BD62" i="1"/>
  <c r="BD63" i="1"/>
  <c r="BD64" i="1"/>
  <c r="BD65" i="1"/>
  <c r="BD66" i="1"/>
  <c r="BD67" i="1"/>
  <c r="BD68" i="1"/>
  <c r="BD69" i="1"/>
  <c r="BD70" i="1"/>
  <c r="BD71" i="1"/>
  <c r="BD72" i="1"/>
  <c r="BD73" i="1"/>
  <c r="BD74" i="1"/>
  <c r="BD75" i="1"/>
  <c r="BD76" i="1"/>
  <c r="BD77" i="1"/>
  <c r="BD78" i="1"/>
  <c r="BD79" i="1"/>
  <c r="BD80" i="1"/>
  <c r="BD81" i="1"/>
  <c r="BD82" i="1"/>
  <c r="BD83" i="1"/>
  <c r="BD84" i="1"/>
  <c r="BD85" i="1"/>
  <c r="BD86" i="1"/>
  <c r="BD87" i="1"/>
  <c r="BD88" i="1"/>
  <c r="BD89" i="1"/>
  <c r="BD90" i="1"/>
  <c r="BD91" i="1"/>
  <c r="BD92" i="1"/>
  <c r="BD93" i="1"/>
  <c r="BD94" i="1"/>
  <c r="BD95" i="1"/>
  <c r="BD96" i="1"/>
  <c r="BD97" i="1"/>
  <c r="BD98" i="1"/>
  <c r="BD99" i="1"/>
  <c r="BD100" i="1"/>
  <c r="BD101" i="1"/>
  <c r="BD2" i="1"/>
  <c r="BB3" i="1"/>
  <c r="BB4" i="1"/>
  <c r="BB5" i="1"/>
  <c r="BB6" i="1"/>
  <c r="BB7" i="1"/>
  <c r="BB8" i="1"/>
  <c r="BB9" i="1"/>
  <c r="BB10" i="1"/>
  <c r="BB11" i="1"/>
  <c r="BB12" i="1"/>
  <c r="BB13" i="1"/>
  <c r="BB14" i="1"/>
  <c r="BB15" i="1"/>
  <c r="BB16" i="1"/>
  <c r="BB17" i="1"/>
  <c r="BB18" i="1"/>
  <c r="BB19" i="1"/>
  <c r="BB20" i="1"/>
  <c r="BB21" i="1"/>
  <c r="BB22" i="1"/>
  <c r="BB23" i="1"/>
  <c r="BB24" i="1"/>
  <c r="BB25" i="1"/>
  <c r="BB26" i="1"/>
  <c r="BB27" i="1"/>
  <c r="BB28" i="1"/>
  <c r="BB29" i="1"/>
  <c r="BB30" i="1"/>
  <c r="BB31" i="1"/>
  <c r="BB32" i="1"/>
  <c r="BB33" i="1"/>
  <c r="BB34" i="1"/>
  <c r="BB35" i="1"/>
  <c r="BB36" i="1"/>
  <c r="BB37" i="1"/>
  <c r="BB38" i="1"/>
  <c r="BB39" i="1"/>
  <c r="BB40" i="1"/>
  <c r="BB41" i="1"/>
  <c r="BB42" i="1"/>
  <c r="BB43" i="1"/>
  <c r="BB44" i="1"/>
  <c r="BB45" i="1"/>
  <c r="BB46" i="1"/>
  <c r="BB47" i="1"/>
  <c r="BB48" i="1"/>
  <c r="BB49" i="1"/>
  <c r="BB50" i="1"/>
  <c r="BB51" i="1"/>
  <c r="BB52" i="1"/>
  <c r="BB53" i="1"/>
  <c r="BB54" i="1"/>
  <c r="BB55" i="1"/>
  <c r="BB56" i="1"/>
  <c r="BB57" i="1"/>
  <c r="BB58" i="1"/>
  <c r="BB59" i="1"/>
  <c r="BB60" i="1"/>
  <c r="BB61" i="1"/>
  <c r="BB62" i="1"/>
  <c r="BB63" i="1"/>
  <c r="BB64" i="1"/>
  <c r="BB65" i="1"/>
  <c r="BB66" i="1"/>
  <c r="BB67" i="1"/>
  <c r="BB68" i="1"/>
  <c r="BB69" i="1"/>
  <c r="BB70" i="1"/>
  <c r="BB71" i="1"/>
  <c r="BB72" i="1"/>
  <c r="BB73" i="1"/>
  <c r="BB74" i="1"/>
  <c r="BB75" i="1"/>
  <c r="BB76" i="1"/>
  <c r="BB77" i="1"/>
  <c r="BB78" i="1"/>
  <c r="BB79" i="1"/>
  <c r="BB80" i="1"/>
  <c r="BB81" i="1"/>
  <c r="BB82" i="1"/>
  <c r="BB83" i="1"/>
  <c r="BB84" i="1"/>
  <c r="BB85" i="1"/>
  <c r="BB86" i="1"/>
  <c r="BB87" i="1"/>
  <c r="BB88" i="1"/>
  <c r="BB89" i="1"/>
  <c r="BB90" i="1"/>
  <c r="BB91" i="1"/>
  <c r="BB92" i="1"/>
  <c r="BB93" i="1"/>
  <c r="BB94" i="1"/>
  <c r="BB95" i="1"/>
  <c r="BB96" i="1"/>
  <c r="BB97" i="1"/>
  <c r="BB98" i="1"/>
  <c r="BB99" i="1"/>
  <c r="BB100" i="1"/>
  <c r="BB101" i="1"/>
  <c r="BB2" i="1"/>
  <c r="BA3" i="1"/>
  <c r="BA4" i="1"/>
  <c r="BA5" i="1"/>
  <c r="BA6" i="1"/>
  <c r="BA7" i="1"/>
  <c r="BA8" i="1"/>
  <c r="BA9" i="1"/>
  <c r="BA10" i="1"/>
  <c r="BA11" i="1"/>
  <c r="BA12" i="1"/>
  <c r="BA13" i="1"/>
  <c r="BA14" i="1"/>
  <c r="BA15" i="1"/>
  <c r="BA16" i="1"/>
  <c r="BA17" i="1"/>
  <c r="BA18" i="1"/>
  <c r="BA19" i="1"/>
  <c r="BA20" i="1"/>
  <c r="BA21" i="1"/>
  <c r="BA22" i="1"/>
  <c r="BA23" i="1"/>
  <c r="BA24" i="1"/>
  <c r="BA25" i="1"/>
  <c r="BA26" i="1"/>
  <c r="BA27" i="1"/>
  <c r="BA28" i="1"/>
  <c r="BA29" i="1"/>
  <c r="BA30" i="1"/>
  <c r="BA31" i="1"/>
  <c r="BA32" i="1"/>
  <c r="BA33" i="1"/>
  <c r="BA34" i="1"/>
  <c r="BA35" i="1"/>
  <c r="BA36" i="1"/>
  <c r="BA37" i="1"/>
  <c r="BA38" i="1"/>
  <c r="BA39" i="1"/>
  <c r="BA40" i="1"/>
  <c r="BA41" i="1"/>
  <c r="BA42" i="1"/>
  <c r="BA43" i="1"/>
  <c r="BA44" i="1"/>
  <c r="BA45" i="1"/>
  <c r="BA46" i="1"/>
  <c r="BA47" i="1"/>
  <c r="BA48" i="1"/>
  <c r="BA49" i="1"/>
  <c r="BA50" i="1"/>
  <c r="BA51" i="1"/>
  <c r="BA52" i="1"/>
  <c r="BA53" i="1"/>
  <c r="BA54" i="1"/>
  <c r="BA55" i="1"/>
  <c r="BA56" i="1"/>
  <c r="BA57" i="1"/>
  <c r="BA58" i="1"/>
  <c r="BA59" i="1"/>
  <c r="BA60" i="1"/>
  <c r="BA61" i="1"/>
  <c r="BA62" i="1"/>
  <c r="BA63" i="1"/>
  <c r="BA64" i="1"/>
  <c r="BA65" i="1"/>
  <c r="BA66" i="1"/>
  <c r="BA67" i="1"/>
  <c r="BA68" i="1"/>
  <c r="BA69" i="1"/>
  <c r="BA70" i="1"/>
  <c r="BA71" i="1"/>
  <c r="BA72" i="1"/>
  <c r="BA73" i="1"/>
  <c r="BA74" i="1"/>
  <c r="BA75" i="1"/>
  <c r="BA76" i="1"/>
  <c r="BA77" i="1"/>
  <c r="BA78" i="1"/>
  <c r="BA79" i="1"/>
  <c r="BA80" i="1"/>
  <c r="BA81" i="1"/>
  <c r="BA82" i="1"/>
  <c r="BA83" i="1"/>
  <c r="BA84" i="1"/>
  <c r="BA85" i="1"/>
  <c r="BA86" i="1"/>
  <c r="BA87" i="1"/>
  <c r="BA88" i="1"/>
  <c r="BA89" i="1"/>
  <c r="BA90" i="1"/>
  <c r="BA91" i="1"/>
  <c r="BA92" i="1"/>
  <c r="BA93" i="1"/>
  <c r="BA94" i="1"/>
  <c r="BA95" i="1"/>
  <c r="BA96" i="1"/>
  <c r="BA97" i="1"/>
  <c r="BA98" i="1"/>
  <c r="BA99" i="1"/>
  <c r="BA100" i="1"/>
  <c r="BA101" i="1"/>
  <c r="BA2" i="1"/>
  <c r="AZ3" i="1"/>
  <c r="AZ4" i="1"/>
  <c r="AZ5" i="1"/>
  <c r="AZ6" i="1"/>
  <c r="AZ7" i="1"/>
  <c r="AZ8" i="1"/>
  <c r="AZ9" i="1"/>
  <c r="AZ10" i="1"/>
  <c r="AZ11" i="1"/>
  <c r="AZ12" i="1"/>
  <c r="AZ13" i="1"/>
  <c r="AZ14" i="1"/>
  <c r="AZ15" i="1"/>
  <c r="AZ16" i="1"/>
  <c r="AZ17" i="1"/>
  <c r="AZ18" i="1"/>
  <c r="AZ19" i="1"/>
  <c r="AZ20" i="1"/>
  <c r="AZ21" i="1"/>
  <c r="AZ22" i="1"/>
  <c r="AZ23" i="1"/>
  <c r="AZ24" i="1"/>
  <c r="AZ25" i="1"/>
  <c r="AZ26" i="1"/>
  <c r="AZ27" i="1"/>
  <c r="AZ28" i="1"/>
  <c r="AZ29" i="1"/>
  <c r="AZ30" i="1"/>
  <c r="AZ31" i="1"/>
  <c r="AZ32" i="1"/>
  <c r="AZ33" i="1"/>
  <c r="AZ34" i="1"/>
  <c r="AZ35" i="1"/>
  <c r="AZ36" i="1"/>
  <c r="AZ37" i="1"/>
  <c r="AZ38" i="1"/>
  <c r="AZ39" i="1"/>
  <c r="AZ40" i="1"/>
  <c r="AZ41" i="1"/>
  <c r="AZ42" i="1"/>
  <c r="AZ43" i="1"/>
  <c r="AZ44" i="1"/>
  <c r="AZ45" i="1"/>
  <c r="AZ46" i="1"/>
  <c r="AZ47" i="1"/>
  <c r="AZ48" i="1"/>
  <c r="AZ49" i="1"/>
  <c r="AZ50" i="1"/>
  <c r="AZ51" i="1"/>
  <c r="AZ52" i="1"/>
  <c r="AZ53" i="1"/>
  <c r="AZ54" i="1"/>
  <c r="AZ55" i="1"/>
  <c r="AZ56" i="1"/>
  <c r="AZ57" i="1"/>
  <c r="AZ58" i="1"/>
  <c r="AZ59" i="1"/>
  <c r="AZ60" i="1"/>
  <c r="AZ61" i="1"/>
  <c r="AZ62" i="1"/>
  <c r="AZ63" i="1"/>
  <c r="AZ64" i="1"/>
  <c r="AZ65" i="1"/>
  <c r="AZ66" i="1"/>
  <c r="AZ67" i="1"/>
  <c r="AZ68" i="1"/>
  <c r="AZ69" i="1"/>
  <c r="AZ70" i="1"/>
  <c r="AZ71" i="1"/>
  <c r="AZ72" i="1"/>
  <c r="AZ73" i="1"/>
  <c r="AZ74" i="1"/>
  <c r="AZ75" i="1"/>
  <c r="AZ76" i="1"/>
  <c r="AZ77" i="1"/>
  <c r="AZ78" i="1"/>
  <c r="AZ79" i="1"/>
  <c r="AZ80" i="1"/>
  <c r="AZ81" i="1"/>
  <c r="AZ82" i="1"/>
  <c r="AZ83" i="1"/>
  <c r="AZ84" i="1"/>
  <c r="AZ85" i="1"/>
  <c r="AZ86" i="1"/>
  <c r="AZ87" i="1"/>
  <c r="AZ88" i="1"/>
  <c r="AZ89" i="1"/>
  <c r="AZ90" i="1"/>
  <c r="AZ91" i="1"/>
  <c r="AZ92" i="1"/>
  <c r="AZ93" i="1"/>
  <c r="AZ94" i="1"/>
  <c r="AZ95" i="1"/>
  <c r="AZ96" i="1"/>
  <c r="AZ97" i="1"/>
  <c r="AZ98" i="1"/>
  <c r="AZ99" i="1"/>
  <c r="AZ100" i="1"/>
  <c r="AZ101" i="1"/>
  <c r="AZ2" i="1"/>
  <c r="AY3" i="1"/>
  <c r="AY4" i="1"/>
  <c r="AY5" i="1"/>
  <c r="AY6" i="1"/>
  <c r="AY7" i="1"/>
  <c r="AY8" i="1"/>
  <c r="AY9" i="1"/>
  <c r="AY10" i="1"/>
  <c r="AY11" i="1"/>
  <c r="AY12" i="1"/>
  <c r="AY13" i="1"/>
  <c r="AY14" i="1"/>
  <c r="AY15" i="1"/>
  <c r="AY16" i="1"/>
  <c r="AY17" i="1"/>
  <c r="AY18" i="1"/>
  <c r="AY19" i="1"/>
  <c r="AY20" i="1"/>
  <c r="AY21" i="1"/>
  <c r="AY22" i="1"/>
  <c r="AY23" i="1"/>
  <c r="AY24" i="1"/>
  <c r="AY25" i="1"/>
  <c r="AY26" i="1"/>
  <c r="AY27" i="1"/>
  <c r="AY28" i="1"/>
  <c r="AY29" i="1"/>
  <c r="AY30" i="1"/>
  <c r="AY31" i="1"/>
  <c r="AY32" i="1"/>
  <c r="AY33" i="1"/>
  <c r="AY34" i="1"/>
  <c r="AY35" i="1"/>
  <c r="AY36" i="1"/>
  <c r="AY37" i="1"/>
  <c r="AY38" i="1"/>
  <c r="AY39" i="1"/>
  <c r="AY40" i="1"/>
  <c r="AY41" i="1"/>
  <c r="AY42" i="1"/>
  <c r="AY43" i="1"/>
  <c r="AY44" i="1"/>
  <c r="AY45" i="1"/>
  <c r="AY46" i="1"/>
  <c r="AY47" i="1"/>
  <c r="AY48" i="1"/>
  <c r="AY49" i="1"/>
  <c r="AY50" i="1"/>
  <c r="AY51" i="1"/>
  <c r="AY52" i="1"/>
  <c r="AY53" i="1"/>
  <c r="AY54" i="1"/>
  <c r="AY55" i="1"/>
  <c r="AY56" i="1"/>
  <c r="AY57" i="1"/>
  <c r="AY58" i="1"/>
  <c r="AY59" i="1"/>
  <c r="AY60" i="1"/>
  <c r="AY61" i="1"/>
  <c r="AY62" i="1"/>
  <c r="AY63" i="1"/>
  <c r="AY64" i="1"/>
  <c r="AY65" i="1"/>
  <c r="AY66" i="1"/>
  <c r="AY67" i="1"/>
  <c r="AY68" i="1"/>
  <c r="AY69" i="1"/>
  <c r="AY70" i="1"/>
  <c r="AY71" i="1"/>
  <c r="AY72" i="1"/>
  <c r="AY73" i="1"/>
  <c r="AY74" i="1"/>
  <c r="AY75" i="1"/>
  <c r="AY76" i="1"/>
  <c r="AY77" i="1"/>
  <c r="AY78" i="1"/>
  <c r="AY79" i="1"/>
  <c r="AY80" i="1"/>
  <c r="AY81" i="1"/>
  <c r="AY82" i="1"/>
  <c r="AY83" i="1"/>
  <c r="AY84" i="1"/>
  <c r="AY85" i="1"/>
  <c r="AY86" i="1"/>
  <c r="AY87" i="1"/>
  <c r="AY88" i="1"/>
  <c r="AY89" i="1"/>
  <c r="AY90" i="1"/>
  <c r="AY91" i="1"/>
  <c r="AY92" i="1"/>
  <c r="AY93" i="1"/>
  <c r="AY94" i="1"/>
  <c r="AY95" i="1"/>
  <c r="AY96" i="1"/>
  <c r="AY97" i="1"/>
  <c r="AY98" i="1"/>
  <c r="AY99" i="1"/>
  <c r="AY100" i="1"/>
  <c r="AY101" i="1"/>
  <c r="AY2" i="1"/>
  <c r="AW3" i="1"/>
  <c r="AW4" i="1"/>
  <c r="AW5" i="1"/>
  <c r="AW6" i="1"/>
  <c r="AW7" i="1"/>
  <c r="AW8" i="1"/>
  <c r="AW9" i="1"/>
  <c r="AW10" i="1"/>
  <c r="AW11" i="1"/>
  <c r="AW12" i="1"/>
  <c r="AW13" i="1"/>
  <c r="AW14" i="1"/>
  <c r="AW15" i="1"/>
  <c r="AW16" i="1"/>
  <c r="AW17" i="1"/>
  <c r="AW18" i="1"/>
  <c r="AW19" i="1"/>
  <c r="AW20" i="1"/>
  <c r="AW21" i="1"/>
  <c r="AW22" i="1"/>
  <c r="AW23" i="1"/>
  <c r="AW24" i="1"/>
  <c r="AW25" i="1"/>
  <c r="AW26" i="1"/>
  <c r="AW27" i="1"/>
  <c r="AW28" i="1"/>
  <c r="AW29" i="1"/>
  <c r="AW30" i="1"/>
  <c r="AW31" i="1"/>
  <c r="AW32" i="1"/>
  <c r="AW33" i="1"/>
  <c r="AW34" i="1"/>
  <c r="AW35" i="1"/>
  <c r="AW36" i="1"/>
  <c r="AW37" i="1"/>
  <c r="AW38" i="1"/>
  <c r="AW39" i="1"/>
  <c r="AW40" i="1"/>
  <c r="AW41" i="1"/>
  <c r="AW42" i="1"/>
  <c r="AW43" i="1"/>
  <c r="AW44" i="1"/>
  <c r="AW45" i="1"/>
  <c r="AW46" i="1"/>
  <c r="AW47" i="1"/>
  <c r="AW48" i="1"/>
  <c r="AW49" i="1"/>
  <c r="AW50" i="1"/>
  <c r="AW51" i="1"/>
  <c r="AW52" i="1"/>
  <c r="AW53" i="1"/>
  <c r="AW54" i="1"/>
  <c r="AW55" i="1"/>
  <c r="AW56" i="1"/>
  <c r="AW57" i="1"/>
  <c r="AW58" i="1"/>
  <c r="AW59" i="1"/>
  <c r="AW60" i="1"/>
  <c r="AW61" i="1"/>
  <c r="AW62" i="1"/>
  <c r="AW63" i="1"/>
  <c r="AW64" i="1"/>
  <c r="AW65" i="1"/>
  <c r="AW66" i="1"/>
  <c r="AW67" i="1"/>
  <c r="AW68" i="1"/>
  <c r="AW69" i="1"/>
  <c r="AW70" i="1"/>
  <c r="AW71" i="1"/>
  <c r="AW72" i="1"/>
  <c r="AW73" i="1"/>
  <c r="AW74" i="1"/>
  <c r="AW75" i="1"/>
  <c r="AW76" i="1"/>
  <c r="AW77" i="1"/>
  <c r="AW78" i="1"/>
  <c r="AW79" i="1"/>
  <c r="AW80" i="1"/>
  <c r="AW81" i="1"/>
  <c r="AW82" i="1"/>
  <c r="AW83" i="1"/>
  <c r="AW84" i="1"/>
  <c r="AW85" i="1"/>
  <c r="AW86" i="1"/>
  <c r="AW87" i="1"/>
  <c r="AW88" i="1"/>
  <c r="AW89" i="1"/>
  <c r="AW90" i="1"/>
  <c r="AW91" i="1"/>
  <c r="AW92" i="1"/>
  <c r="AW93" i="1"/>
  <c r="AW94" i="1"/>
  <c r="AW95" i="1"/>
  <c r="AW96" i="1"/>
  <c r="AW97" i="1"/>
  <c r="AW98" i="1"/>
  <c r="AW99" i="1"/>
  <c r="AW100" i="1"/>
  <c r="AW101" i="1"/>
  <c r="AW2" i="1"/>
  <c r="AV3" i="1"/>
  <c r="AV4" i="1"/>
  <c r="AV5" i="1"/>
  <c r="AV6" i="1"/>
  <c r="AV7" i="1"/>
  <c r="AV8" i="1"/>
  <c r="AV9" i="1"/>
  <c r="AV10" i="1"/>
  <c r="AV11" i="1"/>
  <c r="AV12" i="1"/>
  <c r="AV13" i="1"/>
  <c r="AV14" i="1"/>
  <c r="AV15" i="1"/>
  <c r="AV16" i="1"/>
  <c r="AV17" i="1"/>
  <c r="AV18" i="1"/>
  <c r="AV19" i="1"/>
  <c r="AV20" i="1"/>
  <c r="AV21" i="1"/>
  <c r="AV22" i="1"/>
  <c r="AV23" i="1"/>
  <c r="AV24" i="1"/>
  <c r="AV25" i="1"/>
  <c r="AV26" i="1"/>
  <c r="AV27" i="1"/>
  <c r="AV28" i="1"/>
  <c r="AV29" i="1"/>
  <c r="AV30" i="1"/>
  <c r="AV31" i="1"/>
  <c r="AV32" i="1"/>
  <c r="AV33" i="1"/>
  <c r="AV34" i="1"/>
  <c r="AV35" i="1"/>
  <c r="AV36" i="1"/>
  <c r="AV37" i="1"/>
  <c r="AV38" i="1"/>
  <c r="AV39" i="1"/>
  <c r="AV40" i="1"/>
  <c r="AV41" i="1"/>
  <c r="AV42" i="1"/>
  <c r="AV43" i="1"/>
  <c r="AV44" i="1"/>
  <c r="AV45" i="1"/>
  <c r="AV46" i="1"/>
  <c r="AV47" i="1"/>
  <c r="AV48" i="1"/>
  <c r="AV49" i="1"/>
  <c r="AV50" i="1"/>
  <c r="AV51" i="1"/>
  <c r="AV52" i="1"/>
  <c r="AV53" i="1"/>
  <c r="AV54" i="1"/>
  <c r="AV55" i="1"/>
  <c r="AV56" i="1"/>
  <c r="AV57" i="1"/>
  <c r="AV58" i="1"/>
  <c r="AV59" i="1"/>
  <c r="AV60" i="1"/>
  <c r="AV61" i="1"/>
  <c r="AV62" i="1"/>
  <c r="AV63" i="1"/>
  <c r="AV64" i="1"/>
  <c r="AV65" i="1"/>
  <c r="AV66" i="1"/>
  <c r="AV67" i="1"/>
  <c r="AV68" i="1"/>
  <c r="AV69" i="1"/>
  <c r="AV70" i="1"/>
  <c r="AV71" i="1"/>
  <c r="AV72" i="1"/>
  <c r="AV73" i="1"/>
  <c r="AV74" i="1"/>
  <c r="AV75" i="1"/>
  <c r="AV76" i="1"/>
  <c r="AV77" i="1"/>
  <c r="AV78" i="1"/>
  <c r="AV79" i="1"/>
  <c r="AV80" i="1"/>
  <c r="AV81" i="1"/>
  <c r="AV82" i="1"/>
  <c r="AV83" i="1"/>
  <c r="AV84" i="1"/>
  <c r="AV85" i="1"/>
  <c r="AV86" i="1"/>
  <c r="AV87" i="1"/>
  <c r="AV88" i="1"/>
  <c r="AV89" i="1"/>
  <c r="AV90" i="1"/>
  <c r="AV91" i="1"/>
  <c r="AV92" i="1"/>
  <c r="AV93" i="1"/>
  <c r="AV94" i="1"/>
  <c r="AV95" i="1"/>
  <c r="AV96" i="1"/>
  <c r="AV97" i="1"/>
  <c r="AV98" i="1"/>
  <c r="AV99" i="1"/>
  <c r="AV100" i="1"/>
  <c r="AV101" i="1"/>
  <c r="AV2" i="1"/>
  <c r="AU3" i="1"/>
  <c r="AU4" i="1"/>
  <c r="AU5" i="1"/>
  <c r="AU6" i="1"/>
  <c r="AU7" i="1"/>
  <c r="AU8" i="1"/>
  <c r="AU9" i="1"/>
  <c r="AU10" i="1"/>
  <c r="AU11" i="1"/>
  <c r="AU12" i="1"/>
  <c r="AU13" i="1"/>
  <c r="AU14" i="1"/>
  <c r="AU15" i="1"/>
  <c r="AU16" i="1"/>
  <c r="AU17" i="1"/>
  <c r="AU18" i="1"/>
  <c r="AU19" i="1"/>
  <c r="AU20" i="1"/>
  <c r="AU21" i="1"/>
  <c r="AU22" i="1"/>
  <c r="AU23" i="1"/>
  <c r="AU24" i="1"/>
  <c r="AU25" i="1"/>
  <c r="AU26" i="1"/>
  <c r="AU27" i="1"/>
  <c r="AU28" i="1"/>
  <c r="AU29" i="1"/>
  <c r="AU30" i="1"/>
  <c r="AU31" i="1"/>
  <c r="AU32" i="1"/>
  <c r="AU33" i="1"/>
  <c r="AU34" i="1"/>
  <c r="AU35" i="1"/>
  <c r="AU36" i="1"/>
  <c r="AU37" i="1"/>
  <c r="AU38" i="1"/>
  <c r="AU39" i="1"/>
  <c r="AU40" i="1"/>
  <c r="AU41" i="1"/>
  <c r="AU42" i="1"/>
  <c r="AU43" i="1"/>
  <c r="AU44" i="1"/>
  <c r="AU45" i="1"/>
  <c r="AU46" i="1"/>
  <c r="AU47" i="1"/>
  <c r="AU48" i="1"/>
  <c r="AU49" i="1"/>
  <c r="AU50" i="1"/>
  <c r="AU51" i="1"/>
  <c r="AU52" i="1"/>
  <c r="AU53" i="1"/>
  <c r="AU54" i="1"/>
  <c r="AU55" i="1"/>
  <c r="AU56" i="1"/>
  <c r="AU57" i="1"/>
  <c r="AU58" i="1"/>
  <c r="AU59" i="1"/>
  <c r="AU60" i="1"/>
  <c r="AU61" i="1"/>
  <c r="AU62" i="1"/>
  <c r="AU63" i="1"/>
  <c r="AU64" i="1"/>
  <c r="AU65" i="1"/>
  <c r="AU66" i="1"/>
  <c r="AU67" i="1"/>
  <c r="AU68" i="1"/>
  <c r="AU69" i="1"/>
  <c r="AU70" i="1"/>
  <c r="AU71" i="1"/>
  <c r="AU72" i="1"/>
  <c r="AU73" i="1"/>
  <c r="AU74" i="1"/>
  <c r="AU75" i="1"/>
  <c r="AU76" i="1"/>
  <c r="AU77" i="1"/>
  <c r="AU78" i="1"/>
  <c r="AU79" i="1"/>
  <c r="AU80" i="1"/>
  <c r="AU81" i="1"/>
  <c r="AU82" i="1"/>
  <c r="AU83" i="1"/>
  <c r="AU84" i="1"/>
  <c r="AU85" i="1"/>
  <c r="AU86" i="1"/>
  <c r="AU87" i="1"/>
  <c r="AU88" i="1"/>
  <c r="AU89" i="1"/>
  <c r="AU90" i="1"/>
  <c r="AU91" i="1"/>
  <c r="AU92" i="1"/>
  <c r="AU93" i="1"/>
  <c r="AU94" i="1"/>
  <c r="AU95" i="1"/>
  <c r="AU96" i="1"/>
  <c r="AU97" i="1"/>
  <c r="AU98" i="1"/>
  <c r="AU99" i="1"/>
  <c r="AU100" i="1"/>
  <c r="AU101" i="1"/>
  <c r="AU2" i="1"/>
  <c r="AT3" i="1"/>
  <c r="AT4" i="1"/>
  <c r="AT5" i="1"/>
  <c r="AT6" i="1"/>
  <c r="AT7" i="1"/>
  <c r="AT8" i="1"/>
  <c r="AT9" i="1"/>
  <c r="AT10" i="1"/>
  <c r="AT11" i="1"/>
  <c r="AT12" i="1"/>
  <c r="AT13" i="1"/>
  <c r="AT14" i="1"/>
  <c r="AT15" i="1"/>
  <c r="AT16" i="1"/>
  <c r="AT17" i="1"/>
  <c r="AT18" i="1"/>
  <c r="AT19" i="1"/>
  <c r="AT20" i="1"/>
  <c r="AT21" i="1"/>
  <c r="AT22" i="1"/>
  <c r="AT23" i="1"/>
  <c r="AT24" i="1"/>
  <c r="AT25" i="1"/>
  <c r="AT26" i="1"/>
  <c r="AT27" i="1"/>
  <c r="AT28" i="1"/>
  <c r="AT29" i="1"/>
  <c r="AT30" i="1"/>
  <c r="AT31" i="1"/>
  <c r="AT32" i="1"/>
  <c r="AT33" i="1"/>
  <c r="AT34" i="1"/>
  <c r="AT35" i="1"/>
  <c r="AT36" i="1"/>
  <c r="AT37" i="1"/>
  <c r="AT38" i="1"/>
  <c r="AT39" i="1"/>
  <c r="AT40" i="1"/>
  <c r="AT41" i="1"/>
  <c r="AT42" i="1"/>
  <c r="AT43" i="1"/>
  <c r="AT44" i="1"/>
  <c r="AT45" i="1"/>
  <c r="AT46" i="1"/>
  <c r="AT47" i="1"/>
  <c r="AT48" i="1"/>
  <c r="AT49" i="1"/>
  <c r="AT50" i="1"/>
  <c r="AT51" i="1"/>
  <c r="AT52" i="1"/>
  <c r="AT53" i="1"/>
  <c r="AT54" i="1"/>
  <c r="AT55" i="1"/>
  <c r="AT56" i="1"/>
  <c r="AT57" i="1"/>
  <c r="AT58" i="1"/>
  <c r="AT59" i="1"/>
  <c r="AT60" i="1"/>
  <c r="AT61" i="1"/>
  <c r="AT62" i="1"/>
  <c r="AT63" i="1"/>
  <c r="AT64" i="1"/>
  <c r="AT65" i="1"/>
  <c r="AT66" i="1"/>
  <c r="AT67" i="1"/>
  <c r="AT68" i="1"/>
  <c r="AT69" i="1"/>
  <c r="AT70" i="1"/>
  <c r="AT71" i="1"/>
  <c r="AT72" i="1"/>
  <c r="AT73" i="1"/>
  <c r="AT74" i="1"/>
  <c r="AT75" i="1"/>
  <c r="AT76" i="1"/>
  <c r="AT77" i="1"/>
  <c r="AT78" i="1"/>
  <c r="AT79" i="1"/>
  <c r="AT80" i="1"/>
  <c r="AT81" i="1"/>
  <c r="AT82" i="1"/>
  <c r="AT83" i="1"/>
  <c r="AT84" i="1"/>
  <c r="AT85" i="1"/>
  <c r="AT86" i="1"/>
  <c r="AT87" i="1"/>
  <c r="AT88" i="1"/>
  <c r="AT89" i="1"/>
  <c r="AT90" i="1"/>
  <c r="AT91" i="1"/>
  <c r="AT92" i="1"/>
  <c r="AT93" i="1"/>
  <c r="AT94" i="1"/>
  <c r="AT95" i="1"/>
  <c r="AT96" i="1"/>
  <c r="AT97" i="1"/>
  <c r="AT98" i="1"/>
  <c r="AT99" i="1"/>
  <c r="AT100" i="1"/>
  <c r="AT101" i="1"/>
  <c r="AT2" i="1"/>
  <c r="AP3" i="1"/>
  <c r="AP4" i="1"/>
  <c r="AP5" i="1"/>
  <c r="AP6" i="1"/>
  <c r="AP7" i="1"/>
  <c r="AP8" i="1"/>
  <c r="AP9" i="1"/>
  <c r="AP10" i="1"/>
  <c r="AP11" i="1"/>
  <c r="AP12" i="1"/>
  <c r="AP13" i="1"/>
  <c r="AP14" i="1"/>
  <c r="AP15" i="1"/>
  <c r="AP16" i="1"/>
  <c r="AP17" i="1"/>
  <c r="AP18" i="1"/>
  <c r="AP19" i="1"/>
  <c r="AP20" i="1"/>
  <c r="AP21" i="1"/>
  <c r="AP22" i="1"/>
  <c r="AP23" i="1"/>
  <c r="AP24" i="1"/>
  <c r="AP25" i="1"/>
  <c r="AP26" i="1"/>
  <c r="AP27" i="1"/>
  <c r="AP28" i="1"/>
  <c r="AP29" i="1"/>
  <c r="AP30" i="1"/>
  <c r="AP31" i="1"/>
  <c r="AP32" i="1"/>
  <c r="AP33" i="1"/>
  <c r="AP34" i="1"/>
  <c r="AP35" i="1"/>
  <c r="AP36" i="1"/>
  <c r="AP37" i="1"/>
  <c r="AP38" i="1"/>
  <c r="AP39" i="1"/>
  <c r="AP40" i="1"/>
  <c r="AP41" i="1"/>
  <c r="AP42" i="1"/>
  <c r="AP43" i="1"/>
  <c r="AP44" i="1"/>
  <c r="AP45" i="1"/>
  <c r="AP46" i="1"/>
  <c r="AP47" i="1"/>
  <c r="AP48" i="1"/>
  <c r="AP49" i="1"/>
  <c r="AP50" i="1"/>
  <c r="AP51" i="1"/>
  <c r="AP52" i="1"/>
  <c r="AP53" i="1"/>
  <c r="AP54" i="1"/>
  <c r="AP55" i="1"/>
  <c r="AP56" i="1"/>
  <c r="AP57" i="1"/>
  <c r="AP58" i="1"/>
  <c r="AP59" i="1"/>
  <c r="AP60" i="1"/>
  <c r="AP61" i="1"/>
  <c r="AP62" i="1"/>
  <c r="AP63" i="1"/>
  <c r="AP64" i="1"/>
  <c r="AP65" i="1"/>
  <c r="AP66" i="1"/>
  <c r="AP67" i="1"/>
  <c r="AP68" i="1"/>
  <c r="AP69" i="1"/>
  <c r="AP70" i="1"/>
  <c r="AP71" i="1"/>
  <c r="AP72" i="1"/>
  <c r="AP73" i="1"/>
  <c r="AP74" i="1"/>
  <c r="AP75" i="1"/>
  <c r="AP76" i="1"/>
  <c r="AP77" i="1"/>
  <c r="AP78" i="1"/>
  <c r="AP79" i="1"/>
  <c r="AP80" i="1"/>
  <c r="AP81" i="1"/>
  <c r="AP82" i="1"/>
  <c r="AP83" i="1"/>
  <c r="AP84" i="1"/>
  <c r="AP85" i="1"/>
  <c r="AP86" i="1"/>
  <c r="AP87" i="1"/>
  <c r="AP88" i="1"/>
  <c r="AP89" i="1"/>
  <c r="AP90" i="1"/>
  <c r="AP91" i="1"/>
  <c r="AP92" i="1"/>
  <c r="AP93" i="1"/>
  <c r="AP94" i="1"/>
  <c r="AP95" i="1"/>
  <c r="AP96" i="1"/>
  <c r="AP97" i="1"/>
  <c r="AP98" i="1"/>
  <c r="AP99" i="1"/>
  <c r="AP100" i="1"/>
  <c r="AP101" i="1"/>
  <c r="AP2" i="1"/>
  <c r="AO3" i="1"/>
  <c r="AO4" i="1"/>
  <c r="AO5" i="1"/>
  <c r="AO6" i="1"/>
  <c r="AO7" i="1"/>
  <c r="AO8" i="1"/>
  <c r="AO9" i="1"/>
  <c r="AO10" i="1"/>
  <c r="AO11" i="1"/>
  <c r="AO12" i="1"/>
  <c r="AO13" i="1"/>
  <c r="AO14" i="1"/>
  <c r="AO15" i="1"/>
  <c r="AO16" i="1"/>
  <c r="AO17" i="1"/>
  <c r="AO18" i="1"/>
  <c r="AO19" i="1"/>
  <c r="AO20" i="1"/>
  <c r="AO21" i="1"/>
  <c r="AO22" i="1"/>
  <c r="AO23" i="1"/>
  <c r="AO24" i="1"/>
  <c r="AO25" i="1"/>
  <c r="AO26" i="1"/>
  <c r="AO27" i="1"/>
  <c r="AO28" i="1"/>
  <c r="AO29" i="1"/>
  <c r="AO30" i="1"/>
  <c r="AO31" i="1"/>
  <c r="AO32" i="1"/>
  <c r="AO33" i="1"/>
  <c r="AO34" i="1"/>
  <c r="AO35" i="1"/>
  <c r="AO36" i="1"/>
  <c r="AO37" i="1"/>
  <c r="AO38" i="1"/>
  <c r="AO39" i="1"/>
  <c r="AO40" i="1"/>
  <c r="AO41" i="1"/>
  <c r="AO42" i="1"/>
  <c r="AO43" i="1"/>
  <c r="AO44" i="1"/>
  <c r="AO45" i="1"/>
  <c r="AO46" i="1"/>
  <c r="AO47" i="1"/>
  <c r="AO48" i="1"/>
  <c r="AO49" i="1"/>
  <c r="AO50" i="1"/>
  <c r="AO51" i="1"/>
  <c r="AO52" i="1"/>
  <c r="AO53" i="1"/>
  <c r="AO54" i="1"/>
  <c r="AO55" i="1"/>
  <c r="AO56" i="1"/>
  <c r="AO57" i="1"/>
  <c r="AO58" i="1"/>
  <c r="AO59" i="1"/>
  <c r="AO60" i="1"/>
  <c r="AO61" i="1"/>
  <c r="AO62" i="1"/>
  <c r="AO63" i="1"/>
  <c r="AO64" i="1"/>
  <c r="AO65" i="1"/>
  <c r="AO66" i="1"/>
  <c r="AO67" i="1"/>
  <c r="AO68" i="1"/>
  <c r="AO69" i="1"/>
  <c r="AO70" i="1"/>
  <c r="AO71" i="1"/>
  <c r="AO72" i="1"/>
  <c r="AO73" i="1"/>
  <c r="AO74" i="1"/>
  <c r="AO75" i="1"/>
  <c r="AO76" i="1"/>
  <c r="AO77" i="1"/>
  <c r="AO78" i="1"/>
  <c r="AO79" i="1"/>
  <c r="AO80" i="1"/>
  <c r="AO81" i="1"/>
  <c r="AO82" i="1"/>
  <c r="AO83" i="1"/>
  <c r="AO84" i="1"/>
  <c r="AO85" i="1"/>
  <c r="AO86" i="1"/>
  <c r="AO87" i="1"/>
  <c r="AO88" i="1"/>
  <c r="AO89" i="1"/>
  <c r="AO90" i="1"/>
  <c r="AO91" i="1"/>
  <c r="AO92" i="1"/>
  <c r="AO93" i="1"/>
  <c r="AO94" i="1"/>
  <c r="AO95" i="1"/>
  <c r="AO96" i="1"/>
  <c r="AO97" i="1"/>
  <c r="AO98" i="1"/>
  <c r="AO99" i="1"/>
  <c r="AO100" i="1"/>
  <c r="AO101" i="1"/>
  <c r="AO2" i="1"/>
  <c r="AM3" i="1" l="1"/>
  <c r="AM4" i="1"/>
  <c r="AM5" i="1"/>
  <c r="AM6" i="1"/>
  <c r="AM7" i="1"/>
  <c r="AM8" i="1"/>
  <c r="AM9" i="1"/>
  <c r="AM10" i="1"/>
  <c r="AM11" i="1"/>
  <c r="AM12" i="1"/>
  <c r="AM13" i="1"/>
  <c r="AM14" i="1"/>
  <c r="AM15" i="1"/>
  <c r="AM16" i="1"/>
  <c r="AM17" i="1"/>
  <c r="AM18" i="1"/>
  <c r="AM19" i="1"/>
  <c r="AM20" i="1"/>
  <c r="AM21" i="1"/>
  <c r="AM22" i="1"/>
  <c r="AM23" i="1"/>
  <c r="AM24" i="1"/>
  <c r="AM25" i="1"/>
  <c r="AM26" i="1"/>
  <c r="AM27" i="1"/>
  <c r="AM28" i="1"/>
  <c r="AM29" i="1"/>
  <c r="AM30" i="1"/>
  <c r="AM31" i="1"/>
  <c r="AM32" i="1"/>
  <c r="AM33" i="1"/>
  <c r="AM34" i="1"/>
  <c r="AM35" i="1"/>
  <c r="AM36" i="1"/>
  <c r="AM37" i="1"/>
  <c r="AM38" i="1"/>
  <c r="AM39" i="1"/>
  <c r="AM40" i="1"/>
  <c r="AM41" i="1"/>
  <c r="AM42" i="1"/>
  <c r="AM43" i="1"/>
  <c r="AM44" i="1"/>
  <c r="AM45" i="1"/>
  <c r="AM46" i="1"/>
  <c r="AM47" i="1"/>
  <c r="AM48" i="1"/>
  <c r="AM49" i="1"/>
  <c r="AM50" i="1"/>
  <c r="AM51" i="1"/>
  <c r="AM52" i="1"/>
  <c r="AM53" i="1"/>
  <c r="AM54" i="1"/>
  <c r="AM55" i="1"/>
  <c r="AM56" i="1"/>
  <c r="AM57" i="1"/>
  <c r="AM58" i="1"/>
  <c r="AM59" i="1"/>
  <c r="AM60" i="1"/>
  <c r="AM61" i="1"/>
  <c r="AM62" i="1"/>
  <c r="AM63" i="1"/>
  <c r="AM64" i="1"/>
  <c r="AM65" i="1"/>
  <c r="AM66" i="1"/>
  <c r="AM67" i="1"/>
  <c r="AM68" i="1"/>
  <c r="AM69" i="1"/>
  <c r="AM70" i="1"/>
  <c r="AM71" i="1"/>
  <c r="AM72" i="1"/>
  <c r="AM73" i="1"/>
  <c r="AM74" i="1"/>
  <c r="AM75" i="1"/>
  <c r="AM76" i="1"/>
  <c r="AM77" i="1"/>
  <c r="AM78" i="1"/>
  <c r="AM79" i="1"/>
  <c r="AM80" i="1"/>
  <c r="AM81" i="1"/>
  <c r="AM82" i="1"/>
  <c r="AM83" i="1"/>
  <c r="AM84" i="1"/>
  <c r="AM85" i="1"/>
  <c r="AM86" i="1"/>
  <c r="AM87" i="1"/>
  <c r="AM88" i="1"/>
  <c r="AM89" i="1"/>
  <c r="AM90" i="1"/>
  <c r="AM91" i="1"/>
  <c r="AM92" i="1"/>
  <c r="AM93" i="1"/>
  <c r="AM94" i="1"/>
  <c r="AM95" i="1"/>
  <c r="AM96" i="1"/>
  <c r="AM97" i="1"/>
  <c r="AM98" i="1"/>
  <c r="AM99" i="1"/>
  <c r="AM100" i="1"/>
  <c r="AM101" i="1"/>
  <c r="AM2" i="1"/>
  <c r="AH3" i="1"/>
  <c r="AH4" i="1"/>
  <c r="AH5" i="1"/>
  <c r="AH6" i="1"/>
  <c r="AH7" i="1"/>
  <c r="AH8" i="1"/>
  <c r="AH9" i="1"/>
  <c r="AH10" i="1"/>
  <c r="AH11" i="1"/>
  <c r="AH12" i="1"/>
  <c r="AH13" i="1"/>
  <c r="AH14" i="1"/>
  <c r="AH15" i="1"/>
  <c r="AH16" i="1"/>
  <c r="AH17" i="1"/>
  <c r="AH18" i="1"/>
  <c r="AH19" i="1"/>
  <c r="AH20" i="1"/>
  <c r="AH21" i="1"/>
  <c r="AH22" i="1"/>
  <c r="AH23" i="1"/>
  <c r="AH24" i="1"/>
  <c r="AH25" i="1"/>
  <c r="AH26" i="1"/>
  <c r="AH27" i="1"/>
  <c r="AH28" i="1"/>
  <c r="AH29" i="1"/>
  <c r="AH30" i="1"/>
  <c r="AH31" i="1"/>
  <c r="AH32" i="1"/>
  <c r="AH33" i="1"/>
  <c r="AH34" i="1"/>
  <c r="AH35" i="1"/>
  <c r="AH36" i="1"/>
  <c r="AH37" i="1"/>
  <c r="AH38" i="1"/>
  <c r="AH39" i="1"/>
  <c r="AH40" i="1"/>
  <c r="AH41" i="1"/>
  <c r="AH42" i="1"/>
  <c r="AH43" i="1"/>
  <c r="AH44" i="1"/>
  <c r="AH45" i="1"/>
  <c r="AH46" i="1"/>
  <c r="AH47" i="1"/>
  <c r="AH48" i="1"/>
  <c r="AH49" i="1"/>
  <c r="AH50" i="1"/>
  <c r="AH51" i="1"/>
  <c r="AH52" i="1"/>
  <c r="AH53" i="1"/>
  <c r="AH54" i="1"/>
  <c r="AH55" i="1"/>
  <c r="AH56" i="1"/>
  <c r="AH57" i="1"/>
  <c r="AH58" i="1"/>
  <c r="AH59" i="1"/>
  <c r="AH60" i="1"/>
  <c r="AH61" i="1"/>
  <c r="AH62" i="1"/>
  <c r="AH63" i="1"/>
  <c r="AH64" i="1"/>
  <c r="AH65" i="1"/>
  <c r="AH66" i="1"/>
  <c r="AH67" i="1"/>
  <c r="AH68" i="1"/>
  <c r="AH69" i="1"/>
  <c r="AH70" i="1"/>
  <c r="AH71" i="1"/>
  <c r="AH72" i="1"/>
  <c r="AH73" i="1"/>
  <c r="AH74" i="1"/>
  <c r="AH75" i="1"/>
  <c r="AH76" i="1"/>
  <c r="AH77" i="1"/>
  <c r="AH78" i="1"/>
  <c r="AH79" i="1"/>
  <c r="AH80" i="1"/>
  <c r="AH81" i="1"/>
  <c r="AH82" i="1"/>
  <c r="AH83" i="1"/>
  <c r="AH84" i="1"/>
  <c r="AH85" i="1"/>
  <c r="AH86" i="1"/>
  <c r="AH87" i="1"/>
  <c r="AH88" i="1"/>
  <c r="AH89" i="1"/>
  <c r="AH90" i="1"/>
  <c r="AH91" i="1"/>
  <c r="AH92" i="1"/>
  <c r="AH93" i="1"/>
  <c r="AH94" i="1"/>
  <c r="AH95" i="1"/>
  <c r="AH96" i="1"/>
  <c r="AH97" i="1"/>
  <c r="AH98" i="1"/>
  <c r="AH99" i="1"/>
  <c r="AH100" i="1"/>
  <c r="AH101" i="1"/>
  <c r="AH2" i="1"/>
  <c r="AG3" i="1"/>
  <c r="AG4" i="1"/>
  <c r="AG5" i="1"/>
  <c r="AG6" i="1"/>
  <c r="AG7" i="1"/>
  <c r="AG8" i="1"/>
  <c r="AG9" i="1"/>
  <c r="AG10" i="1"/>
  <c r="AG11" i="1"/>
  <c r="AG12" i="1"/>
  <c r="AG13" i="1"/>
  <c r="AG14" i="1"/>
  <c r="AG15" i="1"/>
  <c r="AG16" i="1"/>
  <c r="AG17" i="1"/>
  <c r="AG18" i="1"/>
  <c r="AG19" i="1"/>
  <c r="AG20" i="1"/>
  <c r="AG21" i="1"/>
  <c r="AG22" i="1"/>
  <c r="AG23" i="1"/>
  <c r="AG24" i="1"/>
  <c r="AG25" i="1"/>
  <c r="AG26" i="1"/>
  <c r="AG27" i="1"/>
  <c r="AG28" i="1"/>
  <c r="AG29" i="1"/>
  <c r="AG30" i="1"/>
  <c r="AG31" i="1"/>
  <c r="AG32" i="1"/>
  <c r="AG33" i="1"/>
  <c r="AG34" i="1"/>
  <c r="AG35" i="1"/>
  <c r="AG36" i="1"/>
  <c r="AG37" i="1"/>
  <c r="AG38" i="1"/>
  <c r="AG39" i="1"/>
  <c r="AG40" i="1"/>
  <c r="AG41" i="1"/>
  <c r="AG42" i="1"/>
  <c r="AG43" i="1"/>
  <c r="AG44" i="1"/>
  <c r="AG45" i="1"/>
  <c r="AG46" i="1"/>
  <c r="AG47" i="1"/>
  <c r="AG48" i="1"/>
  <c r="AG49" i="1"/>
  <c r="AG50" i="1"/>
  <c r="AG51" i="1"/>
  <c r="AG52" i="1"/>
  <c r="AG53" i="1"/>
  <c r="AG54" i="1"/>
  <c r="AG55" i="1"/>
  <c r="AG56" i="1"/>
  <c r="AG57" i="1"/>
  <c r="AG58" i="1"/>
  <c r="AG59" i="1"/>
  <c r="AG60" i="1"/>
  <c r="AG61" i="1"/>
  <c r="AG62" i="1"/>
  <c r="AG63" i="1"/>
  <c r="AG64" i="1"/>
  <c r="AG65" i="1"/>
  <c r="AG66" i="1"/>
  <c r="AG67" i="1"/>
  <c r="AG68" i="1"/>
  <c r="AG69" i="1"/>
  <c r="AG70" i="1"/>
  <c r="AG71" i="1"/>
  <c r="AG72" i="1"/>
  <c r="AG73" i="1"/>
  <c r="AG74" i="1"/>
  <c r="AG75" i="1"/>
  <c r="AG76" i="1"/>
  <c r="AG77" i="1"/>
  <c r="AG78" i="1"/>
  <c r="AG79" i="1"/>
  <c r="AG80" i="1"/>
  <c r="AG81" i="1"/>
  <c r="AG82" i="1"/>
  <c r="AG83" i="1"/>
  <c r="AG84" i="1"/>
  <c r="AG85" i="1"/>
  <c r="AG86" i="1"/>
  <c r="AG87" i="1"/>
  <c r="AG88" i="1"/>
  <c r="AG89" i="1"/>
  <c r="AG90" i="1"/>
  <c r="AG91" i="1"/>
  <c r="AG92" i="1"/>
  <c r="AG93" i="1"/>
  <c r="AG94" i="1"/>
  <c r="AG95" i="1"/>
  <c r="AG96" i="1"/>
  <c r="AG97" i="1"/>
  <c r="AG98" i="1"/>
  <c r="AG99" i="1"/>
  <c r="AG100" i="1"/>
  <c r="AG101" i="1"/>
  <c r="AG2" i="1"/>
  <c r="AF3" i="1"/>
  <c r="AF4" i="1"/>
  <c r="AF5" i="1"/>
  <c r="AF6" i="1"/>
  <c r="AF7" i="1"/>
  <c r="AF8" i="1"/>
  <c r="AF9" i="1"/>
  <c r="AF10" i="1"/>
  <c r="AF11" i="1"/>
  <c r="AF12" i="1"/>
  <c r="AF13" i="1"/>
  <c r="AF14" i="1"/>
  <c r="AF15" i="1"/>
  <c r="AF16" i="1"/>
  <c r="AF17" i="1"/>
  <c r="AF18" i="1"/>
  <c r="AF19" i="1"/>
  <c r="AF20" i="1"/>
  <c r="AF21" i="1"/>
  <c r="AF22" i="1"/>
  <c r="AF23" i="1"/>
  <c r="AF24" i="1"/>
  <c r="AF25" i="1"/>
  <c r="AF26" i="1"/>
  <c r="AF27" i="1"/>
  <c r="AF28" i="1"/>
  <c r="AF29" i="1"/>
  <c r="AF30" i="1"/>
  <c r="AF31" i="1"/>
  <c r="AF32" i="1"/>
  <c r="AF33" i="1"/>
  <c r="AF34" i="1"/>
  <c r="AF35" i="1"/>
  <c r="AF36" i="1"/>
  <c r="AF37" i="1"/>
  <c r="AF38" i="1"/>
  <c r="AF39" i="1"/>
  <c r="AF40" i="1"/>
  <c r="AF41" i="1"/>
  <c r="AF42" i="1"/>
  <c r="AF43" i="1"/>
  <c r="AF44" i="1"/>
  <c r="AF45" i="1"/>
  <c r="AF46" i="1"/>
  <c r="AF47" i="1"/>
  <c r="AF48" i="1"/>
  <c r="AF49" i="1"/>
  <c r="AF50" i="1"/>
  <c r="AF51" i="1"/>
  <c r="AF52" i="1"/>
  <c r="AF53" i="1"/>
  <c r="AF54" i="1"/>
  <c r="AF55" i="1"/>
  <c r="AF56" i="1"/>
  <c r="AF57" i="1"/>
  <c r="AF58" i="1"/>
  <c r="AF59" i="1"/>
  <c r="AF60" i="1"/>
  <c r="AF61" i="1"/>
  <c r="AF62" i="1"/>
  <c r="AF63" i="1"/>
  <c r="AF64" i="1"/>
  <c r="AF65" i="1"/>
  <c r="AF66" i="1"/>
  <c r="AF67" i="1"/>
  <c r="AF68" i="1"/>
  <c r="AF69" i="1"/>
  <c r="AF70" i="1"/>
  <c r="AF71" i="1"/>
  <c r="AF72" i="1"/>
  <c r="AF73" i="1"/>
  <c r="AF74" i="1"/>
  <c r="AF75" i="1"/>
  <c r="AF76" i="1"/>
  <c r="AF77" i="1"/>
  <c r="AF78" i="1"/>
  <c r="AF79" i="1"/>
  <c r="AF80" i="1"/>
  <c r="AF81" i="1"/>
  <c r="AF82" i="1"/>
  <c r="AF83" i="1"/>
  <c r="AF84" i="1"/>
  <c r="AF85" i="1"/>
  <c r="AF86" i="1"/>
  <c r="AF87" i="1"/>
  <c r="AF88" i="1"/>
  <c r="AF89" i="1"/>
  <c r="AF90" i="1"/>
  <c r="AF91" i="1"/>
  <c r="AF92" i="1"/>
  <c r="AF93" i="1"/>
  <c r="AF94" i="1"/>
  <c r="AF95" i="1"/>
  <c r="AF96" i="1"/>
  <c r="AF97" i="1"/>
  <c r="AF98" i="1"/>
  <c r="AF99" i="1"/>
  <c r="AF100" i="1"/>
  <c r="AF101" i="1"/>
  <c r="AF2" i="1"/>
  <c r="AE3" i="1"/>
  <c r="AE4" i="1"/>
  <c r="AE5" i="1"/>
  <c r="AE6" i="1"/>
  <c r="AE7" i="1"/>
  <c r="AE8" i="1"/>
  <c r="AE9" i="1"/>
  <c r="AE10" i="1"/>
  <c r="AE11" i="1"/>
  <c r="AE12" i="1"/>
  <c r="AE13" i="1"/>
  <c r="AE14" i="1"/>
  <c r="AE15" i="1"/>
  <c r="AE16" i="1"/>
  <c r="AE17" i="1"/>
  <c r="AE18" i="1"/>
  <c r="AE19" i="1"/>
  <c r="AE20" i="1"/>
  <c r="AE21" i="1"/>
  <c r="AE22" i="1"/>
  <c r="AE23" i="1"/>
  <c r="AE24" i="1"/>
  <c r="AE25" i="1"/>
  <c r="AE26" i="1"/>
  <c r="AE27" i="1"/>
  <c r="AE28" i="1"/>
  <c r="AE29" i="1"/>
  <c r="AE30" i="1"/>
  <c r="AE31" i="1"/>
  <c r="AE32" i="1"/>
  <c r="AE33" i="1"/>
  <c r="AE34" i="1"/>
  <c r="AE35" i="1"/>
  <c r="AE36" i="1"/>
  <c r="AE37" i="1"/>
  <c r="AE38" i="1"/>
  <c r="AE39" i="1"/>
  <c r="AE40" i="1"/>
  <c r="AE41" i="1"/>
  <c r="AE42" i="1"/>
  <c r="AE43" i="1"/>
  <c r="AE44" i="1"/>
  <c r="AE45" i="1"/>
  <c r="AE46" i="1"/>
  <c r="AE47" i="1"/>
  <c r="AE48" i="1"/>
  <c r="AE49" i="1"/>
  <c r="AE50" i="1"/>
  <c r="AE51" i="1"/>
  <c r="AE52" i="1"/>
  <c r="AE53" i="1"/>
  <c r="AE54" i="1"/>
  <c r="AE55" i="1"/>
  <c r="AE56" i="1"/>
  <c r="AE57" i="1"/>
  <c r="AE58" i="1"/>
  <c r="AE59" i="1"/>
  <c r="AE60" i="1"/>
  <c r="AE61" i="1"/>
  <c r="AE62" i="1"/>
  <c r="AE63" i="1"/>
  <c r="AE64" i="1"/>
  <c r="AE65" i="1"/>
  <c r="AE66" i="1"/>
  <c r="AE67" i="1"/>
  <c r="AE68" i="1"/>
  <c r="AE69" i="1"/>
  <c r="AE70" i="1"/>
  <c r="AE71" i="1"/>
  <c r="AE72" i="1"/>
  <c r="AE73" i="1"/>
  <c r="AE74" i="1"/>
  <c r="AE75" i="1"/>
  <c r="AE76" i="1"/>
  <c r="AE77" i="1"/>
  <c r="AE78" i="1"/>
  <c r="AE79" i="1"/>
  <c r="AE80" i="1"/>
  <c r="AE81" i="1"/>
  <c r="AE82" i="1"/>
  <c r="AE83" i="1"/>
  <c r="AE84" i="1"/>
  <c r="AE85" i="1"/>
  <c r="AE86" i="1"/>
  <c r="AE87" i="1"/>
  <c r="AE88" i="1"/>
  <c r="AE89" i="1"/>
  <c r="AE90" i="1"/>
  <c r="AE91" i="1"/>
  <c r="AE92" i="1"/>
  <c r="AE93" i="1"/>
  <c r="AE94" i="1"/>
  <c r="AE95" i="1"/>
  <c r="AE96" i="1"/>
  <c r="AE97" i="1"/>
  <c r="AE98" i="1"/>
  <c r="AE99" i="1"/>
  <c r="AE100" i="1"/>
  <c r="AE101" i="1"/>
  <c r="AE2" i="1"/>
  <c r="AC3" i="1"/>
  <c r="AC4" i="1"/>
  <c r="AC5" i="1"/>
  <c r="AC6" i="1"/>
  <c r="AC7" i="1"/>
  <c r="AC8" i="1"/>
  <c r="AC9" i="1"/>
  <c r="AC10" i="1"/>
  <c r="AC11" i="1"/>
  <c r="AC12" i="1"/>
  <c r="AC13" i="1"/>
  <c r="AC14" i="1"/>
  <c r="AC15" i="1"/>
  <c r="AC16" i="1"/>
  <c r="AC17" i="1"/>
  <c r="AC18" i="1"/>
  <c r="AC19" i="1"/>
  <c r="AC20" i="1"/>
  <c r="AC21" i="1"/>
  <c r="AC22" i="1"/>
  <c r="AC23" i="1"/>
  <c r="AC24" i="1"/>
  <c r="AC25" i="1"/>
  <c r="AC26" i="1"/>
  <c r="AC27" i="1"/>
  <c r="AC28" i="1"/>
  <c r="AC29" i="1"/>
  <c r="AC30" i="1"/>
  <c r="AC31" i="1"/>
  <c r="AC32" i="1"/>
  <c r="AC33" i="1"/>
  <c r="AC34" i="1"/>
  <c r="AC35" i="1"/>
  <c r="AC36" i="1"/>
  <c r="AC37" i="1"/>
  <c r="AC38" i="1"/>
  <c r="AC39" i="1"/>
  <c r="AC40" i="1"/>
  <c r="AC41" i="1"/>
  <c r="AC42" i="1"/>
  <c r="AC43" i="1"/>
  <c r="AC44" i="1"/>
  <c r="AC45" i="1"/>
  <c r="AC46" i="1"/>
  <c r="AC47" i="1"/>
  <c r="AC48" i="1"/>
  <c r="AC49" i="1"/>
  <c r="AC50" i="1"/>
  <c r="AC51" i="1"/>
  <c r="AC52" i="1"/>
  <c r="AC53" i="1"/>
  <c r="AC54" i="1"/>
  <c r="AC55" i="1"/>
  <c r="AC56" i="1"/>
  <c r="AC57" i="1"/>
  <c r="AC58" i="1"/>
  <c r="AC59" i="1"/>
  <c r="AC60" i="1"/>
  <c r="AC61" i="1"/>
  <c r="AC62" i="1"/>
  <c r="AC63" i="1"/>
  <c r="AC64" i="1"/>
  <c r="AC65" i="1"/>
  <c r="AC66" i="1"/>
  <c r="AC67" i="1"/>
  <c r="AC68" i="1"/>
  <c r="AC69" i="1"/>
  <c r="AC70" i="1"/>
  <c r="AC71" i="1"/>
  <c r="AC72" i="1"/>
  <c r="AC73" i="1"/>
  <c r="AC74" i="1"/>
  <c r="AC75" i="1"/>
  <c r="AC76" i="1"/>
  <c r="AC77" i="1"/>
  <c r="AC78" i="1"/>
  <c r="AC79" i="1"/>
  <c r="AC80" i="1"/>
  <c r="AC81" i="1"/>
  <c r="AC82" i="1"/>
  <c r="AC83" i="1"/>
  <c r="AC84" i="1"/>
  <c r="AC85" i="1"/>
  <c r="AC86" i="1"/>
  <c r="AC87" i="1"/>
  <c r="AC88" i="1"/>
  <c r="AC89" i="1"/>
  <c r="AC90" i="1"/>
  <c r="AC91" i="1"/>
  <c r="AC92" i="1"/>
  <c r="AC93" i="1"/>
  <c r="AC94" i="1"/>
  <c r="AC95" i="1"/>
  <c r="AC96" i="1"/>
  <c r="AC97" i="1"/>
  <c r="AC98" i="1"/>
  <c r="AC99" i="1"/>
  <c r="AC100" i="1"/>
  <c r="AC101" i="1"/>
  <c r="AC2" i="1"/>
  <c r="AB3" i="1"/>
  <c r="AB4" i="1"/>
  <c r="AB5" i="1"/>
  <c r="AB6" i="1"/>
  <c r="AB7" i="1"/>
  <c r="AB8" i="1"/>
  <c r="AB9" i="1"/>
  <c r="AB10" i="1"/>
  <c r="AB11" i="1"/>
  <c r="AB12" i="1"/>
  <c r="AB13" i="1"/>
  <c r="AB14" i="1"/>
  <c r="AB15" i="1"/>
  <c r="AB16" i="1"/>
  <c r="AB17" i="1"/>
  <c r="AB18" i="1"/>
  <c r="AB19" i="1"/>
  <c r="AB20" i="1"/>
  <c r="AB21" i="1"/>
  <c r="AB22" i="1"/>
  <c r="AB23" i="1"/>
  <c r="AB24" i="1"/>
  <c r="AB25" i="1"/>
  <c r="AB26" i="1"/>
  <c r="AB27" i="1"/>
  <c r="AB28" i="1"/>
  <c r="AB29" i="1"/>
  <c r="AB30" i="1"/>
  <c r="AB31" i="1"/>
  <c r="AB32" i="1"/>
  <c r="AB33" i="1"/>
  <c r="AB34" i="1"/>
  <c r="AB35" i="1"/>
  <c r="AB36" i="1"/>
  <c r="AB37" i="1"/>
  <c r="AB38" i="1"/>
  <c r="AB39" i="1"/>
  <c r="AB40" i="1"/>
  <c r="AB41" i="1"/>
  <c r="AB42" i="1"/>
  <c r="AB43" i="1"/>
  <c r="AB44" i="1"/>
  <c r="AB45" i="1"/>
  <c r="AB46" i="1"/>
  <c r="AB47" i="1"/>
  <c r="AB48" i="1"/>
  <c r="AB49" i="1"/>
  <c r="AB50" i="1"/>
  <c r="AB51" i="1"/>
  <c r="AB52" i="1"/>
  <c r="AB53" i="1"/>
  <c r="AB54" i="1"/>
  <c r="AB55" i="1"/>
  <c r="AB56" i="1"/>
  <c r="AB57" i="1"/>
  <c r="AB58" i="1"/>
  <c r="AB59" i="1"/>
  <c r="AB60" i="1"/>
  <c r="AB61" i="1"/>
  <c r="AB62" i="1"/>
  <c r="AB63" i="1"/>
  <c r="AB64" i="1"/>
  <c r="AB65" i="1"/>
  <c r="AB66" i="1"/>
  <c r="AB67" i="1"/>
  <c r="AB68" i="1"/>
  <c r="AB69" i="1"/>
  <c r="AB70" i="1"/>
  <c r="AB71" i="1"/>
  <c r="AB72" i="1"/>
  <c r="AB73" i="1"/>
  <c r="AB74" i="1"/>
  <c r="AB75" i="1"/>
  <c r="AB76" i="1"/>
  <c r="AB77" i="1"/>
  <c r="AB78" i="1"/>
  <c r="AB79" i="1"/>
  <c r="AB80" i="1"/>
  <c r="AB81" i="1"/>
  <c r="AB82" i="1"/>
  <c r="AB83" i="1"/>
  <c r="AB84" i="1"/>
  <c r="AB85" i="1"/>
  <c r="AB86" i="1"/>
  <c r="AB87" i="1"/>
  <c r="AB88" i="1"/>
  <c r="AB89" i="1"/>
  <c r="AB90" i="1"/>
  <c r="AB91" i="1"/>
  <c r="AB92" i="1"/>
  <c r="AB93" i="1"/>
  <c r="AB94" i="1"/>
  <c r="AB95" i="1"/>
  <c r="AB96" i="1"/>
  <c r="AB97" i="1"/>
  <c r="AB98" i="1"/>
  <c r="AB99" i="1"/>
  <c r="AB100" i="1"/>
  <c r="AB101" i="1"/>
  <c r="AB2" i="1"/>
  <c r="AA3" i="1"/>
  <c r="AA4" i="1"/>
  <c r="AA5" i="1"/>
  <c r="AA6" i="1"/>
  <c r="AA7" i="1"/>
  <c r="AA8" i="1"/>
  <c r="AA9" i="1"/>
  <c r="AA10" i="1"/>
  <c r="AA11" i="1"/>
  <c r="AA12" i="1"/>
  <c r="AA13" i="1"/>
  <c r="AA14" i="1"/>
  <c r="AA15" i="1"/>
  <c r="AA16" i="1"/>
  <c r="AA17" i="1"/>
  <c r="AA18" i="1"/>
  <c r="AA19" i="1"/>
  <c r="AA20" i="1"/>
  <c r="AA21" i="1"/>
  <c r="AA22" i="1"/>
  <c r="AA23" i="1"/>
  <c r="AA24" i="1"/>
  <c r="AA25" i="1"/>
  <c r="AA26" i="1"/>
  <c r="AA27" i="1"/>
  <c r="AA28" i="1"/>
  <c r="AA29" i="1"/>
  <c r="AA30" i="1"/>
  <c r="AA31" i="1"/>
  <c r="AA32" i="1"/>
  <c r="AA33" i="1"/>
  <c r="AA34" i="1"/>
  <c r="AA35" i="1"/>
  <c r="AA36" i="1"/>
  <c r="AA37" i="1"/>
  <c r="AA38" i="1"/>
  <c r="AA39" i="1"/>
  <c r="AA40" i="1"/>
  <c r="AA41" i="1"/>
  <c r="AA42" i="1"/>
  <c r="AA43" i="1"/>
  <c r="AA44" i="1"/>
  <c r="AA45" i="1"/>
  <c r="AA46" i="1"/>
  <c r="AA47" i="1"/>
  <c r="AA48" i="1"/>
  <c r="AA49" i="1"/>
  <c r="AA50" i="1"/>
  <c r="AA51" i="1"/>
  <c r="AA52" i="1"/>
  <c r="AA53" i="1"/>
  <c r="AA54" i="1"/>
  <c r="AA55" i="1"/>
  <c r="AA56" i="1"/>
  <c r="AA57" i="1"/>
  <c r="AA58" i="1"/>
  <c r="AA59" i="1"/>
  <c r="AA60" i="1"/>
  <c r="AA61" i="1"/>
  <c r="AA62" i="1"/>
  <c r="AA63" i="1"/>
  <c r="AA64" i="1"/>
  <c r="AA65" i="1"/>
  <c r="AA66" i="1"/>
  <c r="AA67" i="1"/>
  <c r="AA68" i="1"/>
  <c r="AA69" i="1"/>
  <c r="AA70" i="1"/>
  <c r="AA71" i="1"/>
  <c r="AA72" i="1"/>
  <c r="AA73" i="1"/>
  <c r="AA74" i="1"/>
  <c r="AA75" i="1"/>
  <c r="AA76" i="1"/>
  <c r="AA77" i="1"/>
  <c r="AA78" i="1"/>
  <c r="AA79" i="1"/>
  <c r="AA80" i="1"/>
  <c r="AA81" i="1"/>
  <c r="AA82" i="1"/>
  <c r="AA83" i="1"/>
  <c r="AA84" i="1"/>
  <c r="AA85" i="1"/>
  <c r="AA86" i="1"/>
  <c r="AA87" i="1"/>
  <c r="AA88" i="1"/>
  <c r="AA89" i="1"/>
  <c r="AA90" i="1"/>
  <c r="AA91" i="1"/>
  <c r="AA92" i="1"/>
  <c r="AA93" i="1"/>
  <c r="AA94" i="1"/>
  <c r="AA95" i="1"/>
  <c r="AA96" i="1"/>
  <c r="AA97" i="1"/>
  <c r="AA98" i="1"/>
  <c r="AA99" i="1"/>
  <c r="AA100" i="1"/>
  <c r="AA101" i="1"/>
  <c r="AA2" i="1"/>
  <c r="Z3" i="1"/>
  <c r="Z4" i="1"/>
  <c r="Z5" i="1"/>
  <c r="Z6" i="1"/>
  <c r="Z7" i="1"/>
  <c r="Z8" i="1"/>
  <c r="Z9" i="1"/>
  <c r="Z10" i="1"/>
  <c r="Z11" i="1"/>
  <c r="Z12" i="1"/>
  <c r="Z13" i="1"/>
  <c r="Z14" i="1"/>
  <c r="Z15" i="1"/>
  <c r="Z16" i="1"/>
  <c r="Z17" i="1"/>
  <c r="Z18" i="1"/>
  <c r="Z19" i="1"/>
  <c r="Z20" i="1"/>
  <c r="Z21" i="1"/>
  <c r="Z22" i="1"/>
  <c r="Z23" i="1"/>
  <c r="Z24" i="1"/>
  <c r="Z25" i="1"/>
  <c r="Z26" i="1"/>
  <c r="Z27" i="1"/>
  <c r="Z28" i="1"/>
  <c r="Z29" i="1"/>
  <c r="Z30" i="1"/>
  <c r="Z31" i="1"/>
  <c r="Z32" i="1"/>
  <c r="Z33" i="1"/>
  <c r="Z34" i="1"/>
  <c r="Z35" i="1"/>
  <c r="Z36" i="1"/>
  <c r="Z37" i="1"/>
  <c r="Z38" i="1"/>
  <c r="Z39" i="1"/>
  <c r="Z40" i="1"/>
  <c r="Z41" i="1"/>
  <c r="Z42" i="1"/>
  <c r="Z43" i="1"/>
  <c r="Z44" i="1"/>
  <c r="Z45" i="1"/>
  <c r="Z46" i="1"/>
  <c r="Z47" i="1"/>
  <c r="Z48" i="1"/>
  <c r="Z49" i="1"/>
  <c r="Z50" i="1"/>
  <c r="Z51" i="1"/>
  <c r="Z52" i="1"/>
  <c r="Z53" i="1"/>
  <c r="Z54" i="1"/>
  <c r="Z55" i="1"/>
  <c r="Z56" i="1"/>
  <c r="Z57" i="1"/>
  <c r="Z58" i="1"/>
  <c r="Z59" i="1"/>
  <c r="Z60" i="1"/>
  <c r="Z61" i="1"/>
  <c r="Z62" i="1"/>
  <c r="Z63" i="1"/>
  <c r="Z64" i="1"/>
  <c r="Z65" i="1"/>
  <c r="Z66" i="1"/>
  <c r="Z67" i="1"/>
  <c r="Z68" i="1"/>
  <c r="Z69" i="1"/>
  <c r="Z70" i="1"/>
  <c r="Z71" i="1"/>
  <c r="Z72" i="1"/>
  <c r="Z73" i="1"/>
  <c r="Z74" i="1"/>
  <c r="Z75" i="1"/>
  <c r="Z76" i="1"/>
  <c r="Z77" i="1"/>
  <c r="Z78" i="1"/>
  <c r="Z79" i="1"/>
  <c r="Z80" i="1"/>
  <c r="Z81" i="1"/>
  <c r="Z82" i="1"/>
  <c r="Z83" i="1"/>
  <c r="Z84" i="1"/>
  <c r="Z85" i="1"/>
  <c r="Z86" i="1"/>
  <c r="Z87" i="1"/>
  <c r="Z88" i="1"/>
  <c r="Z89" i="1"/>
  <c r="Z90" i="1"/>
  <c r="Z91" i="1"/>
  <c r="Z92" i="1"/>
  <c r="Z93" i="1"/>
  <c r="Z94" i="1"/>
  <c r="Z95" i="1"/>
  <c r="Z96" i="1"/>
  <c r="Z97" i="1"/>
  <c r="Z98" i="1"/>
  <c r="Z99" i="1"/>
  <c r="Z100" i="1"/>
  <c r="Z101" i="1"/>
  <c r="Z2" i="1"/>
  <c r="R3" i="1"/>
  <c r="R4" i="1"/>
  <c r="R5" i="1"/>
  <c r="R6" i="1"/>
  <c r="R7" i="1"/>
  <c r="R8" i="1"/>
  <c r="R9" i="1"/>
  <c r="R10" i="1"/>
  <c r="R11" i="1"/>
  <c r="R12" i="1"/>
  <c r="R13" i="1"/>
  <c r="R14" i="1"/>
  <c r="R15" i="1"/>
  <c r="R16" i="1"/>
  <c r="R17" i="1"/>
  <c r="R18" i="1"/>
  <c r="R19"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86" i="1"/>
  <c r="R87" i="1"/>
  <c r="R88" i="1"/>
  <c r="R89" i="1"/>
  <c r="R90" i="1"/>
  <c r="R91" i="1"/>
  <c r="R92" i="1"/>
  <c r="R93" i="1"/>
  <c r="R94" i="1"/>
  <c r="R95" i="1"/>
  <c r="R96" i="1"/>
  <c r="R97" i="1"/>
  <c r="R98" i="1"/>
  <c r="R99" i="1"/>
  <c r="R100" i="1"/>
  <c r="R101" i="1"/>
  <c r="R2"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2"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2"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2" i="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2" i="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2" i="1"/>
  <c r="G3" i="1"/>
  <c r="I3" i="1" s="1"/>
  <c r="G4" i="1"/>
  <c r="I4" i="1" s="1"/>
  <c r="G5" i="1"/>
  <c r="I5" i="1" s="1"/>
  <c r="G6" i="1"/>
  <c r="I6" i="1" s="1"/>
  <c r="G7" i="1"/>
  <c r="I7" i="1" s="1"/>
  <c r="G8" i="1"/>
  <c r="I8" i="1" s="1"/>
  <c r="G9" i="1"/>
  <c r="I9" i="1" s="1"/>
  <c r="G10" i="1"/>
  <c r="I10" i="1" s="1"/>
  <c r="G11" i="1"/>
  <c r="I11" i="1" s="1"/>
  <c r="G13" i="1"/>
  <c r="I13" i="1" s="1"/>
  <c r="G15" i="1"/>
  <c r="I15" i="1" s="1"/>
  <c r="G16" i="1"/>
  <c r="I16" i="1" s="1"/>
  <c r="G17" i="1"/>
  <c r="I17" i="1" s="1"/>
  <c r="G18" i="1"/>
  <c r="I18" i="1" s="1"/>
  <c r="G19" i="1"/>
  <c r="I19" i="1" s="1"/>
  <c r="G20" i="1"/>
  <c r="I20" i="1" s="1"/>
  <c r="G21" i="1"/>
  <c r="I21" i="1" s="1"/>
  <c r="G22" i="1"/>
  <c r="I22" i="1" s="1"/>
  <c r="G23" i="1"/>
  <c r="I23" i="1" s="1"/>
  <c r="G24" i="1"/>
  <c r="I24" i="1" s="1"/>
  <c r="G25" i="1"/>
  <c r="I25" i="1" s="1"/>
  <c r="G26" i="1"/>
  <c r="I26" i="1" s="1"/>
  <c r="G27" i="1"/>
  <c r="I27" i="1" s="1"/>
  <c r="G28" i="1"/>
  <c r="I28" i="1" s="1"/>
  <c r="G29" i="1"/>
  <c r="I29" i="1" s="1"/>
  <c r="G30" i="1"/>
  <c r="I30" i="1" s="1"/>
  <c r="G31" i="1"/>
  <c r="I31" i="1" s="1"/>
  <c r="G32" i="1"/>
  <c r="I32" i="1" s="1"/>
  <c r="G33" i="1"/>
  <c r="I33" i="1" s="1"/>
  <c r="G34" i="1"/>
  <c r="I34" i="1" s="1"/>
  <c r="G35" i="1"/>
  <c r="I35" i="1" s="1"/>
  <c r="G36" i="1"/>
  <c r="I36" i="1" s="1"/>
  <c r="G37" i="1"/>
  <c r="I37" i="1" s="1"/>
  <c r="G38" i="1"/>
  <c r="I38" i="1" s="1"/>
  <c r="G39" i="1"/>
  <c r="I39" i="1" s="1"/>
  <c r="G40" i="1"/>
  <c r="I40" i="1" s="1"/>
  <c r="G41" i="1"/>
  <c r="I41" i="1" s="1"/>
  <c r="G42" i="1"/>
  <c r="I42" i="1" s="1"/>
  <c r="G43" i="1"/>
  <c r="I43" i="1" s="1"/>
  <c r="G44" i="1"/>
  <c r="I44" i="1" s="1"/>
  <c r="G45" i="1"/>
  <c r="I45" i="1" s="1"/>
  <c r="G46" i="1"/>
  <c r="I46" i="1" s="1"/>
  <c r="G47" i="1"/>
  <c r="I47" i="1" s="1"/>
  <c r="G48" i="1"/>
  <c r="I48" i="1" s="1"/>
  <c r="G49" i="1"/>
  <c r="I49" i="1" s="1"/>
  <c r="G50" i="1"/>
  <c r="I50" i="1" s="1"/>
  <c r="G51" i="1"/>
  <c r="I51" i="1" s="1"/>
  <c r="G52" i="1"/>
  <c r="I52" i="1" s="1"/>
  <c r="G53" i="1"/>
  <c r="I53" i="1" s="1"/>
  <c r="G54" i="1"/>
  <c r="I54" i="1" s="1"/>
  <c r="G55" i="1"/>
  <c r="I55" i="1" s="1"/>
  <c r="G56" i="1"/>
  <c r="I56" i="1" s="1"/>
  <c r="G57" i="1"/>
  <c r="I57" i="1" s="1"/>
  <c r="G58" i="1"/>
  <c r="I58" i="1" s="1"/>
  <c r="G59" i="1"/>
  <c r="I59" i="1" s="1"/>
  <c r="G60" i="1"/>
  <c r="I60" i="1" s="1"/>
  <c r="G61" i="1"/>
  <c r="I61" i="1" s="1"/>
  <c r="G62" i="1"/>
  <c r="I62" i="1" s="1"/>
  <c r="G63" i="1"/>
  <c r="I63" i="1" s="1"/>
  <c r="G64" i="1"/>
  <c r="I64" i="1" s="1"/>
  <c r="G65" i="1"/>
  <c r="I65" i="1" s="1"/>
  <c r="G66" i="1"/>
  <c r="I66" i="1" s="1"/>
  <c r="G67" i="1"/>
  <c r="I67" i="1" s="1"/>
  <c r="G68" i="1"/>
  <c r="I68" i="1" s="1"/>
  <c r="G69" i="1"/>
  <c r="I69" i="1" s="1"/>
  <c r="G70" i="1"/>
  <c r="I70" i="1" s="1"/>
  <c r="G71" i="1"/>
  <c r="I71" i="1" s="1"/>
  <c r="G72" i="1"/>
  <c r="I72" i="1" s="1"/>
  <c r="G73" i="1"/>
  <c r="I73" i="1" s="1"/>
  <c r="G74" i="1"/>
  <c r="I74" i="1" s="1"/>
  <c r="G75" i="1"/>
  <c r="I75" i="1" s="1"/>
  <c r="G76" i="1"/>
  <c r="I76" i="1" s="1"/>
  <c r="G77" i="1"/>
  <c r="I77" i="1" s="1"/>
  <c r="G78" i="1"/>
  <c r="I78" i="1" s="1"/>
  <c r="G79" i="1"/>
  <c r="I79" i="1" s="1"/>
  <c r="G80" i="1"/>
  <c r="I80" i="1" s="1"/>
  <c r="G81" i="1"/>
  <c r="I81" i="1" s="1"/>
  <c r="G82" i="1"/>
  <c r="I82" i="1" s="1"/>
  <c r="G83" i="1"/>
  <c r="I83" i="1" s="1"/>
  <c r="G84" i="1"/>
  <c r="I84" i="1" s="1"/>
  <c r="G85" i="1"/>
  <c r="I85" i="1" s="1"/>
  <c r="G86" i="1"/>
  <c r="I86" i="1" s="1"/>
  <c r="G87" i="1"/>
  <c r="I87" i="1" s="1"/>
  <c r="G88" i="1"/>
  <c r="I88" i="1" s="1"/>
  <c r="G89" i="1"/>
  <c r="I89" i="1" s="1"/>
  <c r="G90" i="1"/>
  <c r="I90" i="1" s="1"/>
  <c r="G91" i="1"/>
  <c r="I91" i="1" s="1"/>
  <c r="G92" i="1"/>
  <c r="I92" i="1" s="1"/>
  <c r="G93" i="1"/>
  <c r="I93" i="1" s="1"/>
  <c r="G94" i="1"/>
  <c r="I94" i="1" s="1"/>
  <c r="G95" i="1"/>
  <c r="I95" i="1" s="1"/>
  <c r="G96" i="1"/>
  <c r="I96" i="1" s="1"/>
  <c r="G97" i="1"/>
  <c r="I97" i="1" s="1"/>
  <c r="G98" i="1"/>
  <c r="I98" i="1" s="1"/>
  <c r="G99" i="1"/>
  <c r="I99" i="1" s="1"/>
  <c r="G100" i="1"/>
  <c r="I100" i="1" s="1"/>
  <c r="G101" i="1"/>
  <c r="I101" i="1" s="1"/>
  <c r="G2" i="1"/>
  <c r="I2" i="1" s="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2"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2" i="1"/>
  <c r="BL3" i="1"/>
  <c r="BL4" i="1"/>
  <c r="BL5" i="1"/>
  <c r="BL6" i="1"/>
  <c r="BL7" i="1"/>
  <c r="BL8" i="1"/>
  <c r="BL9" i="1"/>
  <c r="BL10" i="1"/>
  <c r="BL11" i="1"/>
  <c r="BL12" i="1"/>
  <c r="BL13" i="1"/>
  <c r="BL14" i="1"/>
  <c r="BL15" i="1"/>
  <c r="BL16" i="1"/>
  <c r="BL17" i="1"/>
  <c r="BL18" i="1"/>
  <c r="BL19" i="1"/>
  <c r="BL20" i="1"/>
  <c r="BL21" i="1"/>
  <c r="BL22" i="1"/>
  <c r="BL23" i="1"/>
  <c r="BL24" i="1"/>
  <c r="BL25" i="1"/>
  <c r="BL26" i="1"/>
  <c r="BL27" i="1"/>
  <c r="BL28" i="1"/>
  <c r="BL29" i="1"/>
  <c r="BL30" i="1"/>
  <c r="BL31" i="1"/>
  <c r="BL32" i="1"/>
  <c r="BL33" i="1"/>
  <c r="BL34" i="1"/>
  <c r="BL35" i="1"/>
  <c r="BL36" i="1"/>
  <c r="BL37" i="1"/>
  <c r="BL38" i="1"/>
  <c r="BL39" i="1"/>
  <c r="BL40" i="1"/>
  <c r="BL41" i="1"/>
  <c r="BL42" i="1"/>
  <c r="BL43" i="1"/>
  <c r="BL44" i="1"/>
  <c r="BL45" i="1"/>
  <c r="BL46" i="1"/>
  <c r="BL47" i="1"/>
  <c r="BL48" i="1"/>
  <c r="BL49" i="1"/>
  <c r="BL50" i="1"/>
  <c r="BL51" i="1"/>
  <c r="BL52" i="1"/>
  <c r="BL53" i="1"/>
  <c r="BL54" i="1"/>
  <c r="BL55" i="1"/>
  <c r="BL56" i="1"/>
  <c r="BL57" i="1"/>
  <c r="BL58" i="1"/>
  <c r="BL59" i="1"/>
  <c r="BL60" i="1"/>
  <c r="BL61" i="1"/>
  <c r="BL62" i="1"/>
  <c r="BL63" i="1"/>
  <c r="BL64" i="1"/>
  <c r="BL65" i="1"/>
  <c r="BL66" i="1"/>
  <c r="BL67" i="1"/>
  <c r="BL68" i="1"/>
  <c r="BL69" i="1"/>
  <c r="BL70" i="1"/>
  <c r="BL71" i="1"/>
  <c r="BL72" i="1"/>
  <c r="BL73" i="1"/>
  <c r="BL74" i="1"/>
  <c r="BL75" i="1"/>
  <c r="BL76" i="1"/>
  <c r="BL77" i="1"/>
  <c r="BL78" i="1"/>
  <c r="BL79" i="1"/>
  <c r="BL80" i="1"/>
  <c r="BL81" i="1"/>
  <c r="BL82" i="1"/>
  <c r="BL83" i="1"/>
  <c r="BL84" i="1"/>
  <c r="BL85" i="1"/>
  <c r="BL86" i="1"/>
  <c r="BL87" i="1"/>
  <c r="BL88" i="1"/>
  <c r="BL89" i="1"/>
  <c r="BL90" i="1"/>
  <c r="BL91" i="1"/>
  <c r="BL92" i="1"/>
  <c r="BL93" i="1"/>
  <c r="BL94" i="1"/>
  <c r="BL95" i="1"/>
  <c r="BL96" i="1"/>
  <c r="BL97" i="1"/>
  <c r="BL98" i="1"/>
  <c r="BL99" i="1"/>
  <c r="BL100" i="1"/>
  <c r="BL101" i="1"/>
  <c r="BL2" i="1"/>
  <c r="BK3" i="1"/>
  <c r="BK4" i="1"/>
  <c r="BK5" i="1"/>
  <c r="BK6" i="1"/>
  <c r="BK7" i="1"/>
  <c r="BK8" i="1"/>
  <c r="BK9" i="1"/>
  <c r="BK10" i="1"/>
  <c r="BK11" i="1"/>
  <c r="BK12" i="1"/>
  <c r="BK13" i="1"/>
  <c r="BK14" i="1"/>
  <c r="BK15" i="1"/>
  <c r="BK16" i="1"/>
  <c r="BK17" i="1"/>
  <c r="BK18" i="1"/>
  <c r="BK19" i="1"/>
  <c r="BK20" i="1"/>
  <c r="BK21" i="1"/>
  <c r="BK22" i="1"/>
  <c r="BK23" i="1"/>
  <c r="BK24" i="1"/>
  <c r="BK25" i="1"/>
  <c r="BK26" i="1"/>
  <c r="BK27" i="1"/>
  <c r="BK28" i="1"/>
  <c r="BK29" i="1"/>
  <c r="BK30" i="1"/>
  <c r="BK31" i="1"/>
  <c r="BK32" i="1"/>
  <c r="BK33" i="1"/>
  <c r="BK34" i="1"/>
  <c r="BK35" i="1"/>
  <c r="BK36" i="1"/>
  <c r="BK37" i="1"/>
  <c r="BK38" i="1"/>
  <c r="BK39" i="1"/>
  <c r="BK40" i="1"/>
  <c r="BK41" i="1"/>
  <c r="BK42" i="1"/>
  <c r="BK43" i="1"/>
  <c r="BK44" i="1"/>
  <c r="BK45" i="1"/>
  <c r="BK46" i="1"/>
  <c r="BK47" i="1"/>
  <c r="BK48" i="1"/>
  <c r="BK49" i="1"/>
  <c r="BK50" i="1"/>
  <c r="BK51" i="1"/>
  <c r="BK52" i="1"/>
  <c r="BK53" i="1"/>
  <c r="BK54" i="1"/>
  <c r="BK55" i="1"/>
  <c r="BK56" i="1"/>
  <c r="BK57" i="1"/>
  <c r="BK58" i="1"/>
  <c r="BK59" i="1"/>
  <c r="BK60" i="1"/>
  <c r="BK61" i="1"/>
  <c r="BK62" i="1"/>
  <c r="BK63" i="1"/>
  <c r="BK64" i="1"/>
  <c r="BK65" i="1"/>
  <c r="BK66" i="1"/>
  <c r="BK67" i="1"/>
  <c r="BK68" i="1"/>
  <c r="BK69" i="1"/>
  <c r="BK70" i="1"/>
  <c r="BK71" i="1"/>
  <c r="BK72" i="1"/>
  <c r="BK73" i="1"/>
  <c r="BK74" i="1"/>
  <c r="BK75" i="1"/>
  <c r="BK76" i="1"/>
  <c r="BK77" i="1"/>
  <c r="BK78" i="1"/>
  <c r="BK79" i="1"/>
  <c r="BK80" i="1"/>
  <c r="BK81" i="1"/>
  <c r="BK82" i="1"/>
  <c r="BK83" i="1"/>
  <c r="BK84" i="1"/>
  <c r="BK85" i="1"/>
  <c r="BK86" i="1"/>
  <c r="BK87" i="1"/>
  <c r="BK88" i="1"/>
  <c r="BK89" i="1"/>
  <c r="BK90" i="1"/>
  <c r="BK91" i="1"/>
  <c r="BK92" i="1"/>
  <c r="BK93" i="1"/>
  <c r="BK94" i="1"/>
  <c r="BK95" i="1"/>
  <c r="BK96" i="1"/>
  <c r="BK97" i="1"/>
  <c r="BK98" i="1"/>
  <c r="BK99" i="1"/>
  <c r="BK100" i="1"/>
  <c r="BK101" i="1"/>
  <c r="BK2" i="1"/>
  <c r="BJ3" i="1"/>
  <c r="BJ4" i="1"/>
  <c r="BJ5" i="1"/>
  <c r="BJ6" i="1"/>
  <c r="BJ7" i="1"/>
  <c r="BJ8" i="1"/>
  <c r="BJ9" i="1"/>
  <c r="BJ10" i="1"/>
  <c r="BJ11" i="1"/>
  <c r="BJ12" i="1"/>
  <c r="BJ13" i="1"/>
  <c r="BJ14" i="1"/>
  <c r="BJ15" i="1"/>
  <c r="BJ16" i="1"/>
  <c r="BJ17" i="1"/>
  <c r="BJ18" i="1"/>
  <c r="BJ19" i="1"/>
  <c r="BJ20" i="1"/>
  <c r="BJ21" i="1"/>
  <c r="BJ22" i="1"/>
  <c r="BJ23" i="1"/>
  <c r="BJ24" i="1"/>
  <c r="BJ25" i="1"/>
  <c r="BJ26" i="1"/>
  <c r="BJ27" i="1"/>
  <c r="BJ28" i="1"/>
  <c r="BJ29" i="1"/>
  <c r="BJ30" i="1"/>
  <c r="BJ31" i="1"/>
  <c r="BJ32" i="1"/>
  <c r="BJ33" i="1"/>
  <c r="BJ34" i="1"/>
  <c r="BJ35" i="1"/>
  <c r="BJ36" i="1"/>
  <c r="BJ37" i="1"/>
  <c r="BJ38" i="1"/>
  <c r="BJ39" i="1"/>
  <c r="BJ40" i="1"/>
  <c r="BJ41" i="1"/>
  <c r="BJ42" i="1"/>
  <c r="BJ43" i="1"/>
  <c r="BJ44" i="1"/>
  <c r="BJ45" i="1"/>
  <c r="BJ46" i="1"/>
  <c r="BJ47" i="1"/>
  <c r="BJ48" i="1"/>
  <c r="BJ49" i="1"/>
  <c r="BJ50" i="1"/>
  <c r="BJ51" i="1"/>
  <c r="BJ52" i="1"/>
  <c r="BJ53" i="1"/>
  <c r="BJ54" i="1"/>
  <c r="BJ55" i="1"/>
  <c r="BJ56" i="1"/>
  <c r="BJ57" i="1"/>
  <c r="BJ58" i="1"/>
  <c r="BJ59" i="1"/>
  <c r="BJ60" i="1"/>
  <c r="BJ61" i="1"/>
  <c r="BJ62" i="1"/>
  <c r="BJ63" i="1"/>
  <c r="BJ64" i="1"/>
  <c r="BJ65" i="1"/>
  <c r="BJ66" i="1"/>
  <c r="BJ67" i="1"/>
  <c r="BJ68" i="1"/>
  <c r="BJ69" i="1"/>
  <c r="BJ70" i="1"/>
  <c r="BJ71" i="1"/>
  <c r="BJ72" i="1"/>
  <c r="BJ73" i="1"/>
  <c r="BJ74" i="1"/>
  <c r="BJ75" i="1"/>
  <c r="BJ76" i="1"/>
  <c r="BJ77" i="1"/>
  <c r="BJ78" i="1"/>
  <c r="BJ79" i="1"/>
  <c r="BJ80" i="1"/>
  <c r="BJ81" i="1"/>
  <c r="BJ82" i="1"/>
  <c r="BJ83" i="1"/>
  <c r="BJ84" i="1"/>
  <c r="BJ85" i="1"/>
  <c r="BJ86" i="1"/>
  <c r="BJ87" i="1"/>
  <c r="BJ88" i="1"/>
  <c r="BJ89" i="1"/>
  <c r="BJ90" i="1"/>
  <c r="BJ91" i="1"/>
  <c r="BJ92" i="1"/>
  <c r="BJ93" i="1"/>
  <c r="BJ94" i="1"/>
  <c r="BJ95" i="1"/>
  <c r="BJ96" i="1"/>
  <c r="BJ97" i="1"/>
  <c r="BJ98" i="1"/>
  <c r="BJ99" i="1"/>
  <c r="BJ100" i="1"/>
  <c r="BJ101" i="1"/>
  <c r="BJ2" i="1"/>
  <c r="BI3" i="1"/>
  <c r="BI2" i="1"/>
  <c r="BI5" i="1"/>
  <c r="BI6" i="1"/>
  <c r="BI7" i="1"/>
  <c r="BI8" i="1"/>
  <c r="BI9" i="1"/>
  <c r="BI10" i="1"/>
  <c r="BI11" i="1"/>
  <c r="BI12" i="1"/>
  <c r="BI13" i="1"/>
  <c r="BI14" i="1"/>
  <c r="BI15" i="1"/>
  <c r="BI16" i="1"/>
  <c r="BI17" i="1"/>
  <c r="BI18" i="1"/>
  <c r="BI19" i="1"/>
  <c r="BI20" i="1"/>
  <c r="BI21" i="1"/>
  <c r="BI22" i="1"/>
  <c r="BI23" i="1"/>
  <c r="BI24" i="1"/>
  <c r="BI25" i="1"/>
  <c r="BI26" i="1"/>
  <c r="BI27" i="1"/>
  <c r="BI28" i="1"/>
  <c r="BI29" i="1"/>
  <c r="BI30" i="1"/>
  <c r="BI31" i="1"/>
  <c r="BI32" i="1"/>
  <c r="BI33" i="1"/>
  <c r="BI34" i="1"/>
  <c r="BI35" i="1"/>
  <c r="BI36" i="1"/>
  <c r="BI37" i="1"/>
  <c r="BI38" i="1"/>
  <c r="BI39" i="1"/>
  <c r="BI40" i="1"/>
  <c r="BI41" i="1"/>
  <c r="BI42" i="1"/>
  <c r="BI43" i="1"/>
  <c r="BI44" i="1"/>
  <c r="BI45" i="1"/>
  <c r="BI46" i="1"/>
  <c r="BI47" i="1"/>
  <c r="BI48" i="1"/>
  <c r="BI49" i="1"/>
  <c r="BI50" i="1"/>
  <c r="BI51" i="1"/>
  <c r="BI52" i="1"/>
  <c r="BI53" i="1"/>
  <c r="BI54" i="1"/>
  <c r="BI55" i="1"/>
  <c r="BI56" i="1"/>
  <c r="BI57" i="1"/>
  <c r="BI58" i="1"/>
  <c r="BI59" i="1"/>
  <c r="BI60" i="1"/>
  <c r="BI61" i="1"/>
  <c r="BI62" i="1"/>
  <c r="BI63" i="1"/>
  <c r="BI64" i="1"/>
  <c r="BI65" i="1"/>
  <c r="BI66" i="1"/>
  <c r="BI67" i="1"/>
  <c r="BI68" i="1"/>
  <c r="BI69" i="1"/>
  <c r="BI70" i="1"/>
  <c r="BI71" i="1"/>
  <c r="BI72" i="1"/>
  <c r="BI73" i="1"/>
  <c r="BI74" i="1"/>
  <c r="BI75" i="1"/>
  <c r="BI76" i="1"/>
  <c r="BI77" i="1"/>
  <c r="BI78" i="1"/>
  <c r="BI79" i="1"/>
  <c r="BI80" i="1"/>
  <c r="BI81" i="1"/>
  <c r="BI82" i="1"/>
  <c r="BI83" i="1"/>
  <c r="BI84" i="1"/>
  <c r="BI85" i="1"/>
  <c r="BI86" i="1"/>
  <c r="BI87" i="1"/>
  <c r="BI88" i="1"/>
  <c r="BI89" i="1"/>
  <c r="BI90" i="1"/>
  <c r="BI91" i="1"/>
  <c r="BI92" i="1"/>
  <c r="BI93" i="1"/>
  <c r="BI94" i="1"/>
  <c r="BI95" i="1"/>
  <c r="BI96" i="1"/>
  <c r="BI97" i="1"/>
  <c r="BI98" i="1"/>
  <c r="BI99" i="1"/>
  <c r="BI100" i="1"/>
  <c r="BI4" i="1"/>
  <c r="BN2" i="1"/>
  <c r="BN3" i="1"/>
  <c r="BN4" i="1"/>
  <c r="BN5" i="1"/>
  <c r="BN6" i="1"/>
  <c r="BN7" i="1"/>
  <c r="BN8" i="1"/>
  <c r="BN9" i="1"/>
  <c r="BN10" i="1"/>
  <c r="BN11" i="1"/>
  <c r="BN12" i="1"/>
  <c r="BN13" i="1"/>
  <c r="BN14" i="1"/>
  <c r="BN15" i="1"/>
  <c r="BN16" i="1"/>
  <c r="BN17" i="1"/>
  <c r="BN18" i="1"/>
  <c r="BN19" i="1"/>
  <c r="BN20" i="1"/>
  <c r="BN21" i="1"/>
  <c r="BN22" i="1"/>
  <c r="BN23" i="1"/>
  <c r="BN24" i="1"/>
  <c r="BN25" i="1"/>
  <c r="BN26" i="1"/>
  <c r="BN27" i="1"/>
  <c r="BN28" i="1"/>
  <c r="BN29" i="1"/>
  <c r="BN30" i="1"/>
  <c r="BN31" i="1"/>
  <c r="BN32" i="1"/>
  <c r="BN33" i="1"/>
  <c r="BN34" i="1"/>
  <c r="BN35" i="1"/>
  <c r="BN36" i="1"/>
  <c r="BN37" i="1"/>
  <c r="BN38" i="1"/>
  <c r="BN39" i="1"/>
  <c r="BN40" i="1"/>
  <c r="BN41" i="1"/>
  <c r="BN42" i="1"/>
  <c r="BN43" i="1"/>
  <c r="BN44" i="1"/>
  <c r="BN45" i="1"/>
  <c r="BN46" i="1"/>
  <c r="BN47" i="1"/>
  <c r="BN48" i="1"/>
  <c r="BN49" i="1"/>
  <c r="BN50" i="1"/>
  <c r="BN51" i="1"/>
  <c r="BN52" i="1"/>
  <c r="BN53" i="1"/>
  <c r="BN54" i="1"/>
  <c r="BN55" i="1"/>
  <c r="BN56" i="1"/>
  <c r="BN57" i="1"/>
  <c r="BN58" i="1"/>
  <c r="BN59" i="1"/>
  <c r="BN60" i="1"/>
  <c r="BN61" i="1"/>
  <c r="BN62" i="1"/>
  <c r="BN63" i="1"/>
  <c r="BN64" i="1"/>
  <c r="BN65" i="1"/>
  <c r="BN66" i="1"/>
  <c r="BN67" i="1"/>
  <c r="BN68" i="1"/>
  <c r="BN69" i="1"/>
  <c r="BN70" i="1"/>
  <c r="BN71" i="1"/>
  <c r="BN72" i="1"/>
  <c r="BN73" i="1"/>
  <c r="BN74" i="1"/>
  <c r="BN75" i="1"/>
  <c r="BN76" i="1"/>
  <c r="BN77" i="1"/>
  <c r="BN78" i="1"/>
  <c r="BN79" i="1"/>
  <c r="BN80" i="1"/>
  <c r="BN81" i="1"/>
  <c r="BN82" i="1"/>
  <c r="BN83" i="1"/>
  <c r="BN84" i="1"/>
  <c r="BN85" i="1"/>
  <c r="BN86" i="1"/>
  <c r="BN87" i="1"/>
  <c r="BN88" i="1"/>
  <c r="BN89" i="1"/>
  <c r="BN90" i="1"/>
  <c r="BN91" i="1"/>
  <c r="BN92" i="1"/>
  <c r="BN93" i="1"/>
  <c r="BN94" i="1"/>
  <c r="BN95" i="1"/>
  <c r="BN96" i="1"/>
  <c r="BN97" i="1"/>
  <c r="BN98" i="1"/>
  <c r="BN99" i="1"/>
  <c r="BN100" i="1"/>
  <c r="BN101" i="1"/>
  <c r="BO3" i="1"/>
  <c r="BO4" i="1"/>
  <c r="BO5" i="1"/>
  <c r="BO6" i="1"/>
  <c r="BO7" i="1"/>
  <c r="BO8" i="1"/>
  <c r="BO9" i="1"/>
  <c r="BO10" i="1"/>
  <c r="BO11" i="1"/>
  <c r="BO12" i="1"/>
  <c r="BO13" i="1"/>
  <c r="BO14" i="1"/>
  <c r="BO15" i="1"/>
  <c r="BO16" i="1"/>
  <c r="BO17" i="1"/>
  <c r="BO18" i="1"/>
  <c r="BO19" i="1"/>
  <c r="BO20" i="1"/>
  <c r="BO21" i="1"/>
  <c r="BO22" i="1"/>
  <c r="BO23" i="1"/>
  <c r="BO24" i="1"/>
  <c r="BO25" i="1"/>
  <c r="BO26" i="1"/>
  <c r="BO27" i="1"/>
  <c r="BO28" i="1"/>
  <c r="BO29" i="1"/>
  <c r="BO30" i="1"/>
  <c r="BO31" i="1"/>
  <c r="BO32" i="1"/>
  <c r="BO33" i="1"/>
  <c r="BO34" i="1"/>
  <c r="BO35" i="1"/>
  <c r="BO36" i="1"/>
  <c r="BO37" i="1"/>
  <c r="BO38" i="1"/>
  <c r="BO39" i="1"/>
  <c r="BO40" i="1"/>
  <c r="BO41" i="1"/>
  <c r="BO42" i="1"/>
  <c r="BO43" i="1"/>
  <c r="BO44" i="1"/>
  <c r="BO45" i="1"/>
  <c r="BO46" i="1"/>
  <c r="BO47" i="1"/>
  <c r="BO48" i="1"/>
  <c r="BO49" i="1"/>
  <c r="BO50" i="1"/>
  <c r="BO51" i="1"/>
  <c r="BO52" i="1"/>
  <c r="BO53" i="1"/>
  <c r="BO54" i="1"/>
  <c r="BO55" i="1"/>
  <c r="BO56" i="1"/>
  <c r="BO57" i="1"/>
  <c r="BO58" i="1"/>
  <c r="BO59" i="1"/>
  <c r="BO60" i="1"/>
  <c r="BO61" i="1"/>
  <c r="BO62" i="1"/>
  <c r="BO63" i="1"/>
  <c r="BO64" i="1"/>
  <c r="BO65" i="1"/>
  <c r="BO66" i="1"/>
  <c r="BO67" i="1"/>
  <c r="BO68" i="1"/>
  <c r="BO69" i="1"/>
  <c r="BO70" i="1"/>
  <c r="BO71" i="1"/>
  <c r="BO72" i="1"/>
  <c r="BO73" i="1"/>
  <c r="BO74" i="1"/>
  <c r="BO75" i="1"/>
  <c r="BO76" i="1"/>
  <c r="BO77" i="1"/>
  <c r="BO78" i="1"/>
  <c r="BO79" i="1"/>
  <c r="BO80" i="1"/>
  <c r="BO81" i="1"/>
  <c r="BO82" i="1"/>
  <c r="BO83" i="1"/>
  <c r="BO84" i="1"/>
  <c r="BO85" i="1"/>
  <c r="BO86" i="1"/>
  <c r="BO87" i="1"/>
  <c r="BO88" i="1"/>
  <c r="BO89" i="1"/>
  <c r="BO90" i="1"/>
  <c r="BO91" i="1"/>
  <c r="BO92" i="1"/>
  <c r="BO93" i="1"/>
  <c r="BO94" i="1"/>
  <c r="BO95" i="1"/>
  <c r="BO96" i="1"/>
  <c r="BO97" i="1"/>
  <c r="BO98" i="1"/>
  <c r="BO99" i="1"/>
  <c r="BO100" i="1"/>
  <c r="BO101" i="1"/>
  <c r="BO2" i="1"/>
  <c r="BQ3" i="1" l="1"/>
  <c r="BQ4" i="1"/>
  <c r="BQ5" i="1"/>
  <c r="BQ6" i="1"/>
  <c r="BQ7" i="1"/>
  <c r="BQ8" i="1"/>
  <c r="BQ9" i="1"/>
  <c r="BQ10" i="1"/>
  <c r="BQ11" i="1"/>
  <c r="BQ12" i="1"/>
  <c r="BQ13" i="1"/>
  <c r="BQ14" i="1"/>
  <c r="BQ15" i="1"/>
  <c r="BQ16" i="1"/>
  <c r="BQ17" i="1"/>
  <c r="BQ18" i="1"/>
  <c r="BQ19" i="1"/>
  <c r="BQ20" i="1"/>
  <c r="BQ21" i="1"/>
  <c r="BQ22" i="1"/>
  <c r="BQ23" i="1"/>
  <c r="BQ24" i="1"/>
  <c r="BQ25" i="1"/>
  <c r="BQ26" i="1"/>
  <c r="BQ27" i="1"/>
  <c r="BQ28" i="1"/>
  <c r="BQ29" i="1"/>
  <c r="BQ30" i="1"/>
  <c r="BQ31" i="1"/>
  <c r="BQ32" i="1"/>
  <c r="BQ33" i="1"/>
  <c r="BQ34" i="1"/>
  <c r="BQ35" i="1"/>
  <c r="BQ36" i="1"/>
  <c r="BQ37" i="1"/>
  <c r="BQ38" i="1"/>
  <c r="BQ39" i="1"/>
  <c r="BQ40" i="1"/>
  <c r="BQ41" i="1"/>
  <c r="BQ42" i="1"/>
  <c r="BQ43" i="1"/>
  <c r="BQ44" i="1"/>
  <c r="BQ45" i="1"/>
  <c r="BQ46" i="1"/>
  <c r="BQ47" i="1"/>
  <c r="BQ48" i="1"/>
  <c r="BQ49" i="1"/>
  <c r="BQ50" i="1"/>
  <c r="BQ51" i="1"/>
  <c r="BQ52" i="1"/>
  <c r="BQ53" i="1"/>
  <c r="BQ54" i="1"/>
  <c r="BQ55" i="1"/>
  <c r="BQ56" i="1"/>
  <c r="BQ57" i="1"/>
  <c r="BQ58" i="1"/>
  <c r="BQ59" i="1"/>
  <c r="BQ60" i="1"/>
  <c r="BQ61" i="1"/>
  <c r="BQ62" i="1"/>
  <c r="BQ63" i="1"/>
  <c r="BQ64" i="1"/>
  <c r="BQ65" i="1"/>
  <c r="BQ66" i="1"/>
  <c r="BQ67" i="1"/>
  <c r="BQ68" i="1"/>
  <c r="BQ69" i="1"/>
  <c r="BQ70" i="1"/>
  <c r="BQ71" i="1"/>
  <c r="BQ72" i="1"/>
  <c r="BQ73" i="1"/>
  <c r="BQ74" i="1"/>
  <c r="BQ75" i="1"/>
  <c r="BQ76" i="1"/>
  <c r="BQ77" i="1"/>
  <c r="BQ78" i="1"/>
  <c r="BQ79" i="1"/>
  <c r="BQ80" i="1"/>
  <c r="BQ81" i="1"/>
  <c r="BQ82" i="1"/>
  <c r="BQ83" i="1"/>
  <c r="BQ84" i="1"/>
  <c r="BQ85" i="1"/>
  <c r="BQ86" i="1"/>
  <c r="BQ87" i="1"/>
  <c r="BQ88" i="1"/>
  <c r="BQ89" i="1"/>
  <c r="BQ90" i="1"/>
  <c r="BQ91" i="1"/>
  <c r="BQ92" i="1"/>
  <c r="BQ93" i="1"/>
  <c r="BQ94" i="1"/>
  <c r="BQ95" i="1"/>
  <c r="BQ96" i="1"/>
  <c r="BQ97" i="1"/>
  <c r="BQ98" i="1"/>
  <c r="BQ99" i="1"/>
  <c r="BQ100" i="1"/>
  <c r="BQ101" i="1"/>
  <c r="BQ2" i="1"/>
  <c r="BP3" i="1"/>
  <c r="BP4" i="1"/>
  <c r="BP5" i="1"/>
  <c r="BP6" i="1"/>
  <c r="BP7" i="1"/>
  <c r="BP8" i="1"/>
  <c r="BP9" i="1"/>
  <c r="BP10" i="1"/>
  <c r="BP11" i="1"/>
  <c r="BP12" i="1"/>
  <c r="BP13" i="1"/>
  <c r="BP14" i="1"/>
  <c r="BP15" i="1"/>
  <c r="BP16" i="1"/>
  <c r="BP17" i="1"/>
  <c r="BP18" i="1"/>
  <c r="BP19" i="1"/>
  <c r="BP20" i="1"/>
  <c r="BP21" i="1"/>
  <c r="BP22" i="1"/>
  <c r="BP23" i="1"/>
  <c r="BP24" i="1"/>
  <c r="BP25" i="1"/>
  <c r="BP26" i="1"/>
  <c r="BP27" i="1"/>
  <c r="BP28" i="1"/>
  <c r="BP29" i="1"/>
  <c r="BP30" i="1"/>
  <c r="BP31" i="1"/>
  <c r="BP32" i="1"/>
  <c r="BP33" i="1"/>
  <c r="BP34" i="1"/>
  <c r="BP35" i="1"/>
  <c r="BP36" i="1"/>
  <c r="BP37" i="1"/>
  <c r="BP38" i="1"/>
  <c r="BP39" i="1"/>
  <c r="BP40" i="1"/>
  <c r="BP41" i="1"/>
  <c r="BP42" i="1"/>
  <c r="BP43" i="1"/>
  <c r="BP44" i="1"/>
  <c r="BP45" i="1"/>
  <c r="BP46" i="1"/>
  <c r="BP47" i="1"/>
  <c r="BP48" i="1"/>
  <c r="BP49" i="1"/>
  <c r="BP50" i="1"/>
  <c r="BP51" i="1"/>
  <c r="BP52" i="1"/>
  <c r="BP53" i="1"/>
  <c r="BP54" i="1"/>
  <c r="BP55" i="1"/>
  <c r="BP56" i="1"/>
  <c r="BP57" i="1"/>
  <c r="BP58" i="1"/>
  <c r="BP59" i="1"/>
  <c r="BP60" i="1"/>
  <c r="BP61" i="1"/>
  <c r="BP62" i="1"/>
  <c r="BP63" i="1"/>
  <c r="BP64" i="1"/>
  <c r="BP65" i="1"/>
  <c r="BP66" i="1"/>
  <c r="BP67" i="1"/>
  <c r="BP68" i="1"/>
  <c r="BP69" i="1"/>
  <c r="BP70" i="1"/>
  <c r="BP71" i="1"/>
  <c r="BP72" i="1"/>
  <c r="BP73" i="1"/>
  <c r="BP74" i="1"/>
  <c r="BP75" i="1"/>
  <c r="BP76" i="1"/>
  <c r="BP77" i="1"/>
  <c r="BP78" i="1"/>
  <c r="BP79" i="1"/>
  <c r="BP80" i="1"/>
  <c r="BP81" i="1"/>
  <c r="BP82" i="1"/>
  <c r="BP83" i="1"/>
  <c r="BP84" i="1"/>
  <c r="BP85" i="1"/>
  <c r="BP86" i="1"/>
  <c r="BP87" i="1"/>
  <c r="BP88" i="1"/>
  <c r="BP89" i="1"/>
  <c r="BP90" i="1"/>
  <c r="BP91" i="1"/>
  <c r="BP92" i="1"/>
  <c r="BP93" i="1"/>
  <c r="BP94" i="1"/>
  <c r="BP95" i="1"/>
  <c r="BP96" i="1"/>
  <c r="BP97" i="1"/>
  <c r="BP98" i="1"/>
  <c r="BP99" i="1"/>
  <c r="BP100" i="1"/>
  <c r="BP101" i="1"/>
  <c r="BP2" i="1"/>
  <c r="C1" i="4" l="1"/>
  <c r="D1" i="4" s="1"/>
  <c r="E1" i="4" s="1"/>
  <c r="F1" i="4" s="1"/>
  <c r="G1" i="4" s="1"/>
  <c r="H1" i="4" s="1"/>
  <c r="I1" i="4" s="1"/>
  <c r="J1" i="4" s="1"/>
  <c r="K1" i="4" s="1"/>
  <c r="L1" i="4" s="1"/>
  <c r="M1" i="4" s="1"/>
  <c r="N1" i="4" s="1"/>
  <c r="O1" i="4" s="1"/>
  <c r="P1" i="4" s="1"/>
  <c r="Q1" i="4" s="1"/>
  <c r="R1" i="4" s="1"/>
  <c r="S1" i="4" s="1"/>
  <c r="T1" i="4" s="1"/>
  <c r="U1" i="4" s="1"/>
  <c r="V1" i="4" s="1"/>
  <c r="W1" i="4" s="1"/>
  <c r="X1" i="4" s="1"/>
  <c r="Y1" i="4" s="1"/>
  <c r="Z1" i="4" s="1"/>
  <c r="AA1" i="4" s="1"/>
  <c r="AB1" i="4" s="1"/>
  <c r="AC1" i="4" s="1"/>
  <c r="AD1" i="4" s="1"/>
  <c r="C1" i="5"/>
  <c r="D1" i="5" s="1"/>
  <c r="E1" i="5" s="1"/>
  <c r="F1" i="5" s="1"/>
  <c r="G1" i="5" s="1"/>
  <c r="H1" i="5" s="1"/>
  <c r="I1" i="5" s="1"/>
  <c r="J1" i="5" s="1"/>
  <c r="K1" i="5" s="1"/>
  <c r="L1" i="5" s="1"/>
  <c r="M1" i="5" s="1"/>
  <c r="N1" i="5" s="1"/>
  <c r="O1" i="5" s="1"/>
  <c r="P1" i="5" s="1"/>
  <c r="Q1" i="5" s="1"/>
  <c r="R1" i="5" s="1"/>
  <c r="S1" i="5" s="1"/>
  <c r="T1" i="5" s="1"/>
  <c r="U1" i="5" s="1"/>
  <c r="V1" i="5" s="1"/>
  <c r="W1" i="5" s="1"/>
  <c r="X1" i="5" s="1"/>
  <c r="Y1" i="5" s="1"/>
  <c r="Z1" i="5" s="1"/>
  <c r="AA1" i="5" s="1"/>
  <c r="AB1" i="5" s="1"/>
  <c r="AC1" i="5" s="1"/>
  <c r="AD1" i="5" s="1"/>
  <c r="AC1" i="6"/>
  <c r="AD1" i="6" s="1"/>
  <c r="C1" i="6"/>
  <c r="D1" i="6" s="1"/>
  <c r="E1" i="6" s="1"/>
  <c r="F1" i="6" s="1"/>
  <c r="G1" i="6" s="1"/>
  <c r="H1" i="6" s="1"/>
  <c r="I1" i="6" s="1"/>
  <c r="J1" i="6" s="1"/>
  <c r="K1" i="6" s="1"/>
  <c r="L1" i="6" s="1"/>
  <c r="M1" i="6" s="1"/>
  <c r="N1" i="6" s="1"/>
  <c r="O1" i="6" s="1"/>
  <c r="P1" i="6" s="1"/>
  <c r="Q1" i="6" s="1"/>
  <c r="R1" i="6" s="1"/>
  <c r="S1" i="6" s="1"/>
  <c r="T1" i="6" s="1"/>
  <c r="U1" i="6" s="1"/>
  <c r="V1" i="6" s="1"/>
  <c r="W1" i="6" s="1"/>
  <c r="X1" i="6" s="1"/>
  <c r="Y1" i="6" s="1"/>
  <c r="Z1" i="6" s="1"/>
  <c r="AA1" i="6" s="1"/>
  <c r="AB1" i="6" s="1"/>
  <c r="C1" i="7"/>
  <c r="D1" i="7" s="1"/>
  <c r="E1" i="7" s="1"/>
  <c r="F1" i="7" s="1"/>
  <c r="G1" i="7" s="1"/>
  <c r="H1" i="7" s="1"/>
  <c r="I1" i="7" s="1"/>
  <c r="J1" i="7" s="1"/>
  <c r="K1" i="7" s="1"/>
  <c r="L1" i="7" s="1"/>
  <c r="M1" i="7" s="1"/>
  <c r="N1" i="7" s="1"/>
  <c r="O1" i="7" s="1"/>
  <c r="P1" i="7" s="1"/>
  <c r="Q1" i="7" s="1"/>
  <c r="R1" i="7" s="1"/>
  <c r="S1" i="7" s="1"/>
  <c r="T1" i="7" s="1"/>
  <c r="U1" i="7" s="1"/>
  <c r="V1" i="7" s="1"/>
  <c r="W1" i="7" s="1"/>
  <c r="X1" i="7" s="1"/>
  <c r="Y1" i="7" s="1"/>
  <c r="Z1" i="7" s="1"/>
  <c r="AA1" i="7" s="1"/>
  <c r="AB1" i="7" s="1"/>
</calcChain>
</file>

<file path=xl/sharedStrings.xml><?xml version="1.0" encoding="utf-8"?>
<sst xmlns="http://schemas.openxmlformats.org/spreadsheetml/2006/main" count="4202" uniqueCount="1073">
  <si>
    <t>Switzerland</t>
  </si>
  <si>
    <t>France</t>
  </si>
  <si>
    <t>Netherlands</t>
  </si>
  <si>
    <t>Sweden</t>
  </si>
  <si>
    <t>UK</t>
  </si>
  <si>
    <t>Ireland</t>
  </si>
  <si>
    <t>Germany</t>
  </si>
  <si>
    <t>China</t>
  </si>
  <si>
    <t>Russia</t>
  </si>
  <si>
    <t>Portugal</t>
  </si>
  <si>
    <t>Spain</t>
  </si>
  <si>
    <t>Italy</t>
  </si>
  <si>
    <t>Czech Republic</t>
  </si>
  <si>
    <t>Austria</t>
  </si>
  <si>
    <t>India</t>
  </si>
  <si>
    <t>US/China/Spain</t>
  </si>
  <si>
    <t>Spain/US/Taiwan</t>
  </si>
  <si>
    <t>Belgium</t>
  </si>
  <si>
    <t>US</t>
  </si>
  <si>
    <t>Denmark</t>
  </si>
  <si>
    <t>Spain/France/UK</t>
  </si>
  <si>
    <t>Australia</t>
  </si>
  <si>
    <t>Finland</t>
  </si>
  <si>
    <t>Canada</t>
  </si>
  <si>
    <t>Singapore</t>
  </si>
  <si>
    <t>Taiwan</t>
  </si>
  <si>
    <t>Slovenia</t>
  </si>
  <si>
    <t>Morocco</t>
  </si>
  <si>
    <t>Norway</t>
  </si>
  <si>
    <t>Poland</t>
  </si>
  <si>
    <t>Hungary</t>
  </si>
  <si>
    <t>University of St. Gallen</t>
  </si>
  <si>
    <t>Institution</t>
  </si>
  <si>
    <t>#</t>
  </si>
  <si>
    <t>School Name</t>
  </si>
  <si>
    <t>Location by primary campus</t>
  </si>
  <si>
    <t>Career progress rank</t>
  </si>
  <si>
    <t>Weighted salary (US$)</t>
  </si>
  <si>
    <t>University of St Gallen</t>
  </si>
  <si>
    <t>HEC Paris</t>
  </si>
  <si>
    <t>Rotterdam School of Management, Erasmus University</t>
  </si>
  <si>
    <t>Stockholm School of Economics</t>
  </si>
  <si>
    <t>ESCP Business School</t>
  </si>
  <si>
    <t>Essec Business School</t>
  </si>
  <si>
    <t>London Business School</t>
  </si>
  <si>
    <t>University College Dublin: Smurfit</t>
  </si>
  <si>
    <t>EMLyon Business School</t>
  </si>
  <si>
    <t>ESMT Berlin</t>
  </si>
  <si>
    <t>Tsinghua University School of Economics and Management</t>
  </si>
  <si>
    <t>Edhec Business School</t>
  </si>
  <si>
    <t>IBS-Moscow Ranepa</t>
  </si>
  <si>
    <t>WHU – Otto Beisheim School of Management</t>
  </si>
  <si>
    <t>Nova School of Business and Economics</t>
  </si>
  <si>
    <t>Esade Business School</t>
  </si>
  <si>
    <t>IE Business School</t>
  </si>
  <si>
    <t>Shanghai Jiao Tong University: Antai</t>
  </si>
  <si>
    <t>HHL Leipzig Graduate School of Management</t>
  </si>
  <si>
    <t>SDA Bocconi/Università Bocconi</t>
  </si>
  <si>
    <t>St Petersburg University, Graduate School of Management</t>
  </si>
  <si>
    <t>Tongji University School of Economics and Management</t>
  </si>
  <si>
    <t>Imperial College Business School</t>
  </si>
  <si>
    <t>University of Mannheim</t>
  </si>
  <si>
    <t>Prague University of Economics and Business</t>
  </si>
  <si>
    <t>Iéseg School of Management</t>
  </si>
  <si>
    <t>Warwick Business School</t>
  </si>
  <si>
    <t>WU (Vienna University of Economics and Business)</t>
  </si>
  <si>
    <t>Católica Lisbon School of Business and Economics</t>
  </si>
  <si>
    <t>HEC Lausanne, University of Lausanne</t>
  </si>
  <si>
    <t>Indian Institute of Management Bangalore</t>
  </si>
  <si>
    <t>Neoma Business School</t>
  </si>
  <si>
    <t>Eada Business School Barcelona</t>
  </si>
  <si>
    <t>Global 3: McIntire/Lingnan/Esade</t>
  </si>
  <si>
    <t>IQS/FJU/LMU</t>
  </si>
  <si>
    <t>Excelia Business School</t>
  </si>
  <si>
    <t>Grenoble Ecole de Management</t>
  </si>
  <si>
    <t>Frankfurt School of Finance and Management</t>
  </si>
  <si>
    <t>Trinity College Dublin, Trinity Business School</t>
  </si>
  <si>
    <t>Vlerick Business School</t>
  </si>
  <si>
    <t>Hult International Business School</t>
  </si>
  <si>
    <t>Skema Business School</t>
  </si>
  <si>
    <t>Copenhagen Business School</t>
  </si>
  <si>
    <t>SP Jain Institute of Management &amp; Research (SPJIMR)</t>
  </si>
  <si>
    <t>Deusto/Audencia/Bradford</t>
  </si>
  <si>
    <t>University of South Carolina: Moore</t>
  </si>
  <si>
    <t>Tum School of Management</t>
  </si>
  <si>
    <t>Audencia</t>
  </si>
  <si>
    <t>Rennes School of Business</t>
  </si>
  <si>
    <t>Bayes Business School (formerly Cass)</t>
  </si>
  <si>
    <t>TBS Education</t>
  </si>
  <si>
    <t>The University of Sydney Business School</t>
  </si>
  <si>
    <t>Luiss University</t>
  </si>
  <si>
    <t>Louvain School of Management, UCLouvain</t>
  </si>
  <si>
    <t>University of Cologne</t>
  </si>
  <si>
    <t>MBS (Montpellier Business School)</t>
  </si>
  <si>
    <t>ICN Business School</t>
  </si>
  <si>
    <t>Lund University School of Economics and Management (Lusem)</t>
  </si>
  <si>
    <t>Aalto University</t>
  </si>
  <si>
    <t>Essca School of Management</t>
  </si>
  <si>
    <t>Queen's University: Smith</t>
  </si>
  <si>
    <t>Burgundy School of Business</t>
  </si>
  <si>
    <t>Hanken School of Economics</t>
  </si>
  <si>
    <t>Indian Institute of Management Lucknow</t>
  </si>
  <si>
    <t>Solvay Brussels School of Economics and Management</t>
  </si>
  <si>
    <t>Antwerp Management School</t>
  </si>
  <si>
    <t>IAE Aix-Marseille Graduate School of Management</t>
  </si>
  <si>
    <t>ZHAW School of Management and Law</t>
  </si>
  <si>
    <t>University of Edinburgh Business School</t>
  </si>
  <si>
    <t>Singapore Management University: Lee Kong Chian</t>
  </si>
  <si>
    <t>Institut Mines-Télécom Business School</t>
  </si>
  <si>
    <t>EM Normandie Business School</t>
  </si>
  <si>
    <t>National Sun Yat-sen University</t>
  </si>
  <si>
    <t>Tias Business School, Tilburg University</t>
  </si>
  <si>
    <t>Iscte Business School</t>
  </si>
  <si>
    <t>University of Victoria: Gustavson</t>
  </si>
  <si>
    <t>Politecnico di Milano School of Management</t>
  </si>
  <si>
    <t>Nyenrode Business Universiteit</t>
  </si>
  <si>
    <t>University of Ljubljana, School of Economics and Business</t>
  </si>
  <si>
    <t>Tilburg University, School of Economics and Management</t>
  </si>
  <si>
    <t>Indian Institute of Management Udaipur</t>
  </si>
  <si>
    <t>Esdes Lyon Business School</t>
  </si>
  <si>
    <t>Alliance Manchester Business School</t>
  </si>
  <si>
    <t>Jönköping International Business School</t>
  </si>
  <si>
    <t>EM Strasbourg Business School</t>
  </si>
  <si>
    <t>Rabat Business School</t>
  </si>
  <si>
    <t>Durham University Business School</t>
  </si>
  <si>
    <t>University of Antwerp Faculty of Business and Economics</t>
  </si>
  <si>
    <t>Indian Institute of Management Indore</t>
  </si>
  <si>
    <t>DCU Business School</t>
  </si>
  <si>
    <t>Lucerne School of Business</t>
  </si>
  <si>
    <t>NHH Norwegian School of Economics</t>
  </si>
  <si>
    <t>ESC Clermont Business School</t>
  </si>
  <si>
    <t>SGH Warsaw School of Economics</t>
  </si>
  <si>
    <t>Paris School of Business</t>
  </si>
  <si>
    <t>NMIMS Mumbai, School of Business Management</t>
  </si>
  <si>
    <t>International Management Institute New Delhi</t>
  </si>
  <si>
    <t>Corvinus University of Budapest</t>
  </si>
  <si>
    <t>University of Exeter Business School</t>
  </si>
  <si>
    <t>University of British Columbia: Sauder</t>
  </si>
  <si>
    <t>Careers service rank</t>
  </si>
  <si>
    <t>International board (%)</t>
  </si>
  <si>
    <t>International course experience rank</t>
  </si>
  <si>
    <t>Internships (%)</t>
  </si>
  <si>
    <t>Faculty with doctorates (%)</t>
  </si>
  <si>
    <t>Rank in 2020</t>
  </si>
  <si>
    <t>Rank in 2021</t>
  </si>
  <si>
    <t>Average course length (months)</t>
  </si>
  <si>
    <t>Overall satisfaction</t>
  </si>
  <si>
    <t>Women on board (%)</t>
  </si>
  <si>
    <t>Female students (%)</t>
  </si>
  <si>
    <t>Female faculty (%)</t>
  </si>
  <si>
    <t>Salary percentage increase</t>
  </si>
  <si>
    <t>Programme name</t>
  </si>
  <si>
    <t>Value for money rank</t>
  </si>
  <si>
    <t>Employed at three months (%)</t>
  </si>
  <si>
    <t>International faculty (%)</t>
  </si>
  <si>
    <t>International students (%)</t>
  </si>
  <si>
    <t>Aims achieved (%)</t>
  </si>
  <si>
    <t>Master of Arts in Strategy and International Management</t>
  </si>
  <si>
    <t>97 (100)</t>
  </si>
  <si>
    <t>Master in Management **</t>
  </si>
  <si>
    <t>99 (93)</t>
  </si>
  <si>
    <t>MSc International Management</t>
  </si>
  <si>
    <t>97 (95)</t>
  </si>
  <si>
    <t>Master Program in International Business</t>
  </si>
  <si>
    <t>87 (100)</t>
  </si>
  <si>
    <t>99 (99)</t>
  </si>
  <si>
    <t>98 (95)</t>
  </si>
  <si>
    <t>Masters in Management</t>
  </si>
  <si>
    <t>93 (99)</t>
  </si>
  <si>
    <t>94 (90)</t>
  </si>
  <si>
    <t>MSc in Management **</t>
  </si>
  <si>
    <t>96 (63)</t>
  </si>
  <si>
    <t>Master in Global Management</t>
  </si>
  <si>
    <t>94 (100)</t>
  </si>
  <si>
    <t/>
  </si>
  <si>
    <t>Master in Management</t>
  </si>
  <si>
    <t>100 (97)</t>
  </si>
  <si>
    <t>95 (87)</t>
  </si>
  <si>
    <t>Master in International Management</t>
  </si>
  <si>
    <t>93 (100)</t>
  </si>
  <si>
    <t>Master of Science in Management</t>
  </si>
  <si>
    <t>92 (91)</t>
  </si>
  <si>
    <t>International Master's in Management</t>
  </si>
  <si>
    <t>96 (100)</t>
  </si>
  <si>
    <t>MSc in International Management</t>
  </si>
  <si>
    <t>99 (90)</t>
  </si>
  <si>
    <t>86 (100)</t>
  </si>
  <si>
    <t>100 (100)</t>
  </si>
  <si>
    <t>Master in Management (MSc)</t>
  </si>
  <si>
    <t>100 (88)</t>
  </si>
  <si>
    <t>Master of Science in International Management</t>
  </si>
  <si>
    <t>100 (64)</t>
  </si>
  <si>
    <t>84 (73)</t>
  </si>
  <si>
    <t>Master of Global Management</t>
  </si>
  <si>
    <t>96 (95)</t>
  </si>
  <si>
    <t>95 (97)</t>
  </si>
  <si>
    <t>Mannheim Master in Management</t>
  </si>
  <si>
    <t>98 (86)</t>
  </si>
  <si>
    <t>96 (61)</t>
  </si>
  <si>
    <t>MSc Management</t>
  </si>
  <si>
    <t>92 (89)</t>
  </si>
  <si>
    <t>94 (97)</t>
  </si>
  <si>
    <t>International MSc in Management</t>
  </si>
  <si>
    <t>98 (100)</t>
  </si>
  <si>
    <t>89 (34)</t>
  </si>
  <si>
    <t>Master of Business Administration (PGPM)</t>
  </si>
  <si>
    <t>100 (99)</t>
  </si>
  <si>
    <t>94 (91)</t>
  </si>
  <si>
    <t>98 (89)</t>
  </si>
  <si>
    <t>No data §</t>
  </si>
  <si>
    <t>Global3: Masters in Management</t>
  </si>
  <si>
    <t>Master in Global Entrepreneurial Management (MGEM)</t>
  </si>
  <si>
    <t>95 (86)</t>
  </si>
  <si>
    <t>100 (72)</t>
  </si>
  <si>
    <t>MSc Management in International Business (MIB)</t>
  </si>
  <si>
    <t>65 (81)</t>
  </si>
  <si>
    <t>88 (88)</t>
  </si>
  <si>
    <t>93 (91)</t>
  </si>
  <si>
    <t>Masters in International Management &amp; Strategy</t>
  </si>
  <si>
    <t>Master of International Business</t>
  </si>
  <si>
    <t>80 (92)</t>
  </si>
  <si>
    <t>91 (61)</t>
  </si>
  <si>
    <t>MSc in Economics and Business Administration</t>
  </si>
  <si>
    <t>83 (100)</t>
  </si>
  <si>
    <t>Post Graduate Diploma in Management</t>
  </si>
  <si>
    <t>Master in European and International Business Management</t>
  </si>
  <si>
    <t>Master of International Business (MIB)</t>
  </si>
  <si>
    <t>80 (100)</t>
  </si>
  <si>
    <t>Master in Management and Technology</t>
  </si>
  <si>
    <t>83 (36)</t>
  </si>
  <si>
    <t>MSc in Management-Engineering</t>
  </si>
  <si>
    <t>100 (44)</t>
  </si>
  <si>
    <t>87 (81)</t>
  </si>
  <si>
    <t>MSc in Management</t>
  </si>
  <si>
    <t>88 (64)</t>
  </si>
  <si>
    <t>96 (79)</t>
  </si>
  <si>
    <t>Master of Management</t>
  </si>
  <si>
    <t>84 (70)</t>
  </si>
  <si>
    <t>79 (72)</t>
  </si>
  <si>
    <t>Master in Business Engineering</t>
  </si>
  <si>
    <t>68 (59)</t>
  </si>
  <si>
    <t>MSc International Management (Cems MIM)</t>
  </si>
  <si>
    <t>93 (84)</t>
  </si>
  <si>
    <t>95 (89)</t>
  </si>
  <si>
    <t>100 (87)</t>
  </si>
  <si>
    <t>MSc in International Strategic Management</t>
  </si>
  <si>
    <t>89 (94)</t>
  </si>
  <si>
    <t>Master of Science in Economics and Business Administration</t>
  </si>
  <si>
    <t>89 (46)</t>
  </si>
  <si>
    <t>Essca Master in Management **</t>
  </si>
  <si>
    <t>93 (65)</t>
  </si>
  <si>
    <t>95 (100)</t>
  </si>
  <si>
    <t>92 (92)</t>
  </si>
  <si>
    <t>96 (89)</t>
  </si>
  <si>
    <t>Post Graduate Program in Management</t>
  </si>
  <si>
    <t>94 (82)</t>
  </si>
  <si>
    <t>91 (90)</t>
  </si>
  <si>
    <t>90 (84)</t>
  </si>
  <si>
    <t>Master of Science (MSc) in International Business</t>
  </si>
  <si>
    <t>84 (100)</t>
  </si>
  <si>
    <t>89 (64)</t>
  </si>
  <si>
    <t>74 (91)</t>
  </si>
  <si>
    <t>Integrated Master in Management **</t>
  </si>
  <si>
    <t>93 (85)</t>
  </si>
  <si>
    <t>Master of Business Administration Program in International Business</t>
  </si>
  <si>
    <t>95 (98)</t>
  </si>
  <si>
    <t>International MSc in Business Administration</t>
  </si>
  <si>
    <t>MSc in Business Administration</t>
  </si>
  <si>
    <t>91 (81)</t>
  </si>
  <si>
    <t>Master of Global Business</t>
  </si>
  <si>
    <t>95 (56)</t>
  </si>
  <si>
    <t>Master of Science in Management Engineering</t>
  </si>
  <si>
    <t>91 (92)</t>
  </si>
  <si>
    <t>83 (94)</t>
  </si>
  <si>
    <t>International Master Programme in Business and Organisation (IMB)</t>
  </si>
  <si>
    <t>84 (91)</t>
  </si>
  <si>
    <t>Master of Business Administration</t>
  </si>
  <si>
    <t>100 (96)</t>
  </si>
  <si>
    <t>83 (70)</t>
  </si>
  <si>
    <t>MSc Business Analysis &amp; Strategic Management</t>
  </si>
  <si>
    <t>95 (45)</t>
  </si>
  <si>
    <t>MSc in Business Administration (120 credits)</t>
  </si>
  <si>
    <t>92 (93)</t>
  </si>
  <si>
    <t>95 (84)</t>
  </si>
  <si>
    <t>Master in International Business</t>
  </si>
  <si>
    <t>87 (83)</t>
  </si>
  <si>
    <t>97 (38)</t>
  </si>
  <si>
    <t>Master in Business Economics</t>
  </si>
  <si>
    <t>91 (84)</t>
  </si>
  <si>
    <t>Post Graduate Programme in Management (PGP)</t>
  </si>
  <si>
    <t>80 (83)</t>
  </si>
  <si>
    <t>Master of Science in Business Administration</t>
  </si>
  <si>
    <t>86 (51)</t>
  </si>
  <si>
    <t>94 (42)</t>
  </si>
  <si>
    <t>86 (56)</t>
  </si>
  <si>
    <t>100 (16)</t>
  </si>
  <si>
    <t>93 (88)</t>
  </si>
  <si>
    <t>Post Graduate Diploma in Management (PGDM)</t>
  </si>
  <si>
    <t>Masters in Management and Leadership</t>
  </si>
  <si>
    <t>93 (53)</t>
  </si>
  <si>
    <t>Management MSc</t>
  </si>
  <si>
    <t>79 (63)</t>
  </si>
  <si>
    <t>74 (92)</t>
  </si>
  <si>
    <t>Location</t>
  </si>
  <si>
    <t>International mobility rank</t>
  </si>
  <si>
    <t>Three-year average</t>
  </si>
  <si>
    <t>Rank in 2019</t>
  </si>
  <si>
    <t>Company internships (%)</t>
  </si>
  <si>
    <t>Career service rank</t>
  </si>
  <si>
    <t>Salary today (US$) *</t>
  </si>
  <si>
    <t>Extra languages</t>
  </si>
  <si>
    <t>MA in Strategy and International Management</t>
  </si>
  <si>
    <t>92 (97)</t>
  </si>
  <si>
    <t>98 (93)</t>
  </si>
  <si>
    <t>86 (93)</t>
  </si>
  <si>
    <t>91 (100)</t>
  </si>
  <si>
    <t>95 (65)</t>
  </si>
  <si>
    <t>ESCP Master in Management **</t>
  </si>
  <si>
    <t>95 (94)</t>
  </si>
  <si>
    <t>Edhec Master in Management **</t>
  </si>
  <si>
    <t>96 (94)</t>
  </si>
  <si>
    <t>100 (84)</t>
  </si>
  <si>
    <t>-</t>
  </si>
  <si>
    <t>88 (100)</t>
  </si>
  <si>
    <t>International Master in Management</t>
  </si>
  <si>
    <t>93 (89)</t>
  </si>
  <si>
    <t>91 (89)</t>
  </si>
  <si>
    <t>100 (49)</t>
  </si>
  <si>
    <t>80 (94)</t>
  </si>
  <si>
    <t>96 (98)</t>
  </si>
  <si>
    <t>Global MSc in Management **</t>
  </si>
  <si>
    <t>95 (75)</t>
  </si>
  <si>
    <t>International Masters in Management</t>
  </si>
  <si>
    <t>91 (97)</t>
  </si>
  <si>
    <t>98 (85)</t>
  </si>
  <si>
    <t>88 (75)</t>
  </si>
  <si>
    <t>Indian Institute of Management Ahmedabad</t>
  </si>
  <si>
    <t>Two-Year Post Graduate Programme in Management (MBA)</t>
  </si>
  <si>
    <t>100 (94)</t>
  </si>
  <si>
    <t>89 (82)</t>
  </si>
  <si>
    <t>94 (77)</t>
  </si>
  <si>
    <t>93 (90)</t>
  </si>
  <si>
    <t>83 (96)</t>
  </si>
  <si>
    <t>69 (36)</t>
  </si>
  <si>
    <t>90 (67)</t>
  </si>
  <si>
    <t>92 (80)</t>
  </si>
  <si>
    <t>Maastricht University School of Business and Economics</t>
  </si>
  <si>
    <t>MSc International Business</t>
  </si>
  <si>
    <t>94 (47)</t>
  </si>
  <si>
    <t>92 (83)</t>
  </si>
  <si>
    <t>Spain/Taiwan/US</t>
  </si>
  <si>
    <t>87 (71)</t>
  </si>
  <si>
    <t>75 (85)</t>
  </si>
  <si>
    <t>100 (85)</t>
  </si>
  <si>
    <t>100 (61)</t>
  </si>
  <si>
    <t>74 (98)</t>
  </si>
  <si>
    <t>91 (96)</t>
  </si>
  <si>
    <t>Post Graduate Programme in Management</t>
  </si>
  <si>
    <t>92 (87)</t>
  </si>
  <si>
    <t>61 (18)</t>
  </si>
  <si>
    <t>82 (94)</t>
  </si>
  <si>
    <t>University Carlos III de Madrid</t>
  </si>
  <si>
    <t>53 (82)</t>
  </si>
  <si>
    <t>87 (67)</t>
  </si>
  <si>
    <t>94 (54)</t>
  </si>
  <si>
    <t>74 (93)</t>
  </si>
  <si>
    <t>94 (94)</t>
  </si>
  <si>
    <t>94 (68)</t>
  </si>
  <si>
    <t>82 (91)</t>
  </si>
  <si>
    <t>84 (88)</t>
  </si>
  <si>
    <t>Kozminski University</t>
  </si>
  <si>
    <t>98 (92)</t>
  </si>
  <si>
    <t>100 (86)</t>
  </si>
  <si>
    <t>94 (81)</t>
  </si>
  <si>
    <t>University of Bath School of Management</t>
  </si>
  <si>
    <t>86 (80)</t>
  </si>
  <si>
    <t>98 (49)</t>
  </si>
  <si>
    <t>85 (86)</t>
  </si>
  <si>
    <t>85 (96)</t>
  </si>
  <si>
    <t>84 (78)</t>
  </si>
  <si>
    <t>Kedge Business School</t>
  </si>
  <si>
    <t>95 (43)</t>
  </si>
  <si>
    <t>MSc in International Business</t>
  </si>
  <si>
    <t>65 (89)</t>
  </si>
  <si>
    <t>International Master in Business and Organisation</t>
  </si>
  <si>
    <t>74 (100)</t>
  </si>
  <si>
    <t>92 (88)</t>
  </si>
  <si>
    <t>82 (83)</t>
  </si>
  <si>
    <t>76 (54)</t>
  </si>
  <si>
    <t>EM Normandie Master in Management **</t>
  </si>
  <si>
    <t>94 (85)</t>
  </si>
  <si>
    <t>Master of Global Business Program</t>
  </si>
  <si>
    <t>49 (77)</t>
  </si>
  <si>
    <t>73 (92)</t>
  </si>
  <si>
    <t>87 (70)</t>
  </si>
  <si>
    <t>Cranfield School of Management</t>
  </si>
  <si>
    <t>90 (61)</t>
  </si>
  <si>
    <t>78 (61)</t>
  </si>
  <si>
    <t>Lancaster University Management School</t>
  </si>
  <si>
    <t>100 (29)</t>
  </si>
  <si>
    <t>MBA Program</t>
  </si>
  <si>
    <t>MBA in International Business</t>
  </si>
  <si>
    <t>92 (98)</t>
  </si>
  <si>
    <t>61 (88)</t>
  </si>
  <si>
    <t>MSc in Management Engineering</t>
  </si>
  <si>
    <t>93 (92)</t>
  </si>
  <si>
    <t>75 (71)</t>
  </si>
  <si>
    <t>90 (40)</t>
  </si>
  <si>
    <t>96 (85)</t>
  </si>
  <si>
    <t>Henley Business School</t>
  </si>
  <si>
    <t>73 (76)</t>
  </si>
  <si>
    <t>65 (77)</t>
  </si>
  <si>
    <t>90 (71)</t>
  </si>
  <si>
    <t>71 (96)</t>
  </si>
  <si>
    <t>BI Norwegian Business School</t>
  </si>
  <si>
    <t>MSc in Business</t>
  </si>
  <si>
    <t>100 (92)</t>
  </si>
  <si>
    <t>50 (62)</t>
  </si>
  <si>
    <t>Adam Smith Business School, University of Glasgow</t>
  </si>
  <si>
    <t>54 (45)</t>
  </si>
  <si>
    <t>69 (94)</t>
  </si>
  <si>
    <t>Grande Ecole Programme **</t>
  </si>
  <si>
    <t>93 (86)</t>
  </si>
  <si>
    <t>University of Porto — School of Economics and Management</t>
  </si>
  <si>
    <t>100 (75)</t>
  </si>
  <si>
    <t>71 (87)</t>
  </si>
  <si>
    <t>Hong Kong Baptist University School of Business</t>
  </si>
  <si>
    <t>MSc in Business Management</t>
  </si>
  <si>
    <t>64 (91)</t>
  </si>
  <si>
    <t>Hong Kong</t>
  </si>
  <si>
    <t>Number enrolled 2019/20</t>
  </si>
  <si>
    <t>Member of Cems</t>
  </si>
  <si>
    <t>Salary today (US$)</t>
  </si>
  <si>
    <t>Rank in 2018</t>
  </si>
  <si>
    <t>Yes</t>
  </si>
  <si>
    <t>99 (91)</t>
  </si>
  <si>
    <t>93 (57)</t>
  </si>
  <si>
    <t>93 (98)</t>
  </si>
  <si>
    <t>UK / UAE</t>
  </si>
  <si>
    <t>France / UK / Spain / Italy / Germany / Poland</t>
  </si>
  <si>
    <t>Master Program in International Management</t>
  </si>
  <si>
    <t>92 (95)</t>
  </si>
  <si>
    <t>MSc International Managment</t>
  </si>
  <si>
    <t>100 (60)</t>
  </si>
  <si>
    <t>90 (95)</t>
  </si>
  <si>
    <t>90 (98)</t>
  </si>
  <si>
    <t>Cems Global Alliance</t>
  </si>
  <si>
    <t>97 (52)</t>
  </si>
  <si>
    <t>See table note †</t>
  </si>
  <si>
    <t>Cems Master in International Management</t>
  </si>
  <si>
    <t>95 (91)</t>
  </si>
  <si>
    <t>US / China / Spain</t>
  </si>
  <si>
    <t>96 (91)</t>
  </si>
  <si>
    <t>96 (96)</t>
  </si>
  <si>
    <t>89 (90)</t>
  </si>
  <si>
    <t>Spain / Taiwan / US</t>
  </si>
  <si>
    <t>100 (95)</t>
  </si>
  <si>
    <t>Indian Institute of Management Calcutta</t>
  </si>
  <si>
    <t>Post Graduate Programme in Management (MBA)</t>
  </si>
  <si>
    <t>100 (83)</t>
  </si>
  <si>
    <t>97 (86)</t>
  </si>
  <si>
    <t>85 (100)</t>
  </si>
  <si>
    <t>ESMT Berlin Master in Management</t>
  </si>
  <si>
    <t>92 (70)</t>
  </si>
  <si>
    <t>France / China / Morocco</t>
  </si>
  <si>
    <t>78 (62)</t>
  </si>
  <si>
    <t>98 (90)</t>
  </si>
  <si>
    <t>93 (62)</t>
  </si>
  <si>
    <t>85 (77)</t>
  </si>
  <si>
    <t>92 (85)</t>
  </si>
  <si>
    <t>95 (92)</t>
  </si>
  <si>
    <t>86 (89)</t>
  </si>
  <si>
    <t>96 (86)</t>
  </si>
  <si>
    <t>89 (73)</t>
  </si>
  <si>
    <t>93 (93)</t>
  </si>
  <si>
    <t>89 (72)</t>
  </si>
  <si>
    <t>82 (57)</t>
  </si>
  <si>
    <t>94 (83)</t>
  </si>
  <si>
    <t>82 (89)</t>
  </si>
  <si>
    <t>83 (98)</t>
  </si>
  <si>
    <t>93 (54)</t>
  </si>
  <si>
    <t>46 ††</t>
  </si>
  <si>
    <t>77 (89)</t>
  </si>
  <si>
    <t>0 ††</t>
  </si>
  <si>
    <t>85 (75)</t>
  </si>
  <si>
    <t>94 (74)</t>
  </si>
  <si>
    <t>France / Hungary / China</t>
  </si>
  <si>
    <t>80 (86)</t>
  </si>
  <si>
    <t>94 (59)</t>
  </si>
  <si>
    <t>France / UK / Spain / Morroco</t>
  </si>
  <si>
    <t>96 (90)</t>
  </si>
  <si>
    <t>91 (87)</t>
  </si>
  <si>
    <t>97 (44)</t>
  </si>
  <si>
    <t>100 (89)</t>
  </si>
  <si>
    <t>90 (82)</t>
  </si>
  <si>
    <t>70 (73)</t>
  </si>
  <si>
    <t>90 (90)</t>
  </si>
  <si>
    <t>87 (77)</t>
  </si>
  <si>
    <t>Leeds University Business School</t>
  </si>
  <si>
    <t>90 (57)</t>
  </si>
  <si>
    <t>97 (89)</t>
  </si>
  <si>
    <t>77 (22)</t>
  </si>
  <si>
    <t>MSc Business Administration</t>
  </si>
  <si>
    <t>89 (83)</t>
  </si>
  <si>
    <t>88 (83)</t>
  </si>
  <si>
    <t>67 (89)</t>
  </si>
  <si>
    <t>76 (97)</t>
  </si>
  <si>
    <t>47 (25)</t>
  </si>
  <si>
    <t>95 (48)</t>
  </si>
  <si>
    <t>90 (80)</t>
  </si>
  <si>
    <t>France / UK / Ireland</t>
  </si>
  <si>
    <t>60 (90)</t>
  </si>
  <si>
    <t>89 (80)</t>
  </si>
  <si>
    <t>84 (67)</t>
  </si>
  <si>
    <t>41 (91)</t>
  </si>
  <si>
    <t>77 (80)</t>
  </si>
  <si>
    <t>79 (86)</t>
  </si>
  <si>
    <t>National Chengchi University</t>
  </si>
  <si>
    <t>MSc in Management Information Systems</t>
  </si>
  <si>
    <t>Programme Grande Ecole **</t>
  </si>
  <si>
    <t>96 (78)</t>
  </si>
  <si>
    <t>Company internships (%)*</t>
  </si>
  <si>
    <t>Number enrolled 2018/19*</t>
  </si>
  <si>
    <t>Rank in 2017</t>
  </si>
  <si>
    <t>Maximum course fee (local currency)*</t>
  </si>
  <si>
    <t>Country</t>
  </si>
  <si>
    <t>Course length (months)*</t>
  </si>
  <si>
    <t>Languages</t>
  </si>
  <si>
    <t>Relevant degree*‡</t>
  </si>
  <si>
    <t>98 (98)</t>
  </si>
  <si>
    <t>SFr23,282</t>
  </si>
  <si>
    <t>Master in Management**</t>
  </si>
  <si>
    <t>No</t>
  </si>
  <si>
    <t>France / Singapore / Morocco</t>
  </si>
  <si>
    <t>94 (98)</t>
  </si>
  <si>
    <t>ESCP Europe Master in Management**</t>
  </si>
  <si>
    <t>99 (94)</t>
  </si>
  <si>
    <t>France / UK / Germany / Spain / Italy</t>
  </si>
  <si>
    <t>79 (100)</t>
  </si>
  <si>
    <t>100 (93)</t>
  </si>
  <si>
    <t>Cems Master's International Management</t>
  </si>
  <si>
    <t>100 (57)</t>
  </si>
  <si>
    <t>93 (95)</t>
  </si>
  <si>
    <t>Global MSc in Management</t>
  </si>
  <si>
    <t>Brazil / China / France / US / South Africa</t>
  </si>
  <si>
    <t>SKr300,000</t>
  </si>
  <si>
    <t>91 (98)</t>
  </si>
  <si>
    <t>Rmb72,250</t>
  </si>
  <si>
    <t>89 (89)</t>
  </si>
  <si>
    <t>100 (98)</t>
  </si>
  <si>
    <t>Rs1,317,000</t>
  </si>
  <si>
    <t>Edhec Master in Management**</t>
  </si>
  <si>
    <t>97 (94)</t>
  </si>
  <si>
    <t>Two-Year Post Graduate Programme in Management</t>
  </si>
  <si>
    <t>Rs1,615,000</t>
  </si>
  <si>
    <t>98 (91)</t>
  </si>
  <si>
    <t>97 (98)</t>
  </si>
  <si>
    <t>77 (73)</t>
  </si>
  <si>
    <t>90 (88)</t>
  </si>
  <si>
    <t>91 (76)</t>
  </si>
  <si>
    <t>Rub956,000</t>
  </si>
  <si>
    <t>Rmb90,000</t>
  </si>
  <si>
    <t>91 (86)</t>
  </si>
  <si>
    <t>A$69,750</t>
  </si>
  <si>
    <t>Master in Global Entrepreneurial Management</t>
  </si>
  <si>
    <t>89 (93)</t>
  </si>
  <si>
    <t>98 (84)</t>
  </si>
  <si>
    <t>Msc in Management</t>
  </si>
  <si>
    <t>96 (93)</t>
  </si>
  <si>
    <t>MSc in Management**</t>
  </si>
  <si>
    <t>93 (60)</t>
  </si>
  <si>
    <t>97 (82)</t>
  </si>
  <si>
    <t>95 (85)</t>
  </si>
  <si>
    <t>72 (62)</t>
  </si>
  <si>
    <t>SFr2,520</t>
  </si>
  <si>
    <t>89 (79)</t>
  </si>
  <si>
    <t>97 (93)</t>
  </si>
  <si>
    <t>94 (92)</t>
  </si>
  <si>
    <t>52,000zl</t>
  </si>
  <si>
    <t>Rs1,663,000</t>
  </si>
  <si>
    <t>87 (98)</t>
  </si>
  <si>
    <t>Kr93,750</t>
  </si>
  <si>
    <t>91 (70)</t>
  </si>
  <si>
    <t>France / Germany / Singapore</t>
  </si>
  <si>
    <t>68 (90)</t>
  </si>
  <si>
    <t>C$75,715</t>
  </si>
  <si>
    <t>95 (90)</t>
  </si>
  <si>
    <t>91 (69)</t>
  </si>
  <si>
    <t>88 (74)</t>
  </si>
  <si>
    <t>81 (87)</t>
  </si>
  <si>
    <t>97 (80)</t>
  </si>
  <si>
    <t>France / Germany</t>
  </si>
  <si>
    <t>95 (95)</t>
  </si>
  <si>
    <t>International Management</t>
  </si>
  <si>
    <t>0zl</t>
  </si>
  <si>
    <t>95 (63)</t>
  </si>
  <si>
    <t>78 (12)</t>
  </si>
  <si>
    <t>Integrated Master in Management**</t>
  </si>
  <si>
    <t>90 (86)</t>
  </si>
  <si>
    <t>91 (60)</t>
  </si>
  <si>
    <t>France / Spain</t>
  </si>
  <si>
    <t>Essca Master in Management**</t>
  </si>
  <si>
    <t>94 (86)</t>
  </si>
  <si>
    <t>US / UK / UAE</t>
  </si>
  <si>
    <t>MSc in Management and Technology</t>
  </si>
  <si>
    <t>81 (29)</t>
  </si>
  <si>
    <t>72 (63)</t>
  </si>
  <si>
    <t>95 (93)</t>
  </si>
  <si>
    <t>93 (49)</t>
  </si>
  <si>
    <t>96 (34)</t>
  </si>
  <si>
    <t>NKr2,360</t>
  </si>
  <si>
    <t>90 (91)</t>
  </si>
  <si>
    <t>73 (96)</t>
  </si>
  <si>
    <t>EM Normandie Master in Management**</t>
  </si>
  <si>
    <t>89 (75)</t>
  </si>
  <si>
    <t>92 (79)</t>
  </si>
  <si>
    <t>99 (100)</t>
  </si>
  <si>
    <t>Rs1,540,000</t>
  </si>
  <si>
    <t>81 (68)</t>
  </si>
  <si>
    <t>78 (64)</t>
  </si>
  <si>
    <t>91 (82)</t>
  </si>
  <si>
    <t>Rs1,661,396</t>
  </si>
  <si>
    <t>HKUST Business School</t>
  </si>
  <si>
    <t>100 (45)</t>
  </si>
  <si>
    <t>HK$315,000</t>
  </si>
  <si>
    <t>100 (40)</t>
  </si>
  <si>
    <t>Master's in Management and Leadership</t>
  </si>
  <si>
    <t>99 (51)</t>
  </si>
  <si>
    <t>Ft1,580,000</t>
  </si>
  <si>
    <t>ISC Paris</t>
  </si>
  <si>
    <t>85 (66)</t>
  </si>
  <si>
    <t>76 (59)</t>
  </si>
  <si>
    <t>C$36,325</t>
  </si>
  <si>
    <t>NKr94,000</t>
  </si>
  <si>
    <t>Université Paris-Dauphine</t>
  </si>
  <si>
    <t>97 (50)</t>
  </si>
  <si>
    <t>Master of Business Economics</t>
  </si>
  <si>
    <t>86 (85)</t>
  </si>
  <si>
    <t>55 (89)</t>
  </si>
  <si>
    <t>S$41,081</t>
  </si>
  <si>
    <t>88 (39)</t>
  </si>
  <si>
    <t>University of Strathclyde Business School</t>
  </si>
  <si>
    <t>Strathclyde MSc in Business and Management</t>
  </si>
  <si>
    <t>91 (75)</t>
  </si>
  <si>
    <t>100 (81)</t>
  </si>
  <si>
    <t>Nottingham Business School at NTU</t>
  </si>
  <si>
    <t>83 (52)</t>
  </si>
  <si>
    <t>76 (100)</t>
  </si>
  <si>
    <t>NT$216,560</t>
  </si>
  <si>
    <t>79 (79)</t>
  </si>
  <si>
    <t>58 (91)</t>
  </si>
  <si>
    <t>HK$238,000</t>
  </si>
  <si>
    <t>Course length (months)</t>
  </si>
  <si>
    <t>Maximum course fee (local currency)</t>
  </si>
  <si>
    <t>Number enrolled 2017/18</t>
  </si>
  <si>
    <t>3-year average</t>
  </si>
  <si>
    <t>Relevant degree</t>
  </si>
  <si>
    <t>SFr9,978</t>
  </si>
  <si>
    <t>£29,900</t>
  </si>
  <si>
    <t>France / Singapore</t>
  </si>
  <si>
    <t>FR / UK / DE / ES / IT</t>
  </si>
  <si>
    <t>See table note</t>
  </si>
  <si>
    <t>£27,000</t>
  </si>
  <si>
    <t>Rs1,533,000</t>
  </si>
  <si>
    <t>Zloty 52,000</t>
  </si>
  <si>
    <t>£27,250</t>
  </si>
  <si>
    <t>Kc138,000</t>
  </si>
  <si>
    <t>Rub900,000</t>
  </si>
  <si>
    <t>Rs1,194,000</t>
  </si>
  <si>
    <t>France / US / China / Brazil</t>
  </si>
  <si>
    <t>Rs1,950,000</t>
  </si>
  <si>
    <t>A$66,750</t>
  </si>
  <si>
    <t>£23,000</t>
  </si>
  <si>
    <t>France / UK / Singapore</t>
  </si>
  <si>
    <t>France/Spain</t>
  </si>
  <si>
    <t>C$42,006</t>
  </si>
  <si>
    <t>C$74,820</t>
  </si>
  <si>
    <t>US / UK / China / UAE</t>
  </si>
  <si>
    <t>£22,000</t>
  </si>
  <si>
    <t>Zloty 0</t>
  </si>
  <si>
    <t>£17,500</t>
  </si>
  <si>
    <t>£21,000</t>
  </si>
  <si>
    <t>£19,000</t>
  </si>
  <si>
    <t>C$30,326</t>
  </si>
  <si>
    <t>£19,500</t>
  </si>
  <si>
    <t>NKr1,560</t>
  </si>
  <si>
    <t>£19,800</t>
  </si>
  <si>
    <t>£24,000</t>
  </si>
  <si>
    <t>University of Liverpool Management School</t>
  </si>
  <si>
    <t>£18,000</t>
  </si>
  <si>
    <t>NKr191,000</t>
  </si>
  <si>
    <t>University of Bradford School of Management</t>
  </si>
  <si>
    <t>£15,650</t>
  </si>
  <si>
    <t>Brunel Business School</t>
  </si>
  <si>
    <t>£15,750</t>
  </si>
  <si>
    <t>£15,585</t>
  </si>
  <si>
    <t>HK$218,000</t>
  </si>
  <si>
    <t>NT$166,320</t>
  </si>
  <si>
    <t>Core Courses</t>
  </si>
  <si>
    <t>Required Courses</t>
  </si>
  <si>
    <t>Admission Requirement</t>
  </si>
  <si>
    <t>Title of Courses</t>
  </si>
  <si>
    <t>No. of Location</t>
  </si>
  <si>
    <t>Scholarships</t>
  </si>
  <si>
    <t>Programmes/Streams Offered</t>
  </si>
  <si>
    <t>Course Decription</t>
  </si>
  <si>
    <t>GMAT/GRE Required</t>
  </si>
  <si>
    <t>With a challenging curriculum that combines the research-based, academic rigour of a Master of Arts with the practice-oriented approach of leading MBA programmes, the SIM offers an outstanding management education. Centred around the core disciplines of strategy, leadership, finance, marketing, organisational behaviour and international management, the SIM prepares you for a successful career in today’s increasingly digitalised world as a respected and responsible manager, entrepreneur, business consultant and beyond.</t>
  </si>
  <si>
    <t xml:space="preserve"> </t>
  </si>
  <si>
    <t>Minimum IELTS</t>
  </si>
  <si>
    <t>Minimum CFR</t>
  </si>
  <si>
    <t>C1</t>
  </si>
  <si>
    <t>Students seeking admission to postgraduate courses require a three-year or otherwise relevant bachelor's degree from a recognized university along with proof of linguistic as per CEFR</t>
  </si>
  <si>
    <t>CHF</t>
  </si>
  <si>
    <t>Currency</t>
  </si>
  <si>
    <t>School Fees(National)</t>
  </si>
  <si>
    <t>School Fees (International)</t>
  </si>
  <si>
    <t>Length of Programme(terms)</t>
  </si>
  <si>
    <t>School</t>
  </si>
  <si>
    <t>Electives</t>
  </si>
  <si>
    <t>Gap Year</t>
  </si>
  <si>
    <t>yes</t>
  </si>
  <si>
    <t>Euro</t>
  </si>
  <si>
    <t>Required degree in a similar subject with atlease  80 ECTS credit point</t>
  </si>
  <si>
    <t>The HEC Master in Management/Grande Ecole Program (MiM) is open to high-level applicants with little or no professional experience, of all nationalities who hold a bachelor degree of at least three years . Applicants may apply in the same year they obtain their degree.</t>
  </si>
  <si>
    <t>Having obtained 180 ECTS in any field of studies (engineering, social sciences, sciences, arts, etc.)</t>
  </si>
  <si>
    <t>Minimum TOEFL</t>
  </si>
  <si>
    <t xml:space="preserve">Application fee </t>
  </si>
  <si>
    <t>In order to be eligible for this master programme, you need to hold a (BSc) degree or an undergraduate degree that is comparable in level with a academic bachelor degree obtained at a Dutch research university (WO).</t>
  </si>
  <si>
    <t>You can apply for this programme with a research university bachelor degree in any discipline containing a minimum total of 20 EC in qualitative and quantitative research methods and statistics, of which at least 10 EC have to be in quantitative research methods or statistics.</t>
  </si>
  <si>
    <t>Are you keen to become a responsible business leader in a more open, sustainable and inclusive world? Prepare for your international management career in this top-ranked, highly inspiring environment. You’ll grow a strong academic foundation with a focus on practical applicability through skills seminars, an international internship, and a consultancy-like international business project.</t>
  </si>
  <si>
    <t>MSc International Management / CEMS</t>
  </si>
  <si>
    <t>Lead, collaborate, inspire and be inspired. Master the challenges of management, innovation and strategy in global organizations through in-depth courses, live projects and on an exchange term at another top university. Upon acceptance to the MSc program in International Business candidates are pre-approved to begin the CEMS Master in International Management in their second year and therefore eligible for a double degree.</t>
  </si>
  <si>
    <t>Master program in International Business</t>
  </si>
  <si>
    <t>SEK</t>
  </si>
  <si>
    <t>Bachelor's degree with at least 90 ECTS in Social Sciences or Humanities (including but not limited to Business Administration, Economics, Finance, Political Science, Psychology and/or Sociology), with a minimum of 30 ECTS in Business Administration.</t>
  </si>
  <si>
    <t>B2</t>
  </si>
  <si>
    <t>In order to enter the Master in Management, you have to have a Bachelor's Master's degree in any discipline</t>
  </si>
  <si>
    <t>At ESCP Business School, we believe business can help shape the world in a positive and sustainable way.In choosing the ESCP Master in Management, you expand your horizons, and benefit from one of the best business Master’s degrees in the world.</t>
  </si>
  <si>
    <t>Minimum TOIEC</t>
  </si>
  <si>
    <t>Obtained or are currently pursuing a non-French 3-year bachelor’s degree (minimum level) in any field of study (engineering, sciences, business, management &amp; economics, humanities &amp; social sciences, law, health, political science &amp; international relations, architecture &amp; real estate, etc.) from a top university/school?  Being open-minded, internationally oriented, sensitive to the world around you, and have leadership potential. Having little or no graduate work experience and being under 32 years of age.</t>
  </si>
  <si>
    <t>Months Per Term</t>
  </si>
  <si>
    <t>International/Domestic</t>
  </si>
  <si>
    <t>Both</t>
  </si>
  <si>
    <t>Thesis: Required</t>
  </si>
  <si>
    <t>Thesis: Not Required</t>
  </si>
  <si>
    <t>Thesis: Optional</t>
  </si>
  <si>
    <t>Co op/Internship: Required</t>
  </si>
  <si>
    <t>Co op/Internship: Not Required</t>
  </si>
  <si>
    <t>Co op/Internship: Optional</t>
  </si>
  <si>
    <t>Pounds</t>
  </si>
  <si>
    <t>You must have graduated within the last two years, Ready to build a foundation for a career in business, A strong undergraduate degree in any discipline with a UK 2:1 (or global equivalent) or above</t>
  </si>
  <si>
    <t>Developed in partnership with top global recruiters, the MiM equips you with the critical business understanding, adaptive mind-set, international perspective and business-ready practical skills to hit the ground running. </t>
  </si>
  <si>
    <t>A 16-month full-time course delivered by UCD Smurfit School in collaboration with the CEMS Global Alliance of business schools, multinational companies and NGOs, aimed at multilingual business graduates seeking a global managerial career.</t>
  </si>
  <si>
    <t>A minimum second-class honours (Grade 1) degree (or equivalent) in Business/Economics or a related discipline.Fluency in English and one other language.  Preference will be given to candidates with 3+ languages.</t>
  </si>
  <si>
    <t>International direct applications are open to foreign candidates, and to French candidates with, or soon to have, a foreign degree equivalent to at least a Bachelor’s degree. Candidates will need to demonstrate that they have studied a minimum of two years outside of France.</t>
  </si>
  <si>
    <t>A complete range of core management and specialization courses taught from an international outlook.</t>
  </si>
  <si>
    <t>The Master in Global Management program begins in September each year, and lasts for 24 months. The program is designed to give you a business education specializing in global management, with a curriculum that gives graduates the knowledge and skills needed to move into general management and strategy consulting.</t>
  </si>
  <si>
    <t>A previous degree (at least Bachelor's equivalent) with excellent grades. If you are finishing your undergraduate studies within the next year, your application will also be considered.Ideally no more than 24 months of postgraduate work experience (excl. internships).</t>
  </si>
  <si>
    <t>Targeting mainly pre-experienced undergraduates, the MiM program strives to develop students’analytical, general management and leadership skills, preparing them for key managerial and leadership positions in corporations, government and non-proﬁt organizations alike.</t>
  </si>
  <si>
    <t>RMB</t>
  </si>
  <si>
    <t>Applicants with bachelor's degree should have five years of working experience at minimum before the admission in 2023. Applicants with master's degree or doctor's degree should have three years of working experience at minimum before the admission in 2023.</t>
  </si>
  <si>
    <t>International</t>
  </si>
  <si>
    <t>The Master in Management (MiM) – Business Management is a two-year programme designed to provide you with the academic knowledge and practical skills you need to pursue a career in business management. You will have the opportunity to gain a Master’s degree in your second academic year, after a year of work experience and/or academic exchange with a global partner university. You can also choose to study while you work with our unique apprenticeship track.</t>
  </si>
  <si>
    <t>Minimum three-year bachelor’s degree (any type of engineering or business/finance background) </t>
  </si>
  <si>
    <t>RUB</t>
  </si>
  <si>
    <t>IBS Master in International Management is designed for students with a bachelor's degree, proficient in the English language, and aspiring to a successful career in international business.</t>
  </si>
  <si>
    <t>For our Master in Management Program, we seek recent Bachelor graduates with a degree in business or economics.</t>
  </si>
  <si>
    <t>C</t>
  </si>
  <si>
    <t>The International Master’s in Management (IMM) is designed for bachelor’s students who want to have an international career after their master’s program and ambition a fast career progression in a multinational company.</t>
  </si>
  <si>
    <t>Esade Business School </t>
  </si>
  <si>
    <t>During your time at Esade you will be taught, mentored, and advised by world-class professors who remain actively engaged with high-level international business. You will learn from their extensive experience, deep insights, and broad perspective. Inspired by their academic rigour and openness to ideas, you will discover how to make informed decisions, weigh competing theories, and apply them in complex real-world environments.</t>
  </si>
  <si>
    <t>The Esade Masters in Management Programs are aimed principally at graduates in business management or economics, but graduates from other academic backgrounds could also apply to some of our master programs.</t>
  </si>
  <si>
    <t>Bachelors degree from an accreditated institution</t>
  </si>
  <si>
    <t>The Master in Management goes beyond teaching the general skills and knowledge needed to succeed in the world of business. It’s also expertly crafted to reveal what’s best for you and give you precisely what you need to unleash your full potential. It’s a journey of self-discovery and inner transformation that helps you harness your authentic self so you can become the most impactful person and professional that you can be. We’ll help you learn about who you are today— your ambitions, talents, blind spots and passions. And then we’ll guide you, challenge you and provide the space where you can experiment on your pursuit of the next best you.  ​</t>
  </si>
  <si>
    <t>Bachelor degree or above, and less than 10% of outstanding management personnel with an associate degree.With at least 8 years of working experience in total, and at least 5 years working experience in management.</t>
  </si>
  <si>
    <t>The Master programs of ACEM aim to cultivate high-level economic and management talents to meet both local and global requirements. The degree recipients will have a solid grasp of theory and knowledge of relevant fields, with strong research, practical and innovation ability</t>
  </si>
  <si>
    <t>Are you looking for a Master program in Germany that perfectly prepares you for managerial positions at top international companies or (big three) consultancies? The Master in Management Program at our top-tier business school will open doors to completely new and international career opportunities, tailored to your aspirations!</t>
  </si>
  <si>
    <t>Bachelor degree in Business Administration or other business-related programs, e.g. Business Informatics,  Business Psychology, Business Law, Economics, Industrial Engineering etc. (with a minimum of 180 credits, of which 40 – 60 credits in business-related subjects)</t>
  </si>
  <si>
    <t>This challenging study program gives students the tools required to understand firms and the global world in which they operate, training prospective managers, entrepreneurs and consultants to make a major contribution to the performance of organizations of all types around the world, while applying the idea of a responsible and sustainable future to business operations in practice.</t>
  </si>
  <si>
    <t>Applicants can enter the selection process if they acquire/have acquired a valid and recognized 1st cycle qualification (Undergraduate level).</t>
  </si>
  <si>
    <t>Master in Management is the only master's programme in Russia included in The Financial Times and The Economist international rankings. The programme includes a wide range of both fundamental and advanced management disciplines; it is therefore suitable for students with any bachelor's degree. The programme can help those who are not familiar with management to retrain and strengthen their management knowledge and skills. It also helps those who want to deepen their existing knowledge of management to build a career in various divisions of Russian and international companies</t>
  </si>
  <si>
    <t>Above 18 years old, non-Chinese citizen and under 35.Applicants for Master programs should have a Bachelor degree or equivalent.</t>
  </si>
  <si>
    <t>The Master of Global Management (MGM) is customized for international graduates and young professionals or entrepreneurs with an interest in international management and the Chinese economy, having multi-cultural aptitudes, and aiming to take up international leadership positions in their careers.</t>
  </si>
  <si>
    <t>Imperial College Business School </t>
  </si>
  <si>
    <t>A world-class, highly practical, and academically demanding programme, our MSc International Management offers an in-depth exploration of business and management from a global perspective, meeting the needs of a fast-evolving and increasingly interconnected world. You will build upon your existing foundation in business, developing strong leadership skills and mastering advanced topics that closely align with careers in the consulting and corporate finance sectors.</t>
  </si>
  <si>
    <t>You should have a First or Upper Second Class undergraduate degree (or international equivalent) in a business/management discipline.</t>
  </si>
  <si>
    <t>The master’s program Mannheim Master in Management is based on a bachelor’s degree in Business Administration. A degree in a different field is sufficient if you have obtained at least 36 ECTS credits in Business Administration.</t>
  </si>
  <si>
    <t>The Mannheim MIM program, offered by the prestigious University of Mannheim Business School in Germany, is a unique and highly respected course designed to equip the next generation of business leaders with the tools they need to succeed in the global market. The program distinguishes itself by providing a well-rounded foundation in core business disciplines, including strategy, marketing, finance, and operations management.</t>
  </si>
  <si>
    <t>150/200</t>
  </si>
  <si>
    <t>The full-time Master’s Programme in Management at the University of Economics, Prague provides students with a comprehensive business education to make them fit for starting a career and assuming responsibility in the fast-changing environment of global management tasks. The study field is suitable for students with analytical thinking who are interested in the business environment with an emphasis on management</t>
  </si>
  <si>
    <t>A British Honours degree, first or second class or another suitable Bachelor's degree in any subject area</t>
  </si>
  <si>
    <t>The Master Cycle of the Grande École Program allows students to learn more about a domain related to their professional project by offering them numerous core courses relevant to company-related issues (data sciences, positive leadership, CSR, change management, etc.). Several electives are also offered “à la carte”, allowing students to have personalized courses. The Master Cycle is therefore a cycle of knowledge enhancement, but also of open-mindedness, contributing to training innovative, inspiring and ethical leaders.</t>
  </si>
  <si>
    <t>The entrance exam is open to students holding an undergraduate degree preferably in Economics, Management, or Finance.</t>
  </si>
  <si>
    <t>Our newly updated one-year MSc Management course shows the path an ambitious graduate can take to become a successful manager in the world of business.</t>
  </si>
  <si>
    <t>You must have, or be expecting to obtain, at least a 2.1 degree at Undergraduate level from a UK university, or overseas equivalent from a top-performing University.</t>
  </si>
  <si>
    <t>The Master’s Program in International Management/CEMS is an exclusive international joint degree program offered by WU in cooperation with the CEMS Alliance. It is divided into a “WU year” and a “CEMS year.” You can decide which year you want to do first.</t>
  </si>
  <si>
    <t>Completion of or enrollment in a relevant degree program at a recognized Austrian or foreign post-secondary institution</t>
  </si>
  <si>
    <t>One of the best master's programs in the world, the International Master of Science in Management is a highly selective program with a solid international scope that offers you a high-quality graduate education in business. The curriculum and program experience are designed to provide relevant practical and academic knowledge and become the launchpad for your international career.</t>
  </si>
  <si>
    <t>Business or Economics graduates, With less than 3 years professional experience (full time after completion your bachelor degree). For this program, it is mandatory to have any kind of professional experience.</t>
  </si>
  <si>
    <t>A Bachelor’s degree from a Swiss university in Economics, Management, Finance or Information Systems. Another degree or university qualification in the same field of study may be deemed equivalent and give access to the Master’s program, with or without conditions.</t>
  </si>
  <si>
    <t>Master of Science (MSc) in Management with 4 specific orientations: Strategy, Organization and Leadership; Marketing; Business Analytics; Behaviour, Economics and Evolution</t>
  </si>
  <si>
    <t>The Post Graduate Programme in Management (PGP) is a master’s level programme, leading to the grant of a degree of Master of Business Administration (MBA). The two-year full-time residential programme is designed to equip students to take on leadership roles in an increasingly complex and dynamic global scenario. It lasts six trimesters, spread over two years, with a summer project intermediary.</t>
  </si>
  <si>
    <t>INR</t>
  </si>
  <si>
    <t>24,50,000</t>
  </si>
  <si>
    <t>Candidates with a Bachelor's Degree and 5 Years of Work Experience are eligible to apply for the program</t>
  </si>
  <si>
    <t>30,00,000</t>
  </si>
  <si>
    <t>Master in Management </t>
  </si>
  <si>
    <t>The Master in Management programme aims to prepare high-potential managers and entrepreneurs who are able to take initiative and create value in a multicultural world.</t>
  </si>
  <si>
    <t>A Bachelor’s Degree from a non-French Institution with at least 3 years of education (and two of them outside of France).</t>
  </si>
  <si>
    <t>The Master in Management is targeted towards students from diverse backgrounds, both cultural and academic, wishing to gain a general management education with the additional benefit of strategic specialisations during the final third of the programme.</t>
  </si>
  <si>
    <t>Bachelor's degree in Business studies, Economics or Management from a recognized university</t>
  </si>
  <si>
    <t>USD</t>
  </si>
  <si>
    <t>Experience how business is done in the United States, China, and Spain. Build the cutting-edge analytical and soft skills, the rock-solid understanding, and the deep multicultural insights to drive a successful career in global business.</t>
  </si>
  <si>
    <t>The Joint Master in Global Entrepreneurial Management (MGEM), a partnership between three universities, immerses students in cross-cultural aspects of decision making within entrepreneurial firms. This full-time program takes students to Barcelona at IQS School of Management, New Taipei City at Fu Jen Catholic University, and Los Angeles at Loyola Marymount University for a semester each, ensuring a deep understanding of business on a global scale. </t>
  </si>
  <si>
    <t>Undergraduate GPA of 3.0 or higherBachelor's degree from an accredited U.S. institution or the equivalent of a U.S. bachelor's degree from a foreign institution.</t>
  </si>
  <si>
    <t>A programme placing the human element and experiences at the heart of its pedagogy.A programme heading to the top of the rankings!</t>
  </si>
  <si>
    <t>Open to students with a minimum of 3 years post-High School education or international equivalent (180 ECTS).</t>
  </si>
  <si>
    <t>Bachelor-level undergraduate degree in any subject. Fluency in English</t>
  </si>
  <si>
    <t>This uniquely developed international business degree gives recent graduates the knowledge, skills, and experience to become global managers with excellent international employment prospects. The program will enable you to learn and develop the fundamentals of business and management, while developing language and intercultural skills.</t>
  </si>
  <si>
    <t>First academic degree (Bachelor or Diploma) of at least 180 ECTS credits, irrelevant of discipline</t>
  </si>
  <si>
    <t>The Master in Management is a consistently ranked programme in Germany and worldwide in the Financial Times Global Master in Management Ranking. In 2022, we remained our position in the top 5 Master in Management programmes in Germany. We also achieved very good results in "Salary" and "Careers Service Rank", ranking #14 worldwide in both categories.</t>
  </si>
  <si>
    <t>The Masters in International Management focuses on developing young managers who want to pursue international careers. The programme is designed for those in their early career, with an undergraduate degree in a business-related discipline. We. The international cohort of classmates provides a microcosm of diversity, cross-cultural experience and facilitates a learning environment for cutting-edge global business skills and international management theory.</t>
  </si>
  <si>
    <t>A minimum 2.1 honours degree or international equivalent.</t>
  </si>
  <si>
    <t>Vlerick Business School </t>
  </si>
  <si>
    <t>This programme expands your global mindset, giving you in-depth insights into every aspect of management in an international context. You get the skills to stay ahead of global challenges at societal, business and technological levels. And you gain hands-on experience that will push your strategic capabilities to new heights. </t>
  </si>
  <si>
    <t>Candidates from outside Belgium can apply with a Masters degree or a 3 to 4-year Bachelor degree from a recognised institution </t>
  </si>
  <si>
    <t>Prepare to thrive in a rapidly changing business world with Hult’s one-year MIB. Gain all-round business experience in an international environment and develop the skills most in-demand with employers worldwide.</t>
  </si>
  <si>
    <t>Bachelor’s degree or equivalent, Less than three years’ work experience</t>
  </si>
  <si>
    <t>Applications are open to all students who are currently doing, or already hold, a degree in higher education abroad (equivalent to at least a bachelor's degree); these applicants must have spent at least two years outside France within their bachelor or/and master programme.</t>
  </si>
  <si>
    <t>SKEMA’s Master in Management degree is recognised by the French state and endorsed as 'Master'. It is 22nd in the Financial Times Master in Management worldwide ranking (2021) and 19th worldwide in the QS rankings of 2023. Most students get a double degree (Master in Management + MSc).</t>
  </si>
  <si>
    <t>By combining business economics with decision-driven analytics, you will learn to enable informed decision-making for complex business problems. The focus on general management and financial implications will allow you to set strategic directions, create value through problem-solving and interact with stakeholders across functional and organizational boundaries. The programme aims to enable graduates to qualify for positions in large organizations such as business analytics, general management positions within small and medium-sized enterprises (SME’s), and business and management consulting.</t>
  </si>
  <si>
    <t>The MSc in Economics and Business Administration - General Management and Analytics is the natural progression for the following bachelor degrees: HA Almen from CBS, HA i erhvervsøkonomi og projektledelse from CBS, HA i Europæisk Business from CBS, BSc in International Shipping and Trade from CBS, BSc in International Business from CBS and BSc in Business Administration and Service Management from CBS. These bachelor degrees fulfil the entry requirements for the MSc in Economics and Business Administration - General Management and Analytics</t>
  </si>
  <si>
    <t>B</t>
  </si>
  <si>
    <t>SPJIMR’s Post Graduate Diploma in Management (PGDM) is a two-year, full-time residential programme equivalent to an MBA. PGDM is approved by AICTE, accredited by NBA and AMBA, UK and consistently rates among India’s top 10 management programmes. FT (MiM) 2022 ranking places PGDM first among Indian business schools in two categories: Careers service (ranked 10th globally) and Career progress (ranked 22nd globally). The programme offers a holistic approach to leadership development with its innovative blend of classroom learning and thoughtfully curated immersive experiences. SPJIMR’s distinguished faculty of accomplished academicians and practitioners constantly incorporate practice-focus contemporary innovation in the programme design to accelerate the participant’s leadership development.</t>
  </si>
  <si>
    <t>Bachelor’s degree with at least 50% marks or equivalent CGPA in any discipline from a recognised university. CAT and GMAT entrance scores are accepted. Both fresh graduates and candidates with maximum five years of work experience, can apply for the programme.</t>
  </si>
  <si>
    <t>Prepare to thrive in today’s constantly changing global business environment thanks to this 31-year old programme. Join the elite one-year European and International Business Management Master (EIBM) programme for complete trilingual training in international management and entrepreneurship. </t>
  </si>
  <si>
    <t>Four-year bachelor’s degree (in any field), or three-year bachelor’s degree (in any field) with professional experience</t>
  </si>
  <si>
    <t>Recognizing the dynamic nature of global business, the Master of International Business empowers students to compete and succeed in profoundly diverse environments around the world. Students will learn to think differently, act thoughtfully and navigate a landscape of constant change. This program is a compass for mastering a world in motion.</t>
  </si>
  <si>
    <t>NO</t>
  </si>
  <si>
    <t>An earned undergraduate degree from an accredited institution is required to be considered for admission to the MIB program. Graduate course work, whether degree has been fully completed or not, will also be taken into consideration</t>
  </si>
  <si>
    <t>With the Master in Management &amp; Technology, we created a program that gives you an outstanding education in management as well as profound skills in engineering or natural sciences at one of Europe’s top technical universities.</t>
  </si>
  <si>
    <t>a Bachelor’s degree or equivalent (at least 140 ECTS at the time of application) in Management and Technology, Management, Economics, Industrial Engineering, or a comparable program.</t>
  </si>
  <si>
    <t>Audencia developed this original programme in partnership with five national and international corporations looking to hire engineers with managerial skills.</t>
  </si>
  <si>
    <t>3-year or 4-year bachelor’s degree in engineering or hard sciences</t>
  </si>
  <si>
    <t>Our Master in Management programme enables students to obtain the professional knowledge, soft skills and practical experience necessary to become highly competent managers in today’s global economy.</t>
  </si>
  <si>
    <t>A bachelor’s degree or equivalent (Diploma)</t>
  </si>
  <si>
    <t>Bayes Business School (formerly Cass) </t>
  </si>
  <si>
    <t>Prepare for a successful career as a business leader, learning practical and analytical tools in an academically rigorous and real-world applicable programme.</t>
  </si>
  <si>
    <t>A UK upper second class degree or above, or the equivalent from an overseas institution and not more than 3 years experience</t>
  </si>
  <si>
    <t>TBS Master in Management students experience a highly professionalized curriculum, in English or French, across our campuses and in partner universities worldwide, allowing them to develop true expert skills, increase their employability and decide their future as business leaders.</t>
  </si>
  <si>
    <t>Candidates holding or being in the process of obtaining a non-French accredited Bachelor’s Degree</t>
  </si>
  <si>
    <t>University of Sydney Business School</t>
  </si>
  <si>
    <t>Specifically designed for recent graduates from any area of study, our Master of Management provides you with access to business projects with industry leaders, personalised career coaching and opportunities. All in one year. </t>
  </si>
  <si>
    <t>an Australian bachelor's degree or higher with a credit average (65 percent) or equivalent qualification </t>
  </si>
  <si>
    <t>A$</t>
  </si>
  <si>
    <t>The Master with Major in Administration, Finance and Control deals in depth with the fundamental issues of the Administration, Finance and Control Area according to an approach updated with the most recent practices of the business world, but strongly anchored to the theory and developments of academic research.</t>
  </si>
  <si>
    <t>Undergraduate degree in any discipline.candidates must pass the admission test, which assesses their skills, motivation and potential</t>
  </si>
  <si>
    <t>This master's degree aims to train socially responsible and enterprising experts who master the management of technology, IT projects and complex issues such as innovation, sustainable development</t>
  </si>
  <si>
    <t xml:space="preserve">Bachelor's degree in economics and/or management or a engineering or science with a minor in management </t>
  </si>
  <si>
    <t>MSc International Management (Cems MiM)</t>
  </si>
  <si>
    <t>The University of Cologne's MSc in International Management/CEMS MIM comprises a carefully designed curriculum, which combines academic theory with business practice. Exposure to top-class teaching and the operational expertise of world-renowned companies gives CEMS students a great opportunity to consolidate previous knowledge and apply newly acquired skills as they go through the programme.</t>
  </si>
  <si>
    <t>Provide proof of academic preparation: have either received a Bachelor’s degree in Management or Economics or in a related field; or successfully passed minimum 60 ECTS of full-time business education</t>
  </si>
  <si>
    <t>To be part of the Grande Ecole Programme of Montpellier Business School means choosing to develop your talents and expertise to become more than a responsible manager: a precursor</t>
  </si>
  <si>
    <t>opy of the official transcripts of the last 3 years of studies including the current year, in the original language. For documents that are not written in French, English or Spanish, please provide a certified translation into English or French.</t>
  </si>
  <si>
    <t>The programme has a strong international focus and equips students with the necessary skills to become effective managers. The course is offered entirely in either French or English.</t>
  </si>
  <si>
    <t>Students holding a Bachelor degree or a recognized foreign 3-year degree admission on to 1st year for 2 years of study (Master in Management program)</t>
  </si>
  <si>
    <t>nO</t>
  </si>
  <si>
    <t>The MSc in International Strategic Management is a one-year programme for bachelors in business administration, interested in how to analyse, formulate and implement strategies and in becoming a senior organisational leader.</t>
  </si>
  <si>
    <t>An undergraduate degree (BA/BSc) with at least 60 ECTS credits in business administration.</t>
  </si>
  <si>
    <t>The Economics programme prepares students to structure and understand the world through in-depth economic expertise and strong analytical skills, combined with computation and data processing skills. It is meant for students who are fascinated by complex challenges such as climate change, inequality and innovation, and want to address these challenges in an analytical manner. Students have the unique opportunity to be part of Helsinki Graduate School of Economics, formed by Aalto University, Hanken School of Economics, and University of Helsinki, that aims to train the future generation of world-class economists.</t>
  </si>
  <si>
    <t>The bachelor's degree must be equivalent to 180 ECTS credits or three years of full-time study</t>
  </si>
  <si>
    <t>Essca Master in Management</t>
  </si>
  <si>
    <t>Acquire advanced management understanding and skills, along with specialist knowledge in Management, Finance or Marketing to enhance your international employment and career development prospects.</t>
  </si>
  <si>
    <t>International admissions are open for candidates who have validated (or expecting to) three years of higher education abroad (equivalent to 180 ECTS credits).</t>
  </si>
  <si>
    <t>Smith’s Master of International Business is a full-time program beginning each year in September. Available in single and double degree options, the curriculum covers topics ranging from understanding the global economy to leading effectively in a cross-cultural context. As a direct entry program, no previous work experience is required.</t>
  </si>
  <si>
    <t>Cad $</t>
  </si>
  <si>
    <t>A bachelor’s degree in any discipline from an accredited university with an average of B+ (approximately equivalent to 75%) or better in the final two years of their degree.</t>
  </si>
  <si>
    <t>As the most prestigious degree of its kind in France, this programme is renowned for its high standards and intense academic rigour.</t>
  </si>
  <si>
    <t>27, 600</t>
  </si>
  <si>
    <t>Applicants should have a non-French Bachelor’s degree in any field (3 or 4 years) or 240 ECTS.</t>
  </si>
  <si>
    <t>Our programme offers you a balanced mix of a broad perspective and a deep insight into economic theory. The curriculum is designed to match the demand for professional economists in business and government.</t>
  </si>
  <si>
    <t>Bachelor's/Master's degree or secondary education conducted in English language in: the EU/EEA, Switzerland, Australia, Canada, Ireland, New Zealand, the United Kingdom or the United States (no other countries are accepted)</t>
  </si>
  <si>
    <t>"Good practice flows from strong theory" – this is the credo of the Post Graduate Program (PGP) at IIM Lucknow.The Post Graduate Programme is designed to develop professional managers with strong conceptual fundamentals and skills required to manage businesses of the future, while giving them the vision to determine what the future will be.</t>
  </si>
  <si>
    <t>The candidate must hold a Bachelor’s Degree, with at least 50% marks or equivalent CGPA</t>
  </si>
  <si>
    <t>Lakhs</t>
  </si>
  <si>
    <t>The Master in Business Engineering prepares students for leadership positions in private and public organisations and to become entrepreneurs. At the end of their studies, students are equipped with the skills necessary to be actively involved in all areas of organisation management and to take initiatives.</t>
  </si>
  <si>
    <t>Students holding a Bachelor degree</t>
  </si>
  <si>
    <t>National</t>
  </si>
  <si>
    <t>Negotiations, global logistics, cross-cultural communication and the global economy are all topics that are covered in this master to help you prepare for a successful career in international management and business. Study trips overseas allow you to see international business in action and provide you with unique insights into global management.</t>
  </si>
  <si>
    <t>a master's degree from a recognized institution OR a 3 or 4-year bachelor's * degree from a recognized institution</t>
  </si>
  <si>
    <t>Admission to the first year of the MSc program is also possible for international students who hold a degree equivalent in level (Bac+3) or in credits as well as for people who have benefited from a VAE.</t>
  </si>
  <si>
    <t>The program focuses on business internationalization and intercultural management and leadership. Students gain the competence needed to apply their management knowledge and methodological know-how in the context of practice-oriented research and consulting projects. Graduates are well-prepared for business challenges in interdisciplinary and intercultural environments.</t>
  </si>
  <si>
    <t>Bachelor’s degree in Business Administration or similar discipline with a high proportion of general management subjects. Individual assessment of cognitive competencies and motivation</t>
  </si>
  <si>
    <t>Our MSc will give you an understanding of contemporary management issues in an ever-changing business environment, and the chance to apply your knowledge to real-life management challenges. </t>
  </si>
  <si>
    <t>You will need a UK first-class or 2:1 honours degree in any subject, or an equivalent overseas qualification.</t>
  </si>
  <si>
    <t>The IAE Aix-Marseille's MSc program is designed to broaden your perspectives, sharpen your skills and give you cutting-edge knowledge in the field of management.</t>
  </si>
  <si>
    <t>The SMU Master of Science in Management (MiM) programme is designed for individuals with no prior business experience to transit successfully to the world of business. With a comprehensive curriculum that covers the latest business trends, this programme offers you a broad but vigorous education in business management.</t>
  </si>
  <si>
    <t>S$</t>
  </si>
  <si>
    <t>Good undergraduate degree from a reputable institution (in any field).</t>
  </si>
  <si>
    <t>Integrated Master in Management</t>
  </si>
  <si>
    <t>The IMT-BS Integrated Master in Management (IMM) program is a three-year initial education program. It confers a Master’s degree in Management Sciences, i.e. a Bac +5 (5-year higher education qualification) diploma.It prepares students to master the challenges of management, new technologies and the international environment.</t>
  </si>
  <si>
    <t>After a Bac+3/4 (3/4 years of higher education completed): admission to the 2nd year of the IMM program (Master 1)</t>
  </si>
  <si>
    <t>Join the EM Normandie Master's Programme and train for excellence! Build a future that suits you thanks to its flexible course based on international orientation, professionalisation and personal development.</t>
  </si>
  <si>
    <t>This programme is open to holders of a 3 or 4-year undergraduate degree</t>
  </si>
  <si>
    <t>The MBA program of School of Business, Sun Yat-sen University follows the school motto as “Study Extensively; Enquire Accurately; Reflect Carefully; Discriminate Clearly; Practice Earnestly”, based on the mission of integrating Chinese and Western wisdom, developing students’ spirit of entrepreneurship and innovation, practice of social responsibility and cultivation of business management elites”, committed to cultivate business elites with international vision and global competitiveness and pay equal attention to theory and practice, good at solving practical problems, with innovation and entrepreneurial spirit, and create value for enterprise and society.</t>
  </si>
  <si>
    <t>Bachelor degree's obtained for 3 years and master degree's obtained for 2 years.</t>
  </si>
  <si>
    <t>Our One-year Full-time Master in Management program will enable you to act in and engage with different areas of an organization. The program provides a broad business foundation with the opportunity to specialize in a specific area of choice. </t>
  </si>
  <si>
    <t>A bachelor degree in any field</t>
  </si>
  <si>
    <t>The MSc in BA is a full-time programme designed for students with a bachelor in areas that are not management-related (i.e., excludes management, finance, accounting, marketing management, human resources management bachelors),  that delivers the contents of an MBA to students with little or no work experience whilst also giving the higher academic title of Master of Science in Business Administration.</t>
  </si>
  <si>
    <t>A bachelor’s degree awarded by a university or institution of higher education</t>
  </si>
  <si>
    <t>Taught across four continents and culminating in a global internship, the UVic Master of Global Business program is a 12-16 month intensive immersion program for recent graduates from diverse backgrounds.</t>
  </si>
  <si>
    <t>You have completed, or are about to complete an acceptable Bachelor's degree (or recognized equivalent from an academic institution recognized by the University of Victoria). </t>
  </si>
  <si>
    <t>134.25/172</t>
  </si>
  <si>
    <t>CAD$</t>
  </si>
  <si>
    <t>The Laurea Magistrale (equivalent to Master of Science) provides a first year of basic training, followed by 14 possible Major in order to customize the education according to your preferences, attitudes and expectations. The Programme also provides a wide choice of exchange experiences and international double degrees.</t>
  </si>
  <si>
    <t> Bachelor of Science Degree (three years)</t>
  </si>
  <si>
    <t>If you're a young professional seeking more than just an academic Master's degree, our Full-time Master of Science in Management program may be just what you need. It offers a distinctive blend of academic business knowledge, practical relevance and personal development. You'll have the flexibility to customize your Nyenrode experience by selecting one of our two campuses - Amsterdam or Breukelen - and one of the three specialized tracks - Financial Management, Global Business, or Digital Business &amp; Innovation.</t>
  </si>
  <si>
    <t>At least a Bachelor's degree (Research University or University of Applied Sciences)</t>
  </si>
  <si>
    <t>with a bachelor degree (diploma) or with 180 ECTS credit points for the programmes without obligatory thesis. Please note that for non-Slovene students, the thesis verification needs to be submitted, but more specific information regarding that will be given to individuals, when needed.</t>
  </si>
  <si>
    <t>International Management is an all-round preparation for a future managerial career in an international context; whether your ambitions lie in business, nonprofit or the public sector.</t>
  </si>
  <si>
    <t>C2</t>
  </si>
  <si>
    <t>Bachelor's (and Master's) degree, with the grades you have achieved</t>
  </si>
  <si>
    <t>The two-year full-time MBA, one of the courses offered by IIM Udaipur, provides a transformational experience to its students by helping them become socially responsible and highly skilled managers. Global best practices, multi-dimensional immersion experience, analytics and entrepreneurship are the significant elements that drive the program</t>
  </si>
  <si>
    <t>Bachelor's Degree or equivalent qualification (at least a three-year program after 10+2 or equivalent), with a minimum of 50% marks or equivalent Cumulative Grade Point Average (CGPA)</t>
  </si>
  <si>
    <t>The program aims to give students the ability to evaluate the complexity of the international business arena by providing them with analytical tools for decision-making processes. Students will also develop their communication, leadership and teamwork skills. Interactive learning methods are used in the program such as business simulation, conferences on international business issues, and storytelling.</t>
  </si>
  <si>
    <t>The candidate must currently be finishing or have already completed their third year of a bachelor degree (equivalent to 180 ECTS credits).</t>
  </si>
  <si>
    <t>Discover the latest thinking in comparative international strategic management and put your learning into practice and gain work experience with the client-facing project. You will gain a thorough understanding of business analysis and development and the key skills of international business consulting.</t>
  </si>
  <si>
    <t>We require a First or Upper Second class honours degree (2:1, with 60% average) from a UK university or the overseas equivalent.</t>
  </si>
  <si>
    <t>The programme is tailored to equip students with the knowledge and skills required to become an effective leader in a business world that is increasingly global, culturally dynamic, data driven, socially responsible, and entrepreneurial. Through projects and group work, students fine-tune their planning and collaboration skills, and garner experience in intercultural relations. Support is provided throughout by faculty with substantial experience in management practice and research.</t>
  </si>
  <si>
    <t>The applicant must hold the minimum of a Bachelor’s degree (i.e the equivalent of 180 ECTS credits at an accredited university) with at least 90 credits in one (or a combination) of the following areas: business administration, economics, industrial engineering and management, or equivalent. At least 60 credits must be in business administration.</t>
  </si>
  <si>
    <t>Our mission is to train students in an international environment to be effectiveand globally aware business managers. </t>
  </si>
  <si>
    <t>Bachelor (3 years)</t>
  </si>
  <si>
    <t>The Master International Business programme provides students with an in-depth knowledge of international market operations, as well as a proficiency in international business development strategies in a constantly changing globalised system.</t>
  </si>
  <si>
    <t>Access to the RBS Master's programs is open to graduates of a bachelor's degree from an accredited school or a recognized equivalent diploma in the fields of economics and management.</t>
  </si>
  <si>
    <t>MAD</t>
  </si>
  <si>
    <t>This programme is intended for graduates in any subject or discipline; no previous study in management is necessary.</t>
  </si>
  <si>
    <t>In this programme, you'll dive deep into cutting-edge methodologies and practical cases, as you explore the most pressing economic issues that businesses are facing today. With majors and minors in Accounting, Data Science, Digital Organization, Finance, Innovation Management and Entrepreneurship, International Business, Marketing, or Strategy and Organization, you can tailor your degree according to your personal interests and career aspirations.</t>
  </si>
  <si>
    <t>As a minimum eligibility requirement, applicants must hold an academic bachelor degree from a recognized university in Economics or Business Economics, a master's degree in Business Administration, or an equivalent diploma. </t>
  </si>
  <si>
    <t>Accredited by European Quality Improvement System (EQUIS), Association of Advance Collegiate Schools of Business (AACSB-US based accreditation agency) and Association of MBAs, London (AMBA—UK based accreditation agency) the Post Graduate Programme (PGP) in Management at IIM Indore is a two-year, full-time, residential programme. AMBAIt is also recognized by the Association of Indian Universities and is considered equivalent to the MBA Degree.</t>
  </si>
  <si>
    <t>20,10,800</t>
  </si>
  <si>
    <t>Rupees</t>
  </si>
  <si>
    <t>30,11,800</t>
  </si>
  <si>
    <t>The candidate must hold a Bachelor’s Degree, with at least 50% marks or equivalent CGPA, awarded by any University or educational institution</t>
  </si>
  <si>
    <t>The MSc in Management (Business) is designed for people who do not have an undergraduate degree in management or business, but who would like to have a thorough preparation for a career in management.</t>
  </si>
  <si>
    <t>A 2.1 Honours degree in a non-Business discipline, or equivalent international qualification</t>
  </si>
  <si>
    <t>Our Masters programmes consistently appear in top independent rankings for both quality and reputation. Taught by experts in both business theory and its practical application and supported by international-quality research, these intensive one-year, full-time programmes help you develop the analytical and practical skills employers value. Study with us and you’ll be part of an elite business school with triple-accreditation.</t>
  </si>
  <si>
    <t>The Master of Science in Business Administration builds upon the knowledge gained in a bachelor’s degree and meets the highest requirements of a degree in business. On the one hand, it provides the necessary breadth to create extensive know-how in relevant business management topics and, on the other hand, it allows for an in-depth exploration of a chosen topic through individual specialisation (major).</t>
  </si>
  <si>
    <t>A bachelor’s degree with at least a foundation knowledge of Business Administration. It is possible to catch up on this knowledge before or during your master’s studies</t>
  </si>
  <si>
    <t>It makes a difference where you study! NHH is a Triple Crown accredited business school and among the best ranked institutions in Europe. A master's degree from NHH enables you to make qualified decisions for business and society. Flexibility lets you tailor your degree to your academic interests and career ambitions, and opens the way to exceptional international experiences.</t>
  </si>
  <si>
    <t>360,00</t>
  </si>
  <si>
    <t>NOK</t>
  </si>
  <si>
    <t>Admission to the MSc programme at NHH requires Higher Education Entrance Qualification and a completed degree comparable to a Norwegian bachelor's degree, whereof 90 ECTS must be within economics and business administration. </t>
  </si>
  <si>
    <t>The Master in Management at ESC Clermont Business School in France is a 2-year programme taught entirely in English and accredited by the Ministry of Higher Education, Research and Innovation (M.E.S.R.I.). The programme is designed in collaboration with partner companies, allowing graduates to have the necessary business expertise, experience and managerial competencies needed to become future responsible managers and leaders of the global business world. Graduates of the programme are prepared to take onhigh-level managerial positions in France, Europe or world-wide.</t>
  </si>
  <si>
    <t>Bachelor Degree (or equivalent)</t>
  </si>
  <si>
    <t>Second-cycle studies in the field of zarządzanie (Master in Management) at SGH Warsaw School of Economics provide theoretical and practical bases of management and related sciences. They enable better understanding of the issues connected with functioning of an organisation.</t>
  </si>
  <si>
    <t>To be admitted to second-cycle studies in Poland, you need to present the higher education diploma (MA, BA, Bsc, engineer or equivalent) and transcript of grades, entitling you to continue the tertiary education in the country where the diploma was issued. </t>
  </si>
  <si>
    <t>PLN</t>
  </si>
  <si>
    <t>Our Master in Management at Paris School of Business has now been rewarded with 5 national and international accreditations. Besides the national RNCP certification, the visa obtained and the Grade of Master, PSB was already the first post-Bac Business school to have achieved the international AMBA accreditation. With EPAS (European Programme Accreditation System) and AACSB accreditation since February 2020 for a 5 year period and for all its programmes, Paris School of Business hold the complete set of possible accreditations for a single programme.</t>
  </si>
  <si>
    <t>If you have achieved a 3 year programme before such as a Bachelor in Business Administration before, you can decide to continue to study at PSB, by integrating our Master in Management (MiM) in two years.</t>
  </si>
  <si>
    <t>In this AICTE approved program (Imparted in ODL Mode), you will get a broader view of the business, as well as recognise unstructured problems and implement innovative solutions.</t>
  </si>
  <si>
    <t>Bachelor’s Degree (10+2+3) in any discipline from recognised Universities with a minimum of 55% and 3+ years of work experience.</t>
  </si>
  <si>
    <t>4,75,000</t>
  </si>
  <si>
    <t>The two   year   Post   Graduate   Diploma   in   Management (PGDM) is the flagship program of IMI New Delhi. It is   designed   to   prepare   students for careers in industry, across functional areas. The program equips students with strong conceptual skills to manage businesses in an integrated manner. The program develops versatile managers who are capable of handling responsibilities in different business domains. The emphasis is on developing a holistic manager with a vision to take on the challenges of the future in a socially sensitive manner. The program is also accredited by NBA and has equivalence to MBA given by Association of Indian Universities (AIU).</t>
  </si>
  <si>
    <t>To be eligible for admission to the PGDM Program(s), the participants must possess a bachelor’s equivalent degree, with a minimum of 50% aggregate marks or equivalent in any discipline, from a recognized university in India or abroad (recognized by the UGC / Association of Indian Universities). </t>
  </si>
  <si>
    <t>20,19,060</t>
  </si>
  <si>
    <t>29,950 USD</t>
  </si>
  <si>
    <t>The Corvinus MSc Management and Leadership (MiML) is a holistic double degree business programme that will develop you into a strategic thinker and implementer, giving you the tools to become a global business leade</t>
  </si>
  <si>
    <t>HUF</t>
  </si>
  <si>
    <t>14,400 Euro</t>
  </si>
  <si>
    <t>Completed bachelor/undergraduate degree (Note: there is no exemption from the oral admission exam based on EQUIS/AACSB accredited degree!) </t>
  </si>
  <si>
    <t>You will study a packed programme of tailored modules all designed to bring you the latest thinking in strategy, accounting, sustainability, operations management, marketing, leadership, organisational management and business analytics.</t>
  </si>
  <si>
    <t>A 2:1 with honours or equivalent in any discipline from a recognised university. We do consider all applications where there is evidence of exceptional performance in modules relevant to the programme of study, significant relevant work experience or professional qualifications.</t>
  </si>
  <si>
    <t>The nine-month UBC Master of Management(MM) degree gives your the business knowledge and skills to elevate your current career. With a three-month consulting project, you’ll get to start building experience—and making a difference—right away.</t>
  </si>
  <si>
    <t>Three or four-year Bachelor's degree with a B+ average, or recognized equivalent from an accredited institution</t>
  </si>
  <si>
    <t>For more than a century, our history of academic excellence and selectivity has enabled us to train inspired and responsible leaders. Striking a perfect balance between theory and practice, the HEC Paris’ Master in Management (MiM) is the international students’ gateway to the prestigious Grande Ecole program, offering exceptional academic and professional opportunities, and a strong network of 70,000 alumni.</t>
  </si>
  <si>
    <t>The ESSEC Grande École program is one of the oldest and the most prestigious Master in Management (MIM) programs in the world. Its objective is to educate the next generation of responsible top leaders, who will positively contribute to the social and environmental transition the world has to face. The values of humanism and excellence that have permeated ESSEC since its creation in 1907 are more relevant than ever. Today, they are reflected in our Together initiative by a commitment to diversity, inclusiveness and sustainable development. </t>
  </si>
  <si>
    <t>The curriculum of the Master in International Management program complies both with the requirements of the Russian Federal Educational Standards and the Bologna standards for master programs. The program is compatible with the curriculum of master programs of the International Business Schools Alliance and thus gives the students the opportunity to  pursue a double degree track. </t>
  </si>
  <si>
    <t>The Master in Management (MiM) at WHU is a full-time international Master of Science Program with a highly flexible curriculum, which offers the breadth and depth of knowledge across the field of general management. The core electives provide the essential tools and foundation for a thorough understanding of management, while the electives and concentrations present a unique opportunity for a more extensive grasp on different topics in business. </t>
  </si>
  <si>
    <t>This is your chance to follow an international career where performing at your highest will become your everyday life. If you are looking for a fast career progression this is where it all begins.</t>
  </si>
  <si>
    <t>Salary percentage increase 2022</t>
  </si>
  <si>
    <t>Salary percentage increase 2021</t>
  </si>
  <si>
    <t>Salary percentage increase 2020</t>
  </si>
  <si>
    <t>Salary percentage increase 2019</t>
  </si>
  <si>
    <t>Salary percentage increase 2018</t>
  </si>
  <si>
    <t>Career progress rank 2022</t>
  </si>
  <si>
    <t>Career progress rank 2021</t>
  </si>
  <si>
    <t>Career progress rank 2020</t>
  </si>
  <si>
    <t>Career progress rank 2019</t>
  </si>
  <si>
    <t>Career progress rank 2018</t>
  </si>
  <si>
    <t>Rank</t>
  </si>
  <si>
    <t>Careers service rank 2022</t>
  </si>
  <si>
    <t>Careers service rank 2021</t>
  </si>
  <si>
    <t>Careers service rank 2020</t>
  </si>
  <si>
    <t>Careers service rank 2019</t>
  </si>
  <si>
    <t>Careers service rank 2018</t>
  </si>
  <si>
    <t>International board (%) 2022</t>
  </si>
  <si>
    <t>International board (%) 2021</t>
  </si>
  <si>
    <t>International board (%) 2020</t>
  </si>
  <si>
    <t>International board (%) 2019</t>
  </si>
  <si>
    <t>International board (%) 2018</t>
  </si>
  <si>
    <t>International course experience rank 2022</t>
  </si>
  <si>
    <t>International course experience rank 2018</t>
  </si>
  <si>
    <t>International course experience rank 2019</t>
  </si>
  <si>
    <t>International course experience rank 2020</t>
  </si>
  <si>
    <t>International course experience rank 2021</t>
  </si>
  <si>
    <t>Faculty with doctorates (%) 2022</t>
  </si>
  <si>
    <t>Faculty with doctorates (%) 2021</t>
  </si>
  <si>
    <t>Faculty with doctorates (%) 2020</t>
  </si>
  <si>
    <t>Faculty with doctorates (%) 2019</t>
  </si>
  <si>
    <t>Faculty with doctorates (%) 2018</t>
  </si>
  <si>
    <t>International work mobility rank 2022</t>
  </si>
  <si>
    <t>International work mobility rank 2021</t>
  </si>
  <si>
    <t>International work mobility rank 2020</t>
  </si>
  <si>
    <t>International work mobility rank 2019</t>
  </si>
  <si>
    <t>International work mobility rank 2018</t>
  </si>
  <si>
    <t>Rank in 2022</t>
  </si>
  <si>
    <t>Overall satisfaction 2022</t>
  </si>
  <si>
    <t>Overall satisfaction 2021</t>
  </si>
  <si>
    <t>Overall satisfaction 2020</t>
  </si>
  <si>
    <t>Overall satisfaction 2019</t>
  </si>
  <si>
    <t>Overall satisfaction 2018</t>
  </si>
  <si>
    <t>Women on board (%) 2022</t>
  </si>
  <si>
    <t>Women on board (%) 2021</t>
  </si>
  <si>
    <t>Women on board (%) 2020</t>
  </si>
  <si>
    <t>Women on board (%) 2019</t>
  </si>
  <si>
    <t>Women on board (%) 2018</t>
  </si>
  <si>
    <t>Female students (%) 2022</t>
  </si>
  <si>
    <t>Female students (%) 2021</t>
  </si>
  <si>
    <t>Female students (%) 2020</t>
  </si>
  <si>
    <t>Female students (%) 2019</t>
  </si>
  <si>
    <t>Female students (%) 2018</t>
  </si>
  <si>
    <t>Female faculty (%) 2022</t>
  </si>
  <si>
    <t>Female faculty (%) 2021</t>
  </si>
  <si>
    <t>Female faculty (%) 2020</t>
  </si>
  <si>
    <t>Female faculty (%) 2019</t>
  </si>
  <si>
    <t>Female faculty (%) 2018</t>
  </si>
  <si>
    <t>Weighted salary (US$) 2022</t>
  </si>
  <si>
    <t>Weighted salary (US$) 2021</t>
  </si>
  <si>
    <t>Weighted salary (US$) 2020</t>
  </si>
  <si>
    <t>Weighted salary (US$) 2019</t>
  </si>
  <si>
    <t>Weighted salary (US$) 2018</t>
  </si>
  <si>
    <t>Value for money rank 2022</t>
  </si>
  <si>
    <t>Value for money rank 2021</t>
  </si>
  <si>
    <t>Value for money rank 2020</t>
  </si>
  <si>
    <t>Value for money rank 2019</t>
  </si>
  <si>
    <t>Value for money rank 2018</t>
  </si>
  <si>
    <t>Employed at three months (%) 2022</t>
  </si>
  <si>
    <t>Employed at three months (%) 2021</t>
  </si>
  <si>
    <t>Employed at three months (%) 2020</t>
  </si>
  <si>
    <t>Employed at three months (%) 2019</t>
  </si>
  <si>
    <t>Employed at three months (%) 2018</t>
  </si>
  <si>
    <t>International faculty (%) 2022</t>
  </si>
  <si>
    <t>International faculty (%) 2021</t>
  </si>
  <si>
    <t>International faculty (%) 2020</t>
  </si>
  <si>
    <t>International faculty (%) 2019</t>
  </si>
  <si>
    <t>International faculty (%) 2018</t>
  </si>
  <si>
    <t>International students (%) 2022</t>
  </si>
  <si>
    <t>International students (%) 2021</t>
  </si>
  <si>
    <t>International students (%) 2020</t>
  </si>
  <si>
    <t>International students (%) 2019</t>
  </si>
  <si>
    <t>International students (%) 2018</t>
  </si>
  <si>
    <t>Aims achieved (%) 2022</t>
  </si>
  <si>
    <t>Aims achieved (%) 2021</t>
  </si>
  <si>
    <t>Aims achieved (%) 2020</t>
  </si>
  <si>
    <t>Aims achieved (%) 2019</t>
  </si>
  <si>
    <t>Aims achieved (%) 2018</t>
  </si>
  <si>
    <t>Threeyear average 2022</t>
  </si>
  <si>
    <t>Threeyear average 2021</t>
  </si>
  <si>
    <t>Threeyear average 2020</t>
  </si>
  <si>
    <t>Threeyear average 2019</t>
  </si>
  <si>
    <t>Threeyear average 2018</t>
  </si>
  <si>
    <t>Career Service Rank Change Metrics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</si>
</sst>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quot;#,##0;[Red]\-&quot;$&quot;#,##0"/>
    <numFmt numFmtId="165" formatCode="&quot;$&quot;#,##0_);[Red]\(&quot;$&quot;#,##0\)"/>
    <numFmt numFmtId="166" formatCode="#,##0;[Red]#,##0"/>
    <numFmt numFmtId="167" formatCode="[$€-2]\ #,##0;[Red]\-[$€-2]\ #,##0"/>
  </numFmts>
  <fonts count="4" x14ac:knownFonts="1">
    <font>
      <sz val="11"/>
      <color theme="1"/>
      <name val="Calibri"/>
      <family val="2"/>
      <scheme val="minor"/>
    </font>
    <font>
      <b/>
      <sz val="11"/>
      <color theme="1"/>
      <name val="Calibri"/>
      <family val="2"/>
      <scheme val="minor"/>
    </font>
    <font>
      <b/>
      <sz val="11"/>
      <color rgb="FFFF0000"/>
      <name val="Calibri"/>
      <family val="2"/>
      <scheme val="minor"/>
    </font>
    <font>
      <sz val="8"/>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31">
    <xf numFmtId="0" fontId="0" fillId="0" borderId="0" xfId="0"/>
    <xf numFmtId="3" fontId="0" fillId="0" borderId="0" xfId="0" applyNumberFormat="1"/>
    <xf numFmtId="0" fontId="1" fillId="0" borderId="0" xfId="0" applyFont="1"/>
    <xf numFmtId="0" fontId="0" fillId="0" borderId="0" xfId="0" applyAlignment="1">
      <alignment wrapText="1"/>
    </xf>
    <xf numFmtId="0" fontId="0" fillId="0" borderId="0" xfId="0" applyAlignment="1">
      <alignment vertical="top"/>
    </xf>
    <xf numFmtId="0" fontId="0" fillId="0" borderId="0" xfId="0" applyAlignment="1">
      <alignment vertical="top" wrapText="1"/>
    </xf>
    <xf numFmtId="166" fontId="0" fillId="0" borderId="0" xfId="0" applyNumberFormat="1" applyAlignment="1">
      <alignment vertical="top"/>
    </xf>
    <xf numFmtId="3" fontId="0" fillId="0" borderId="0" xfId="0" applyNumberFormat="1" applyAlignment="1">
      <alignment vertical="top"/>
    </xf>
    <xf numFmtId="0" fontId="0" fillId="0" borderId="0" xfId="0" applyAlignment="1">
      <alignment horizontal="left" vertical="top"/>
    </xf>
    <xf numFmtId="0" fontId="0" fillId="0" borderId="0" xfId="0" applyAlignment="1">
      <alignment horizontal="right" vertical="top"/>
    </xf>
    <xf numFmtId="0" fontId="0" fillId="0" borderId="0" xfId="0" applyAlignment="1">
      <alignment horizontal="right" vertical="top" wrapText="1"/>
    </xf>
    <xf numFmtId="3" fontId="0" fillId="0" borderId="0" xfId="0" applyNumberFormat="1" applyAlignment="1">
      <alignment horizontal="right" vertical="top"/>
    </xf>
    <xf numFmtId="0" fontId="1" fillId="0" borderId="0" xfId="0" applyFont="1" applyAlignment="1">
      <alignment vertical="top"/>
    </xf>
    <xf numFmtId="0" fontId="0" fillId="0" borderId="0" xfId="0" applyAlignment="1">
      <alignment horizontal="left" vertical="top" wrapText="1"/>
    </xf>
    <xf numFmtId="4" fontId="0" fillId="0" borderId="0" xfId="0" applyNumberFormat="1" applyAlignment="1">
      <alignment vertical="top"/>
    </xf>
    <xf numFmtId="4" fontId="0" fillId="0" borderId="0" xfId="0" applyNumberFormat="1"/>
    <xf numFmtId="165" fontId="0" fillId="0" borderId="0" xfId="0" applyNumberFormat="1" applyAlignment="1">
      <alignment vertical="top"/>
    </xf>
    <xf numFmtId="3" fontId="0" fillId="0" borderId="0" xfId="0" applyNumberFormat="1" applyAlignment="1">
      <alignment vertical="top" wrapText="1"/>
    </xf>
    <xf numFmtId="167" fontId="0" fillId="0" borderId="0" xfId="0" applyNumberFormat="1"/>
    <xf numFmtId="164" fontId="0" fillId="0" borderId="0" xfId="0" applyNumberFormat="1"/>
    <xf numFmtId="0" fontId="1" fillId="0" borderId="0" xfId="0" applyFont="1" applyAlignment="1">
      <alignment wrapText="1"/>
    </xf>
    <xf numFmtId="0" fontId="1"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wrapText="1"/>
    </xf>
    <xf numFmtId="3" fontId="0" fillId="0" borderId="0" xfId="0" applyNumberFormat="1" applyAlignment="1">
      <alignment wrapText="1"/>
    </xf>
    <xf numFmtId="0" fontId="0" fillId="0" borderId="0" xfId="0" applyAlignment="1">
      <alignment horizontal="center"/>
    </xf>
    <xf numFmtId="0" fontId="1" fillId="2" borderId="0" xfId="0" applyFont="1" applyFill="1" applyAlignment="1">
      <alignment horizontal="center" vertical="center" wrapText="1"/>
    </xf>
    <xf numFmtId="0" fontId="1" fillId="3" borderId="0" xfId="0" applyFont="1" applyFill="1" applyAlignment="1">
      <alignment horizontal="center" vertical="center" wrapText="1"/>
    </xf>
    <xf numFmtId="0" fontId="1" fillId="0" borderId="0" xfId="0" applyFont="1" applyAlignment="1">
      <alignment vertical="top" wrapText="1"/>
    </xf>
    <xf numFmtId="2" fontId="1" fillId="0" borderId="0" xfId="0" applyNumberFormat="1" applyFont="1" applyAlignment="1">
      <alignment vertical="top" wrapText="1"/>
    </xf>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X220"/>
  <sheetViews>
    <sheetView showZeros="0" tabSelected="1" workbookViewId="0">
      <pane xSplit="2" ySplit="1" topLeftCell="BL7" activePane="bottomRight" state="frozen"/>
      <selection pane="topRight" activeCell="C1" sqref="C1"/>
      <selection pane="bottomLeft" activeCell="A3" sqref="A3"/>
      <selection pane="bottomRight" activeCell="BQ16" sqref="BQ16"/>
    </sheetView>
  </sheetViews>
  <sheetFormatPr defaultColWidth="53.33203125" defaultRowHeight="14.4" x14ac:dyDescent="0.3"/>
  <cols>
    <col min="1" max="1" width="7.6640625" bestFit="1" customWidth="1"/>
    <col min="2" max="2" width="52.88671875" customWidth="1"/>
    <col min="3" max="64" width="13.44140625" customWidth="1"/>
    <col min="65" max="69" width="13.44140625" style="25" customWidth="1"/>
    <col min="70" max="102" width="13.44140625" customWidth="1"/>
    <col min="103" max="107" width="10.88671875" customWidth="1"/>
    <col min="108" max="109" width="32.88671875" customWidth="1"/>
    <col min="110" max="120" width="10.88671875" customWidth="1"/>
    <col min="121" max="121" width="10.88671875" style="30" customWidth="1"/>
    <col min="122" max="128" width="10.88671875" customWidth="1"/>
  </cols>
  <sheetData>
    <row r="1" spans="1:128" s="21" customFormat="1" ht="57.6" x14ac:dyDescent="0.3">
      <c r="A1" s="21" t="s">
        <v>990</v>
      </c>
      <c r="B1" s="21" t="s">
        <v>34</v>
      </c>
      <c r="C1" s="21" t="s">
        <v>35</v>
      </c>
      <c r="D1" s="27" t="s">
        <v>991</v>
      </c>
      <c r="E1" s="27" t="s">
        <v>992</v>
      </c>
      <c r="F1" s="27" t="s">
        <v>993</v>
      </c>
      <c r="G1" s="27" t="s">
        <v>994</v>
      </c>
      <c r="H1" s="27" t="s">
        <v>995</v>
      </c>
      <c r="I1" s="27" t="s">
        <v>1072</v>
      </c>
      <c r="J1" s="26" t="s">
        <v>996</v>
      </c>
      <c r="K1" s="26" t="s">
        <v>997</v>
      </c>
      <c r="L1" s="26" t="s">
        <v>998</v>
      </c>
      <c r="M1" s="26" t="s">
        <v>999</v>
      </c>
      <c r="N1" s="26" t="s">
        <v>1000</v>
      </c>
      <c r="O1" s="27" t="s">
        <v>1001</v>
      </c>
      <c r="P1" s="27" t="s">
        <v>1005</v>
      </c>
      <c r="Q1" s="27" t="s">
        <v>1004</v>
      </c>
      <c r="R1" s="27" t="s">
        <v>1003</v>
      </c>
      <c r="S1" s="27" t="s">
        <v>1002</v>
      </c>
      <c r="T1" s="26" t="s">
        <v>1067</v>
      </c>
      <c r="U1" s="26" t="s">
        <v>1068</v>
      </c>
      <c r="V1" s="26" t="s">
        <v>1069</v>
      </c>
      <c r="W1" s="26" t="s">
        <v>1070</v>
      </c>
      <c r="X1" s="26" t="s">
        <v>1071</v>
      </c>
      <c r="Y1" s="27" t="s">
        <v>1006</v>
      </c>
      <c r="Z1" s="27" t="s">
        <v>1007</v>
      </c>
      <c r="AA1" s="27" t="s">
        <v>1008</v>
      </c>
      <c r="AB1" s="27" t="s">
        <v>1009</v>
      </c>
      <c r="AC1" s="27" t="s">
        <v>1010</v>
      </c>
      <c r="AD1" s="26" t="s">
        <v>1011</v>
      </c>
      <c r="AE1" s="26" t="s">
        <v>1012</v>
      </c>
      <c r="AF1" s="26" t="s">
        <v>1013</v>
      </c>
      <c r="AG1" s="26" t="s">
        <v>1014</v>
      </c>
      <c r="AH1" s="26" t="s">
        <v>1015</v>
      </c>
      <c r="AI1" s="27" t="s">
        <v>1016</v>
      </c>
      <c r="AJ1" s="27" t="s">
        <v>144</v>
      </c>
      <c r="AK1" s="27" t="s">
        <v>143</v>
      </c>
      <c r="AL1" s="27" t="s">
        <v>306</v>
      </c>
      <c r="AM1" s="27" t="s">
        <v>433</v>
      </c>
      <c r="AN1" s="26" t="s">
        <v>1017</v>
      </c>
      <c r="AO1" s="26" t="s">
        <v>1018</v>
      </c>
      <c r="AP1" s="26" t="s">
        <v>1019</v>
      </c>
      <c r="AQ1" s="26" t="s">
        <v>1020</v>
      </c>
      <c r="AR1" s="26" t="s">
        <v>1021</v>
      </c>
      <c r="AS1" s="27" t="s">
        <v>1022</v>
      </c>
      <c r="AT1" s="27" t="s">
        <v>1023</v>
      </c>
      <c r="AU1" s="27" t="s">
        <v>1024</v>
      </c>
      <c r="AV1" s="27" t="s">
        <v>1025</v>
      </c>
      <c r="AW1" s="27" t="s">
        <v>1026</v>
      </c>
      <c r="AX1" s="26" t="s">
        <v>1027</v>
      </c>
      <c r="AY1" s="26" t="s">
        <v>1028</v>
      </c>
      <c r="AZ1" s="26" t="s">
        <v>1029</v>
      </c>
      <c r="BA1" s="26" t="s">
        <v>1030</v>
      </c>
      <c r="BB1" s="26" t="s">
        <v>1031</v>
      </c>
      <c r="BC1" s="27" t="s">
        <v>1032</v>
      </c>
      <c r="BD1" s="27" t="s">
        <v>1033</v>
      </c>
      <c r="BE1" s="27" t="s">
        <v>1034</v>
      </c>
      <c r="BF1" s="27" t="s">
        <v>1035</v>
      </c>
      <c r="BG1" s="27" t="s">
        <v>1036</v>
      </c>
      <c r="BH1" s="26" t="s">
        <v>985</v>
      </c>
      <c r="BI1" s="26" t="s">
        <v>986</v>
      </c>
      <c r="BJ1" s="26" t="s">
        <v>987</v>
      </c>
      <c r="BK1" s="26" t="s">
        <v>988</v>
      </c>
      <c r="BL1" s="26" t="s">
        <v>989</v>
      </c>
      <c r="BM1" s="27" t="s">
        <v>980</v>
      </c>
      <c r="BN1" s="27" t="s">
        <v>981</v>
      </c>
      <c r="BO1" s="27" t="s">
        <v>982</v>
      </c>
      <c r="BP1" s="27" t="s">
        <v>983</v>
      </c>
      <c r="BQ1" s="27" t="s">
        <v>984</v>
      </c>
      <c r="BR1" s="26" t="s">
        <v>1037</v>
      </c>
      <c r="BS1" s="26" t="s">
        <v>1038</v>
      </c>
      <c r="BT1" s="26" t="s">
        <v>1039</v>
      </c>
      <c r="BU1" s="26" t="s">
        <v>1040</v>
      </c>
      <c r="BV1" s="26" t="s">
        <v>1041</v>
      </c>
      <c r="BW1" s="27" t="s">
        <v>1042</v>
      </c>
      <c r="BX1" s="27" t="s">
        <v>1043</v>
      </c>
      <c r="BY1" s="27" t="s">
        <v>1044</v>
      </c>
      <c r="BZ1" s="27" t="s">
        <v>1045</v>
      </c>
      <c r="CA1" s="27" t="s">
        <v>1046</v>
      </c>
      <c r="CB1" s="26" t="s">
        <v>1047</v>
      </c>
      <c r="CC1" s="26" t="s">
        <v>1048</v>
      </c>
      <c r="CD1" s="26" t="s">
        <v>1049</v>
      </c>
      <c r="CE1" s="26" t="s">
        <v>1050</v>
      </c>
      <c r="CF1" s="26" t="s">
        <v>1051</v>
      </c>
      <c r="CG1" s="27" t="s">
        <v>1052</v>
      </c>
      <c r="CH1" s="27" t="s">
        <v>1053</v>
      </c>
      <c r="CI1" s="27" t="s">
        <v>1054</v>
      </c>
      <c r="CJ1" s="27" t="s">
        <v>1055</v>
      </c>
      <c r="CK1" s="27" t="s">
        <v>1056</v>
      </c>
      <c r="CL1" s="26" t="s">
        <v>1057</v>
      </c>
      <c r="CM1" s="26" t="s">
        <v>1058</v>
      </c>
      <c r="CN1" s="26" t="s">
        <v>1059</v>
      </c>
      <c r="CO1" s="26" t="s">
        <v>1060</v>
      </c>
      <c r="CP1" s="26" t="s">
        <v>1061</v>
      </c>
      <c r="CQ1" s="27" t="s">
        <v>1062</v>
      </c>
      <c r="CR1" s="27" t="s">
        <v>1063</v>
      </c>
      <c r="CS1" s="27" t="s">
        <v>1064</v>
      </c>
      <c r="CT1" s="27" t="s">
        <v>1065</v>
      </c>
      <c r="CU1" s="27" t="s">
        <v>1066</v>
      </c>
      <c r="CV1" s="21" t="s">
        <v>151</v>
      </c>
      <c r="CW1" s="21" t="s">
        <v>141</v>
      </c>
      <c r="CX1" s="21" t="s">
        <v>145</v>
      </c>
      <c r="CY1" s="28" t="s">
        <v>709</v>
      </c>
      <c r="CZ1" s="28" t="s">
        <v>739</v>
      </c>
      <c r="DA1" s="28" t="s">
        <v>726</v>
      </c>
      <c r="DB1" s="28" t="s">
        <v>710</v>
      </c>
      <c r="DC1" s="28" t="s">
        <v>706</v>
      </c>
      <c r="DD1" s="28" t="s">
        <v>699</v>
      </c>
      <c r="DE1" s="28" t="s">
        <v>700</v>
      </c>
      <c r="DF1" s="28" t="s">
        <v>702</v>
      </c>
      <c r="DG1" s="28" t="s">
        <v>704</v>
      </c>
      <c r="DH1" s="28" t="s">
        <v>742</v>
      </c>
      <c r="DI1" s="28" t="s">
        <v>727</v>
      </c>
      <c r="DJ1" s="28" t="s">
        <v>715</v>
      </c>
      <c r="DK1" s="28" t="s">
        <v>716</v>
      </c>
      <c r="DL1" s="28" t="s">
        <v>714</v>
      </c>
      <c r="DM1" s="28" t="s">
        <v>717</v>
      </c>
      <c r="DN1" s="28" t="s">
        <v>741</v>
      </c>
      <c r="DO1" s="28" t="s">
        <v>698</v>
      </c>
      <c r="DP1" s="28" t="s">
        <v>719</v>
      </c>
      <c r="DQ1" s="29" t="s">
        <v>747</v>
      </c>
      <c r="DR1" s="28" t="s">
        <v>748</v>
      </c>
      <c r="DS1" s="28" t="s">
        <v>749</v>
      </c>
      <c r="DT1" s="28" t="s">
        <v>744</v>
      </c>
      <c r="DU1" s="28" t="s">
        <v>745</v>
      </c>
      <c r="DV1" s="28" t="s">
        <v>746</v>
      </c>
      <c r="DW1" s="28" t="s">
        <v>703</v>
      </c>
      <c r="DX1" s="28" t="s">
        <v>720</v>
      </c>
    </row>
    <row r="2" spans="1:128" x14ac:dyDescent="0.3">
      <c r="A2">
        <v>1</v>
      </c>
      <c r="B2" t="s">
        <v>38</v>
      </c>
      <c r="C2" t="s">
        <v>0</v>
      </c>
      <c r="D2">
        <v>1</v>
      </c>
      <c r="E2">
        <f>IFERROR(VLOOKUP(B2,'2021'!$B$3:$AB$102,22,0), "")</f>
        <v>1</v>
      </c>
      <c r="F2">
        <f>IFERROR(VLOOKUP(B2,'2020'!$B$3:$AD$92,11,0), "")</f>
        <v>1</v>
      </c>
      <c r="G2">
        <f>IFERROR(VLOOKUP(B2,'2019'!$B$3:$AC$102,14,0), "")</f>
        <v>1</v>
      </c>
      <c r="I2">
        <f>G2-D2</f>
        <v>0</v>
      </c>
      <c r="J2">
        <v>53</v>
      </c>
      <c r="K2">
        <f>IFERROR(VLOOKUP(B2,'2021'!$B$3:$AB$102,10,0), "")</f>
        <v>56</v>
      </c>
      <c r="L2">
        <f>IFERROR(VLOOKUP(B2,'2020'!$B$3:$AD$92,20,0), "")</f>
        <v>56</v>
      </c>
      <c r="M2">
        <f>IFERROR(VLOOKUP(B2,'2019'!$B$3:$AC$102,19,0), "")</f>
        <v>53</v>
      </c>
      <c r="N2">
        <f>IFERROR(VLOOKUP(B2,'2018'!$B$3:$U$102,14,0), "")</f>
        <v>53</v>
      </c>
      <c r="O2">
        <v>9</v>
      </c>
      <c r="P2">
        <f>IFERROR(VLOOKUP(B2,'2021'!B3:$AB$102,23,0), "")</f>
        <v>6</v>
      </c>
      <c r="Q2">
        <f>IFERROR(VLOOKUP(B2,'2020'!$B$3:$AD$92,4,0), "")</f>
        <v>7</v>
      </c>
      <c r="R2">
        <f>IFERROR(VLOOKUP(B2,'2019'!$B$3:$AC$102,5,0), "")</f>
        <v>4</v>
      </c>
      <c r="T2">
        <v>1</v>
      </c>
      <c r="U2">
        <f>IFERROR(VLOOKUP(B2,'2021'!$B$3:$AB$102,11,0), "")</f>
        <v>1</v>
      </c>
      <c r="V2">
        <f>IFERROR(VLOOKUP(B2,'2020'!$B$3:$AD$92,6,0), "")</f>
        <v>1</v>
      </c>
      <c r="W2">
        <f>IFERROR(VLOOKUP(B2,'2019'!$B$3:$AC$102,12,0), "")</f>
        <v>1</v>
      </c>
      <c r="X2">
        <f>IFERROR(VLOOKUP(B2,'2018'!$B$3:$U$102,15,0), "")</f>
        <v>1</v>
      </c>
      <c r="Y2">
        <v>100</v>
      </c>
      <c r="Z2">
        <f>IFERROR(VLOOKUP(B2,'2021'!$B$3:$AB$102,12,0), "")</f>
        <v>100</v>
      </c>
      <c r="AA2">
        <f>IFERROR(VLOOKUP(B2,'2020'!$B$3:$AD$92,15,0), "")</f>
        <v>100</v>
      </c>
      <c r="AB2">
        <f>IFERROR(VLOOKUP(B2,'2019'!$B$3:$AC$102,21,0), "")</f>
        <v>100</v>
      </c>
      <c r="AC2">
        <f>IFERROR(VLOOKUP(B2,'2018'!$B$3:$U$102,19,0), "")</f>
        <v>100</v>
      </c>
      <c r="AD2">
        <v>3</v>
      </c>
      <c r="AE2">
        <f>IFERROR(VLOOKUP(B2,'2021'!$B$3:$AB$102,9,0), "")</f>
        <v>3</v>
      </c>
      <c r="AF2">
        <f>IFERROR(VLOOKUP(B2,'2020'!$B$3:$AD$92,18,0), "")</f>
        <v>10</v>
      </c>
      <c r="AG2">
        <f>IFERROR(VLOOKUP(B2,'2019'!$B$3:$AC$102,16,0), "")</f>
        <v>5</v>
      </c>
      <c r="AH2">
        <f>IFERROR(VLOOKUP(B2,'2018'!$B$3:$U$102,16,0), "")</f>
        <v>4</v>
      </c>
      <c r="AI2">
        <v>1</v>
      </c>
      <c r="AJ2">
        <v>1</v>
      </c>
      <c r="AK2">
        <v>1</v>
      </c>
      <c r="AL2">
        <v>1</v>
      </c>
      <c r="AM2">
        <f>IFERROR(VLOOKUP(B2,'2019'!$B$3:$AC$102,24,0), "")</f>
        <v>1</v>
      </c>
      <c r="AN2">
        <v>9.76</v>
      </c>
      <c r="AO2">
        <f>IFERROR(VLOOKUP(B2,'2021'!$B$3:$AB$102,13,0), "")</f>
        <v>9.82</v>
      </c>
      <c r="AP2">
        <f>IFERROR(VLOOKUP(B2,'2020'!$B$3:$AD$92,25,0), "")</f>
        <v>9.98</v>
      </c>
      <c r="AS2">
        <v>33</v>
      </c>
      <c r="AT2">
        <f>IFERROR(VLOOKUP(B2,'2021'!$B$3:$AB$102,3,0), "")</f>
        <v>31</v>
      </c>
      <c r="AU2">
        <f>IFERROR(VLOOKUP(B2,'2020'!$B$3:$AD$92,12,0), "")</f>
        <v>33</v>
      </c>
      <c r="AV2">
        <f>IFERROR(VLOOKUP(B2,'2019'!$B$3:$AC$102,22,0), "")</f>
        <v>32</v>
      </c>
      <c r="AW2">
        <f>IFERROR(VLOOKUP(B2,'2018'!$B$3:$U$102,5,0), "")</f>
        <v>32</v>
      </c>
      <c r="AX2">
        <v>53</v>
      </c>
      <c r="AY2">
        <f>IFERROR(VLOOKUP(B2,'2021'!$B$3:$AB$102,27,0), "")</f>
        <v>47</v>
      </c>
      <c r="AZ2">
        <f>IFERROR(VLOOKUP(B2,'2020'!$B$3:$AD$92,8,0), "")</f>
        <v>50</v>
      </c>
      <c r="BA2">
        <f>IFERROR(VLOOKUP(B2,'2019'!B3:$AC$102,20,0), "")</f>
        <v>47</v>
      </c>
      <c r="BB2">
        <f>IFERROR(VLOOKUP(B2,'2018'!$B$3:$U$102,4,0), "")</f>
        <v>50</v>
      </c>
      <c r="BC2">
        <v>24</v>
      </c>
      <c r="BD2">
        <f>IFERROR(VLOOKUP(B2,'2021'!$B$3:$AB$102,6,0), "")</f>
        <v>20</v>
      </c>
      <c r="BE2">
        <f>IFERROR(VLOOKUP(B2,'2020'!$B$3:$AD$92,3,0), "")</f>
        <v>20</v>
      </c>
      <c r="BF2">
        <f>IFERROR(VLOOKUP(B2,'2019'!$B$3:$AC$102,27,0), "")</f>
        <v>17</v>
      </c>
      <c r="BG2">
        <f>IFERROR(VLOOKUP(B2,'2018'!$B$3:$U$102,8,0), "")</f>
        <v>16</v>
      </c>
      <c r="BH2">
        <v>69</v>
      </c>
      <c r="BI2">
        <f>IFERROR(VLOOKUP(B2,'2021'!$B$3:$AB$102,17,0), "")</f>
        <v>83</v>
      </c>
      <c r="BJ2">
        <f>IFERROR(VLOOKUP(B2,'2020'!$B$3:$AD$92,2,0), "")</f>
        <v>84</v>
      </c>
      <c r="BK2">
        <f>IFERROR(VLOOKUP(B2,'2019'!$B$3:$AC$102,11,0), "")</f>
        <v>98</v>
      </c>
      <c r="BL2">
        <f>IFERROR(VLOOKUP(B2,'2018'!B3:U102,13,0), "")</f>
        <v>92</v>
      </c>
      <c r="BM2" s="25">
        <v>62.25</v>
      </c>
      <c r="BN2" s="25">
        <f>IFERROR(VLOOKUP($B2,'2021'!$B$3:$AB$102,20,0),"")</f>
        <v>59.63</v>
      </c>
      <c r="BO2" s="25">
        <f>IFERROR(VLOOKUP($B2,'2020'!$B$3:$AD$92,20,0),"")</f>
        <v>56</v>
      </c>
      <c r="BP2" s="25">
        <f>IFERROR(VLOOKUP($B2,'2019'!$B$3:$AC$102,17,0),"")</f>
        <v>53</v>
      </c>
      <c r="BQ2" s="25">
        <f>IFERROR(VLOOKUP($B2,'2018'!$B$3:$U$102,17,0),"")</f>
        <v>54</v>
      </c>
      <c r="BR2" s="1">
        <v>138091</v>
      </c>
      <c r="BS2" s="1">
        <f>IFERROR(VLOOKUP(B2,'2021'!$B$3:$AB$102,18,0), "")</f>
        <v>123999</v>
      </c>
      <c r="BT2" s="1">
        <f>IFERROR(VLOOKUP(B2,'2020'!$B$3:$AD$92,16,0), "")</f>
        <v>113175</v>
      </c>
      <c r="BU2" s="1">
        <f>IFERROR(VLOOKUP(B2,'2019'!$B$3:$AC$102,7,0), "")</f>
        <v>111015</v>
      </c>
      <c r="BV2" s="1"/>
      <c r="BW2">
        <v>15</v>
      </c>
      <c r="BX2">
        <f>IFERROR(VLOOKUP(B2,'2021'!$B$3:$AB$102,24,0), "")</f>
        <v>15</v>
      </c>
      <c r="BY2">
        <f>IFERROR(VLOOKUP(B2,'2020'!$B$3:$AD$92,28,0), "")</f>
        <v>16</v>
      </c>
      <c r="BZ2">
        <f>IFERROR(VLOOKUP(B2,'2019'!$B$3:$AC$102,13,0), "")</f>
        <v>16</v>
      </c>
      <c r="CB2" t="s">
        <v>158</v>
      </c>
      <c r="CC2" t="str">
        <f>IFERROR(VLOOKUP(B2,'2021'!$B$3:$AB$102,5,0), "")</f>
        <v>92 (97)</v>
      </c>
      <c r="CD2" t="str">
        <f>IFERROR(VLOOKUP(B2,'2020'!$B$3:$AD$92,13,0), "")</f>
        <v>94 (100)</v>
      </c>
      <c r="CE2" t="str">
        <f>IFERROR(VLOOKUP(B2,'2019'!$B$3:$AC$102,10,0), "")</f>
        <v>98 (98)</v>
      </c>
      <c r="CG2">
        <v>83</v>
      </c>
      <c r="CH2">
        <f>IFERROR(VLOOKUP(B2,'2021'!$B$3:$AB$102,7,0), "")</f>
        <v>82</v>
      </c>
      <c r="CI2">
        <f>IFERROR(VLOOKUP(B2,'2020'!$B$3:$AD$92,17,0), "")</f>
        <v>79</v>
      </c>
      <c r="CJ2">
        <f>IFERROR(VLOOKUP(B2,'2019'!$B$3:$AC$102,9,0), "")</f>
        <v>80</v>
      </c>
      <c r="CK2">
        <f>IFERROR(VLOOKUP(B2,'2018'!$B$3:$U$102,11,0), "")</f>
        <v>75</v>
      </c>
      <c r="CL2">
        <v>93</v>
      </c>
      <c r="CM2">
        <f>IFERROR(VLOOKUP(B2,'2021'!$B$3:$AB$102,19,0), "")</f>
        <v>93</v>
      </c>
      <c r="CN2">
        <f>IFERROR(VLOOKUP(B2,'2020'!$B$3:$AD$92,26,0), "")</f>
        <v>96</v>
      </c>
      <c r="CO2">
        <f>IFERROR(VLOOKUP(B2,'2019'!$B$3:$AC$102,3,0), "")</f>
        <v>100</v>
      </c>
      <c r="CP2">
        <f>IFERROR(VLOOKUP(B2,'2018'!$B$3:$U$102,18,0), "")</f>
        <v>98</v>
      </c>
      <c r="CQ2">
        <v>95.572999999999993</v>
      </c>
      <c r="CR2">
        <f>IFERROR(VLOOKUP(B2,'2021'!$B$3:$AB$102,21,0), "")</f>
        <v>93.691999999999993</v>
      </c>
      <c r="CS2">
        <f>IFERROR(VLOOKUP(B2,'2020'!$B$3:$AD$92,7,0), "")</f>
        <v>94</v>
      </c>
      <c r="CV2" t="s">
        <v>157</v>
      </c>
      <c r="CW2">
        <v>100</v>
      </c>
      <c r="CX2">
        <v>26</v>
      </c>
      <c r="CY2">
        <f>IFERROR( VLOOKUP(B2,Programs!B3:$AB$102,2,0), "")</f>
        <v>7</v>
      </c>
      <c r="CZ2">
        <f>IFERROR(VLOOKUP(B2,Programs!B3:$AB$102,3,0), "")</f>
        <v>0</v>
      </c>
      <c r="DA2">
        <f>IFERROR(VLOOKUP(B2,Programs!$B$3:$AB$102,3,0), "")</f>
        <v>0</v>
      </c>
      <c r="DB2" t="str">
        <f>IFERROR(VLOOKUP(B2,Programs!$B$3:$AB$102,5,0), "")</f>
        <v>C1</v>
      </c>
      <c r="DC2" t="str">
        <f>IFERROR(VLOOKUP(B2,Programs!$B$3:$AB$102,6,0), "")</f>
        <v>Yes</v>
      </c>
      <c r="DD2" t="str">
        <f>IFERROR(VLOOKUP(B2,Programs!$B$3:$AB$102,7,0), "")</f>
        <v>Required degree in a similar subject with atlease  80 ECTS credit point</v>
      </c>
      <c r="DE2" t="str">
        <f>IFERROR(VLOOKUP(B2,Programs!$B$3:$AB$102,8,0), "")</f>
        <v>Students seeking admission to postgraduate courses require a three-year or otherwise relevant bachelor's degree from a recognized university along with proof of linguistic as per CEFR</v>
      </c>
      <c r="DF2">
        <f>IFERROR(VLOOKUP(B2,Programs!$B$3:$AB$102,9,0), "")</f>
        <v>1</v>
      </c>
      <c r="DG2">
        <f>IFERROR(VLOOKUP(B2,Programs!$B$3:$AB$102,10,0), "")</f>
        <v>7</v>
      </c>
      <c r="DH2" t="str">
        <f>IFERROR(VLOOKUP(B2,Programs!$B$3:$AB$102,11,0), "")</f>
        <v>Both</v>
      </c>
      <c r="DI2">
        <f>IFERROR(VLOOKUP(B2,Programs!$B$3:$AB$102,12,0), "")</f>
        <v>250</v>
      </c>
      <c r="DJ2">
        <f>IFERROR(VLOOKUP(B2,Programs!$B$3:$AB$102,13,0), "")</f>
        <v>1429</v>
      </c>
      <c r="DK2">
        <f>IFERROR(VLOOKUP(B2,Programs!$B$3:$AB$102,14,0), "")</f>
        <v>3329</v>
      </c>
      <c r="DL2" t="str">
        <f>IFERROR(VLOOKUP(B2,Programs!$B$3:$AB$102,15,0), "")</f>
        <v>CHF</v>
      </c>
      <c r="DM2">
        <f>IFERROR(VLOOKUP(B2,Programs!$B$3:$AB$102,16,0), "")</f>
        <v>3</v>
      </c>
      <c r="DN2">
        <f>IFERROR(VLOOKUP(B2,Programs!$B$3:$AB$102,17,0), "")</f>
        <v>3</v>
      </c>
      <c r="DO2">
        <f>IFERROR(VLOOKUP(B2,Programs!$B$3:$AB$102,18,0), "")</f>
        <v>5</v>
      </c>
      <c r="DP2">
        <f>IFERROR(VLOOKUP(B2,Programs!$B$3:$AB$102,19,0), "")</f>
        <v>9</v>
      </c>
      <c r="DQ2" s="30" t="str">
        <f>IFERROR(VLOOKUP(B2,Programs!$B$3:$AB$102,20,0), "")</f>
        <v>Yes</v>
      </c>
      <c r="DR2" t="str">
        <f>IFERROR(VLOOKUP(B2,Programs!$B$3:$AB$102,21,0), "")</f>
        <v>No</v>
      </c>
      <c r="DS2" t="str">
        <f>IFERROR(VLOOKUP(B2,Programs!$B$3:$AB$102,22,0), "")</f>
        <v>No</v>
      </c>
      <c r="DT2" t="str">
        <f>IFERROR(VLOOKUP(B2,Programs!$B$3:$AB$102,23,0), "")</f>
        <v>Yes</v>
      </c>
      <c r="DU2" t="str">
        <f>IFERROR(VLOOKUP(B2,Programs!$B$3:$AB$102,24,0), "")</f>
        <v>No</v>
      </c>
      <c r="DV2" t="str">
        <f>IFERROR(VLOOKUP(B2,Programs!$B$3:$AB$102,25,0), "")</f>
        <v>No</v>
      </c>
      <c r="DW2" t="str">
        <f>IFERROR(VLOOKUP(B2,Programs!$B$3:$AB$102,26,0), "")</f>
        <v>Yes</v>
      </c>
      <c r="DX2" t="str">
        <f>IFERROR(VLOOKUP(B2,Programs!$B$3:$AB$102,27,0), "")</f>
        <v>No</v>
      </c>
    </row>
    <row r="3" spans="1:128" x14ac:dyDescent="0.3">
      <c r="A3">
        <v>2</v>
      </c>
      <c r="B3" t="s">
        <v>39</v>
      </c>
      <c r="C3" t="s">
        <v>1</v>
      </c>
      <c r="D3">
        <v>16</v>
      </c>
      <c r="E3">
        <f>IFERROR(VLOOKUP(B3,'2021'!$B$3:$AB$102,22,0), "")</f>
        <v>11</v>
      </c>
      <c r="F3">
        <f>IFERROR(VLOOKUP(B3,'2020'!$B$3:$AD$92,11,0), "")</f>
        <v>9</v>
      </c>
      <c r="G3">
        <f>IFERROR(VLOOKUP(B3,'2019'!$B$3:$AC$102,14,0), "")</f>
        <v>12</v>
      </c>
      <c r="I3">
        <f t="shared" ref="I3:I66" si="0">G3-D3</f>
        <v>-4</v>
      </c>
      <c r="J3">
        <v>83</v>
      </c>
      <c r="K3">
        <f>IFERROR(VLOOKUP(B3,'2021'!$B$3:$AB$102,10,0), "")</f>
        <v>83</v>
      </c>
      <c r="L3">
        <f>IFERROR(VLOOKUP(B3,'2020'!$B$3:$AD$92,20,0), "")</f>
        <v>83</v>
      </c>
      <c r="M3">
        <f>IFERROR(VLOOKUP(B3,'2019'!$B$3:$AC$102,19,0), "")</f>
        <v>83</v>
      </c>
      <c r="N3">
        <f>IFERROR(VLOOKUP(B3,'2018'!$B$3:$U$102,14,0), "")</f>
        <v>67</v>
      </c>
      <c r="O3">
        <v>14</v>
      </c>
      <c r="P3">
        <f>IFERROR(VLOOKUP(B3,'2021'!B4:$AB$102,23,0), "")</f>
        <v>10</v>
      </c>
      <c r="Q3">
        <f>IFERROR(VLOOKUP(B3,'2020'!$B$3:$AD$92,4,0), "")</f>
        <v>10</v>
      </c>
      <c r="R3">
        <f>IFERROR(VLOOKUP(B3,'2019'!$B$3:$AC$102,5,0), "")</f>
        <v>13</v>
      </c>
      <c r="T3">
        <v>2</v>
      </c>
      <c r="U3">
        <f>IFERROR(VLOOKUP(B3,'2021'!$B$3:$AB$102,11,0), "")</f>
        <v>2</v>
      </c>
      <c r="V3">
        <f>IFERROR(VLOOKUP(B3,'2020'!$B$3:$AD$92,6,0), "")</f>
        <v>2</v>
      </c>
      <c r="W3">
        <f>IFERROR(VLOOKUP(B3,'2019'!$B$3:$AC$102,12,0), "")</f>
        <v>2</v>
      </c>
      <c r="X3">
        <f>IFERROR(VLOOKUP(B3,'2018'!$B$3:$U$102,15,0), "")</f>
        <v>2</v>
      </c>
      <c r="Y3">
        <v>96</v>
      </c>
      <c r="Z3">
        <f>IFERROR(VLOOKUP(B3,'2021'!$B$3:$AB$102,12,0), "")</f>
        <v>96</v>
      </c>
      <c r="AA3">
        <f>IFERROR(VLOOKUP(B3,'2020'!$B$3:$AD$92,15,0), "")</f>
        <v>100</v>
      </c>
      <c r="AB3">
        <f>IFERROR(VLOOKUP(B3,'2019'!$B$3:$AC$102,21,0), "")</f>
        <v>100</v>
      </c>
      <c r="AC3">
        <f>IFERROR(VLOOKUP(B3,'2018'!$B$3:$U$102,19,0), "")</f>
        <v>100</v>
      </c>
      <c r="AD3">
        <v>11</v>
      </c>
      <c r="AE3">
        <f>IFERROR(VLOOKUP(B3,'2021'!$B$3:$AB$102,9,0), "")</f>
        <v>11</v>
      </c>
      <c r="AF3">
        <f>IFERROR(VLOOKUP(B3,'2020'!$B$3:$AD$92,18,0), "")</f>
        <v>5</v>
      </c>
      <c r="AG3">
        <f>IFERROR(VLOOKUP(B3,'2019'!$B$3:$AC$102,16,0), "")</f>
        <v>4</v>
      </c>
      <c r="AH3">
        <f>IFERROR(VLOOKUP(B3,'2018'!$B$3:$U$102,16,0), "")</f>
        <v>2</v>
      </c>
      <c r="AI3">
        <v>2</v>
      </c>
      <c r="AJ3">
        <v>2</v>
      </c>
      <c r="AK3">
        <v>2</v>
      </c>
      <c r="AL3">
        <v>2</v>
      </c>
      <c r="AM3">
        <f>IFERROR(VLOOKUP(B3,'2019'!$B$3:$AC$102,24,0), "")</f>
        <v>2</v>
      </c>
      <c r="AN3">
        <v>9.09</v>
      </c>
      <c r="AO3">
        <f>IFERROR(VLOOKUP(B3,'2021'!$B$3:$AB$102,13,0), "")</f>
        <v>9.2100000000000009</v>
      </c>
      <c r="AP3">
        <f>IFERROR(VLOOKUP(B3,'2020'!$B$3:$AD$92,25,0), "")</f>
        <v>9.3800000000000008</v>
      </c>
      <c r="AS3">
        <v>42</v>
      </c>
      <c r="AT3">
        <f>IFERROR(VLOOKUP(B3,'2021'!$B$3:$AB$102,3,0), "")</f>
        <v>42</v>
      </c>
      <c r="AU3">
        <f>IFERROR(VLOOKUP(B3,'2020'!$B$3:$AD$92,12,0), "")</f>
        <v>42</v>
      </c>
      <c r="AV3">
        <f>IFERROR(VLOOKUP(B3,'2019'!$B$3:$AC$102,22,0), "")</f>
        <v>42</v>
      </c>
      <c r="AW3">
        <f>IFERROR(VLOOKUP(B3,'2018'!$B$3:$U$102,5,0), "")</f>
        <v>13</v>
      </c>
      <c r="AX3">
        <v>45</v>
      </c>
      <c r="AY3">
        <f>IFERROR(VLOOKUP(B3,'2021'!$B$3:$AB$102,27,0), "")</f>
        <v>44</v>
      </c>
      <c r="AZ3">
        <f>IFERROR(VLOOKUP(B3,'2020'!$B$3:$AD$92,8,0), "")</f>
        <v>44</v>
      </c>
      <c r="BA3">
        <f>IFERROR(VLOOKUP(B3,'2019'!B4:$AC$102,20,0), "")</f>
        <v>38</v>
      </c>
      <c r="BB3">
        <f>IFERROR(VLOOKUP(B3,'2018'!$B$3:$U$102,4,0), "")</f>
        <v>37</v>
      </c>
      <c r="BC3">
        <v>30</v>
      </c>
      <c r="BD3">
        <f>IFERROR(VLOOKUP(B3,'2021'!$B$3:$AB$102,6,0), "")</f>
        <v>29</v>
      </c>
      <c r="BE3">
        <f>IFERROR(VLOOKUP(B3,'2020'!$B$3:$AD$92,3,0), "")</f>
        <v>22</v>
      </c>
      <c r="BF3">
        <f>IFERROR(VLOOKUP(B3,'2019'!$B$3:$AC$102,27,0), "")</f>
        <v>18</v>
      </c>
      <c r="BG3">
        <f>IFERROR(VLOOKUP(B3,'2018'!$B$3:$U$102,8,0), "")</f>
        <v>19</v>
      </c>
      <c r="BH3">
        <v>52</v>
      </c>
      <c r="BI3">
        <f>IFERROR(VLOOKUP(B3,'2021'!$B$3:$AB$102,17,0), "")</f>
        <v>61</v>
      </c>
      <c r="BJ3">
        <f>IFERROR(VLOOKUP(B3,'2020'!$B$3:$AD$92,2,0), "")</f>
        <v>52</v>
      </c>
      <c r="BK3">
        <f>IFERROR(VLOOKUP(B3,'2019'!$B$3:$AC$102,11,0), "")</f>
        <v>39</v>
      </c>
      <c r="BL3">
        <f>IFERROR(VLOOKUP(B3,'2018'!B4:U103,13,0), "")</f>
        <v>32</v>
      </c>
      <c r="BM3" s="25">
        <v>76.62</v>
      </c>
      <c r="BN3" s="25">
        <f>IFERROR(VLOOKUP($B3,'2021'!$B$3:$AB$102,20,0),"")</f>
        <v>80.647999999999996</v>
      </c>
      <c r="BO3" s="25">
        <f>IFERROR(VLOOKUP($B3,'2020'!$B$3:$AD$92,20,0),"")</f>
        <v>83</v>
      </c>
      <c r="BP3" s="25">
        <f>IFERROR(VLOOKUP($B3,'2019'!$B$3:$AC$102,17,0),"")</f>
        <v>80</v>
      </c>
      <c r="BQ3" s="25">
        <f>IFERROR(VLOOKUP($B3,'2018'!$B$3:$U$102,17,0),"")</f>
        <v>72</v>
      </c>
      <c r="BR3" s="1">
        <v>118999</v>
      </c>
      <c r="BS3" s="1">
        <f>IFERROR(VLOOKUP(B3,'2021'!$B$3:$AB$102,18,0), "")</f>
        <v>114357</v>
      </c>
      <c r="BT3" s="1">
        <f>IFERROR(VLOOKUP(B3,'2020'!$B$3:$AD$92,16,0), "")</f>
        <v>107050</v>
      </c>
      <c r="BU3" s="1">
        <f>IFERROR(VLOOKUP(B3,'2019'!$B$3:$AC$102,7,0), "")</f>
        <v>107381</v>
      </c>
      <c r="BV3" s="1"/>
      <c r="BW3">
        <v>44</v>
      </c>
      <c r="BX3">
        <f>IFERROR(VLOOKUP(B3,'2021'!$B$3:$AB$102,24,0), "")</f>
        <v>41</v>
      </c>
      <c r="BY3">
        <f>IFERROR(VLOOKUP(B3,'2020'!$B$3:$AD$92,28,0), "")</f>
        <v>36</v>
      </c>
      <c r="BZ3">
        <f>IFERROR(VLOOKUP(B3,'2019'!$B$3:$AC$102,13,0), "")</f>
        <v>37</v>
      </c>
      <c r="CB3" t="s">
        <v>160</v>
      </c>
      <c r="CC3" t="str">
        <f>IFERROR(VLOOKUP(B3,'2021'!$B$3:$AB$102,5,0), "")</f>
        <v>98 (93)</v>
      </c>
      <c r="CD3" t="str">
        <f>IFERROR(VLOOKUP(B3,'2020'!$B$3:$AD$92,13,0), "")</f>
        <v>99 (91)</v>
      </c>
      <c r="CE3" t="str">
        <f>IFERROR(VLOOKUP(B3,'2019'!$B$3:$AC$102,10,0), "")</f>
        <v>100 (85)</v>
      </c>
      <c r="CG3">
        <v>64</v>
      </c>
      <c r="CH3">
        <f>IFERROR(VLOOKUP(B3,'2021'!$B$3:$AB$102,7,0), "")</f>
        <v>65</v>
      </c>
      <c r="CI3">
        <f>IFERROR(VLOOKUP(B3,'2020'!$B$3:$AD$92,17,0), "")</f>
        <v>72</v>
      </c>
      <c r="CJ3">
        <f>IFERROR(VLOOKUP(B3,'2019'!$B$3:$AC$102,9,0), "")</f>
        <v>69</v>
      </c>
      <c r="CK3">
        <f>IFERROR(VLOOKUP(B3,'2018'!$B$3:$U$102,11,0), "")</f>
        <v>70</v>
      </c>
      <c r="CL3">
        <v>56</v>
      </c>
      <c r="CM3">
        <f>IFERROR(VLOOKUP(B3,'2021'!$B$3:$AB$102,19,0), "")</f>
        <v>55</v>
      </c>
      <c r="CN3">
        <f>IFERROR(VLOOKUP(B3,'2020'!$B$3:$AD$92,26,0), "")</f>
        <v>54</v>
      </c>
      <c r="CO3">
        <f>IFERROR(VLOOKUP(B3,'2019'!$B$3:$AC$102,3,0), "")</f>
        <v>54</v>
      </c>
      <c r="CP3">
        <f>IFERROR(VLOOKUP(B3,'2018'!$B$3:$U$102,18,0), "")</f>
        <v>46</v>
      </c>
      <c r="CQ3">
        <v>91.102000000000004</v>
      </c>
      <c r="CR3">
        <f>IFERROR(VLOOKUP(B3,'2021'!$B$3:$AB$102,21,0), "")</f>
        <v>91.177000000000007</v>
      </c>
      <c r="CS3">
        <f>IFERROR(VLOOKUP(B3,'2020'!$B$3:$AD$92,7,0), "")</f>
        <v>91</v>
      </c>
      <c r="CV3" t="s">
        <v>159</v>
      </c>
      <c r="CW3">
        <v>85</v>
      </c>
      <c r="CX3">
        <v>18</v>
      </c>
      <c r="CY3">
        <f>IFERROR( VLOOKUP(B3,Programs!B4:$AB$102,2,0), "")</f>
        <v>6</v>
      </c>
      <c r="CZ3">
        <f>IFERROR(VLOOKUP(B3,Programs!B4:$AB$102,3,0), "")</f>
        <v>0</v>
      </c>
      <c r="DA3">
        <f>IFERROR(VLOOKUP(B3,Programs!$B$3:$AB$102,3,0), "")</f>
        <v>0</v>
      </c>
      <c r="DB3">
        <f>IFERROR(VLOOKUP(B3,Programs!$B$3:$AB$102,5,0), "")</f>
        <v>0</v>
      </c>
      <c r="DC3" t="str">
        <f>IFERROR(VLOOKUP(B3,Programs!$B$3:$AB$102,6,0), "")</f>
        <v>Yes</v>
      </c>
      <c r="DD3" t="str">
        <f>IFERROR(VLOOKUP(B3,Programs!$B$3:$AB$102,7,0), "")</f>
        <v>Having obtained 180 ECTS in any field of studies (engineering, social sciences, sciences, arts, etc.)</v>
      </c>
      <c r="DE3" t="str">
        <f>IFERROR(VLOOKUP(B3,Programs!$B$3:$AB$102,8,0), "")</f>
        <v>The HEC Master in Management/Grande Ecole Program (MiM) is open to high-level applicants with little or no professional experience, of all nationalities who hold a bachelor degree of at least three years . Applicants may apply in the same year they obtain their degree.</v>
      </c>
      <c r="DF3">
        <f>IFERROR(VLOOKUP(B3,Programs!$B$3:$AB$102,9,0), "")</f>
        <v>1</v>
      </c>
      <c r="DG3">
        <f>IFERROR(VLOOKUP(B3,Programs!$B$3:$AB$102,10,0), "")</f>
        <v>11</v>
      </c>
      <c r="DH3">
        <f>IFERROR(VLOOKUP(B3,Programs!$B$3:$AB$102,11,0), "")</f>
        <v>0</v>
      </c>
      <c r="DI3">
        <f>IFERROR(VLOOKUP(B3,Programs!$B$3:$AB$102,12,0), "")</f>
        <v>200</v>
      </c>
      <c r="DJ3">
        <f>IFERROR(VLOOKUP(B3,Programs!$B$3:$AB$102,13,0), "")</f>
        <v>0</v>
      </c>
      <c r="DK3">
        <f>IFERROR(VLOOKUP(B3,Programs!$B$3:$AB$102,14,0), "")</f>
        <v>49300</v>
      </c>
      <c r="DL3" t="str">
        <f>IFERROR(VLOOKUP(B3,Programs!$B$3:$AB$102,15,0), "")</f>
        <v>Euro</v>
      </c>
      <c r="DM3">
        <f>IFERROR(VLOOKUP(B3,Programs!$B$3:$AB$102,16,0), "")</f>
        <v>4</v>
      </c>
      <c r="DN3">
        <f>IFERROR(VLOOKUP(B3,Programs!$B$3:$AB$102,17,0), "")</f>
        <v>3</v>
      </c>
      <c r="DO3">
        <f>IFERROR(VLOOKUP(B3,Programs!$B$3:$AB$102,18,0), "")</f>
        <v>17</v>
      </c>
      <c r="DP3">
        <f>IFERROR(VLOOKUP(B3,Programs!$B$3:$AB$102,19,0), "")</f>
        <v>35</v>
      </c>
      <c r="DQ3" s="30" t="str">
        <f>IFERROR(VLOOKUP(B3,Programs!$B$3:$AB$102,20,0), "")</f>
        <v>No</v>
      </c>
      <c r="DR3" t="str">
        <f>IFERROR(VLOOKUP(B3,Programs!$B$3:$AB$102,21,0), "")</f>
        <v>No</v>
      </c>
      <c r="DS3" t="str">
        <f>IFERROR(VLOOKUP(B3,Programs!$B$3:$AB$102,22,0), "")</f>
        <v>Yes</v>
      </c>
      <c r="DT3" t="str">
        <f>IFERROR(VLOOKUP(B3,Programs!$B$3:$AB$102,23,0), "")</f>
        <v>Yes</v>
      </c>
      <c r="DU3" t="str">
        <f>IFERROR(VLOOKUP(B3,Programs!$B$3:$AB$102,24,0), "")</f>
        <v>No</v>
      </c>
      <c r="DV3" t="str">
        <f>IFERROR(VLOOKUP(B3,Programs!$B$3:$AB$102,25,0), "")</f>
        <v>No</v>
      </c>
      <c r="DW3" t="str">
        <f>IFERROR(VLOOKUP(B3,Programs!$B$3:$AB$102,26,0), "")</f>
        <v>Yes</v>
      </c>
      <c r="DX3" t="str">
        <f>IFERROR(VLOOKUP(B3,Programs!$B$3:$AB$102,27,0), "")</f>
        <v>Yes</v>
      </c>
    </row>
    <row r="4" spans="1:128" x14ac:dyDescent="0.3">
      <c r="A4">
        <v>3</v>
      </c>
      <c r="B4" t="s">
        <v>40</v>
      </c>
      <c r="C4" t="s">
        <v>2</v>
      </c>
      <c r="D4">
        <v>32</v>
      </c>
      <c r="E4">
        <f>IFERROR(VLOOKUP(B4,'2021'!$B$3:$AB$102,22,0), "")</f>
        <v>35</v>
      </c>
      <c r="F4">
        <f>IFERROR(VLOOKUP(B4,'2020'!$B$3:$AD$92,11,0), "")</f>
        <v>32</v>
      </c>
      <c r="G4">
        <f>IFERROR(VLOOKUP(B4,'2019'!$B$3:$AC$102,14,0), "")</f>
        <v>21</v>
      </c>
      <c r="I4">
        <f t="shared" si="0"/>
        <v>-11</v>
      </c>
      <c r="J4">
        <v>12</v>
      </c>
      <c r="K4">
        <f>IFERROR(VLOOKUP(B4,'2021'!$B$3:$AB$102,10,0), "")</f>
        <v>19</v>
      </c>
      <c r="L4">
        <f>IFERROR(VLOOKUP(B4,'2020'!$B$3:$AD$92,20,0), "")</f>
        <v>22</v>
      </c>
      <c r="M4">
        <f>IFERROR(VLOOKUP(B4,'2019'!$B$3:$AC$102,19,0), "")</f>
        <v>23</v>
      </c>
      <c r="N4">
        <f>IFERROR(VLOOKUP(B4,'2018'!$B$3:$U$102,14,0), "")</f>
        <v>31</v>
      </c>
      <c r="O4">
        <v>28</v>
      </c>
      <c r="P4">
        <f>IFERROR(VLOOKUP(B4,'2021'!B5:$AB$102,23,0), "")</f>
        <v>9</v>
      </c>
      <c r="Q4">
        <f>IFERROR(VLOOKUP(B4,'2020'!$B$3:$AD$92,4,0), "")</f>
        <v>8</v>
      </c>
      <c r="R4">
        <f>IFERROR(VLOOKUP(B4,'2019'!$B$3:$AC$102,5,0), "")</f>
        <v>7</v>
      </c>
      <c r="T4">
        <v>4</v>
      </c>
      <c r="U4">
        <f>IFERROR(VLOOKUP(B4,'2021'!$B$3:$AB$102,11,0), "")</f>
        <v>5</v>
      </c>
      <c r="V4">
        <f>IFERROR(VLOOKUP(B4,'2020'!$B$3:$AD$92,6,0), "")</f>
        <v>6</v>
      </c>
      <c r="W4">
        <f>IFERROR(VLOOKUP(B4,'2019'!$B$3:$AC$102,12,0), "")</f>
        <v>8</v>
      </c>
      <c r="X4">
        <f>IFERROR(VLOOKUP(B4,'2018'!$B$3:$U$102,15,0), "")</f>
        <v>8</v>
      </c>
      <c r="Y4">
        <v>96</v>
      </c>
      <c r="Z4">
        <f>IFERROR(VLOOKUP(B4,'2021'!$B$3:$AB$102,12,0), "")</f>
        <v>96</v>
      </c>
      <c r="AA4">
        <f>IFERROR(VLOOKUP(B4,'2020'!$B$3:$AD$92,15,0), "")</f>
        <v>98</v>
      </c>
      <c r="AB4">
        <f>IFERROR(VLOOKUP(B4,'2019'!$B$3:$AC$102,21,0), "")</f>
        <v>100</v>
      </c>
      <c r="AC4">
        <f>IFERROR(VLOOKUP(B4,'2018'!$B$3:$U$102,19,0), "")</f>
        <v>100</v>
      </c>
      <c r="AD4">
        <v>1</v>
      </c>
      <c r="AE4">
        <f>IFERROR(VLOOKUP(B4,'2021'!$B$3:$AB$102,9,0), "")</f>
        <v>2</v>
      </c>
      <c r="AF4">
        <f>IFERROR(VLOOKUP(B4,'2020'!$B$3:$AD$92,18,0), "")</f>
        <v>1</v>
      </c>
      <c r="AG4">
        <f>IFERROR(VLOOKUP(B4,'2019'!$B$3:$AC$102,16,0), "")</f>
        <v>7</v>
      </c>
      <c r="AH4">
        <f>IFERROR(VLOOKUP(B4,'2018'!$B$3:$U$102,16,0), "")</f>
        <v>3</v>
      </c>
      <c r="AI4">
        <v>3</v>
      </c>
      <c r="AJ4">
        <v>5</v>
      </c>
      <c r="AK4">
        <v>5</v>
      </c>
      <c r="AL4">
        <v>6</v>
      </c>
      <c r="AM4">
        <f>IFERROR(VLOOKUP(B4,'2019'!$B$3:$AC$102,24,0), "")</f>
        <v>8</v>
      </c>
      <c r="AN4">
        <v>9.18</v>
      </c>
      <c r="AO4">
        <f>IFERROR(VLOOKUP(B4,'2021'!$B$3:$AB$102,13,0), "")</f>
        <v>9.2799999999999994</v>
      </c>
      <c r="AP4">
        <f>IFERROR(VLOOKUP(B4,'2020'!$B$3:$AD$92,25,0), "")</f>
        <v>9</v>
      </c>
      <c r="AS4">
        <v>35</v>
      </c>
      <c r="AT4">
        <f>IFERROR(VLOOKUP(B4,'2021'!$B$3:$AB$102,3,0), "")</f>
        <v>25</v>
      </c>
      <c r="AU4">
        <f>IFERROR(VLOOKUP(B4,'2020'!$B$3:$AD$92,12,0), "")</f>
        <v>27</v>
      </c>
      <c r="AV4">
        <f>IFERROR(VLOOKUP(B4,'2019'!$B$3:$AC$102,22,0), "")</f>
        <v>23</v>
      </c>
      <c r="AW4">
        <f>IFERROR(VLOOKUP(B4,'2018'!$B$3:$U$102,5,0), "")</f>
        <v>33</v>
      </c>
      <c r="AX4">
        <v>50</v>
      </c>
      <c r="AY4">
        <f>IFERROR(VLOOKUP(B4,'2021'!$B$3:$AB$102,27,0), "")</f>
        <v>47</v>
      </c>
      <c r="AZ4">
        <f>IFERROR(VLOOKUP(B4,'2020'!$B$3:$AD$92,8,0), "")</f>
        <v>43</v>
      </c>
      <c r="BA4">
        <f>IFERROR(VLOOKUP(B4,'2019'!B5:$AC$102,20,0), "")</f>
        <v>56</v>
      </c>
      <c r="BB4">
        <f>IFERROR(VLOOKUP(B4,'2018'!$B$3:$U$102,4,0), "")</f>
        <v>56</v>
      </c>
      <c r="BC4">
        <v>30</v>
      </c>
      <c r="BD4">
        <f>IFERROR(VLOOKUP(B4,'2021'!$B$3:$AB$102,6,0), "")</f>
        <v>32</v>
      </c>
      <c r="BE4">
        <f>IFERROR(VLOOKUP(B4,'2020'!$B$3:$AD$92,3,0), "")</f>
        <v>28</v>
      </c>
      <c r="BF4">
        <f>IFERROR(VLOOKUP(B4,'2019'!$B$3:$AC$102,27,0), "")</f>
        <v>25</v>
      </c>
      <c r="BG4">
        <f>IFERROR(VLOOKUP(B4,'2018'!$B$3:$U$102,8,0), "")</f>
        <v>24</v>
      </c>
      <c r="BH4">
        <v>31</v>
      </c>
      <c r="BI4">
        <f>IFERROR(VLOOKUP(B5,'2021'!$B$3:$AB$102,17,0), "")</f>
        <v>56</v>
      </c>
      <c r="BJ4">
        <f>IFERROR(VLOOKUP(B4,'2020'!$B$3:$AD$92,2,0), "")</f>
        <v>38</v>
      </c>
      <c r="BK4">
        <f>IFERROR(VLOOKUP(B4,'2019'!$B$3:$AC$102,11,0), "")</f>
        <v>33</v>
      </c>
      <c r="BL4">
        <f>IFERROR(VLOOKUP(B4,'2018'!B5:U104,13,0), "")</f>
        <v>22</v>
      </c>
      <c r="BM4" s="25">
        <v>60.51</v>
      </c>
      <c r="BN4" s="25">
        <f>IFERROR(VLOOKUP($B4,'2021'!$B$3:$AB$102,20,0),"")</f>
        <v>64.558999999999997</v>
      </c>
      <c r="BO4" s="25">
        <f>IFERROR(VLOOKUP($B4,'2020'!$B$3:$AD$92,20,0),"")</f>
        <v>22</v>
      </c>
      <c r="BP4" s="25">
        <f>IFERROR(VLOOKUP($B4,'2019'!$B$3:$AC$102,17,0),"")</f>
        <v>54</v>
      </c>
      <c r="BQ4" s="25">
        <f>IFERROR(VLOOKUP($B4,'2018'!$B$3:$U$102,17,0),"")</f>
        <v>45</v>
      </c>
      <c r="BR4" s="1">
        <v>101961</v>
      </c>
      <c r="BS4" s="1">
        <f>IFERROR(VLOOKUP(B4,'2021'!$B$3:$AB$102,18,0), "")</f>
        <v>95875</v>
      </c>
      <c r="BT4" s="1">
        <f>IFERROR(VLOOKUP(B4,'2020'!$B$3:$AD$92,16,0), "")</f>
        <v>91362</v>
      </c>
      <c r="BU4" s="1">
        <f>IFERROR(VLOOKUP(B4,'2019'!$B$3:$AC$102,7,0), "")</f>
        <v>90791</v>
      </c>
      <c r="BV4" s="1"/>
      <c r="BW4">
        <v>23</v>
      </c>
      <c r="BX4">
        <f>IFERROR(VLOOKUP(B4,'2021'!$B$3:$AB$102,24,0), "")</f>
        <v>23</v>
      </c>
      <c r="BY4">
        <f>IFERROR(VLOOKUP(B4,'2020'!$B$3:$AD$92,28,0), "")</f>
        <v>22</v>
      </c>
      <c r="BZ4">
        <f>IFERROR(VLOOKUP(B4,'2019'!$B$3:$AC$102,13,0), "")</f>
        <v>18</v>
      </c>
      <c r="CB4" t="s">
        <v>162</v>
      </c>
      <c r="CC4" t="str">
        <f>IFERROR(VLOOKUP(B4,'2021'!$B$3:$AB$102,5,0), "")</f>
        <v>91 (100)</v>
      </c>
      <c r="CD4" t="str">
        <f>IFERROR(VLOOKUP(B4,'2020'!$B$3:$AD$92,13,0), "")</f>
        <v>86 (100)</v>
      </c>
      <c r="CE4" t="str">
        <f>IFERROR(VLOOKUP(B4,'2019'!$B$3:$AC$102,10,0), "")</f>
        <v>79 (100)</v>
      </c>
      <c r="CG4">
        <v>56</v>
      </c>
      <c r="CH4">
        <f>IFERROR(VLOOKUP(B4,'2021'!$B$3:$AB$102,7,0), "")</f>
        <v>56</v>
      </c>
      <c r="CI4">
        <f>IFERROR(VLOOKUP(B4,'2020'!$B$3:$AD$92,17,0), "")</f>
        <v>55</v>
      </c>
      <c r="CJ4">
        <f>IFERROR(VLOOKUP(B4,'2019'!$B$3:$AC$102,9,0), "")</f>
        <v>57</v>
      </c>
      <c r="CK4">
        <f>IFERROR(VLOOKUP(B4,'2018'!$B$3:$U$102,11,0), "")</f>
        <v>55</v>
      </c>
      <c r="CL4">
        <v>59</v>
      </c>
      <c r="CM4">
        <f>IFERROR(VLOOKUP(B4,'2021'!$B$3:$AB$102,19,0), "")</f>
        <v>63</v>
      </c>
      <c r="CN4">
        <f>IFERROR(VLOOKUP(B4,'2020'!$B$3:$AD$92,26,0), "")</f>
        <v>62</v>
      </c>
      <c r="CO4">
        <f>IFERROR(VLOOKUP(B4,'2019'!$B$3:$AC$102,3,0), "")</f>
        <v>72</v>
      </c>
      <c r="CP4">
        <f>IFERROR(VLOOKUP(B4,'2018'!$B$3:$U$102,18,0), "")</f>
        <v>63</v>
      </c>
      <c r="CQ4">
        <v>87.263000000000005</v>
      </c>
      <c r="CR4">
        <f>IFERROR(VLOOKUP(B4,'2021'!$B$3:$AB$102,21,0), "")</f>
        <v>87.524000000000001</v>
      </c>
      <c r="CS4">
        <f>IFERROR(VLOOKUP(B4,'2020'!$B$3:$AD$92,7,0), "")</f>
        <v>88</v>
      </c>
      <c r="CV4" t="s">
        <v>161</v>
      </c>
      <c r="CW4">
        <v>97</v>
      </c>
      <c r="CX4">
        <v>19</v>
      </c>
      <c r="CY4">
        <f>IFERROR( VLOOKUP(B4,Programs!B5:$AB$102,2,0), "")</f>
        <v>7</v>
      </c>
      <c r="CZ4">
        <f>IFERROR(VLOOKUP(B4,Programs!B5:$AB$102,3,0), "")</f>
        <v>0</v>
      </c>
      <c r="DA4">
        <f>IFERROR(VLOOKUP(B4,Programs!$B$3:$AB$102,3,0), "")</f>
        <v>0</v>
      </c>
      <c r="DB4" t="str">
        <f>IFERROR(VLOOKUP(B4,Programs!$B$3:$AB$102,5,0), "")</f>
        <v>C1</v>
      </c>
      <c r="DC4" t="str">
        <f>IFERROR(VLOOKUP(B4,Programs!$B$3:$AB$102,6,0), "")</f>
        <v>Yes</v>
      </c>
      <c r="DD4" t="str">
        <f>IFERROR(VLOOKUP(B4,Programs!$B$3:$AB$102,7,0), "")</f>
        <v>You can apply for this programme with a research university bachelor degree in any discipline containing a minimum total of 20 EC in qualitative and quantitative research methods and statistics, of which at least 10 EC have to be in quantitative research methods or statistics.</v>
      </c>
      <c r="DE4" t="str">
        <f>IFERROR(VLOOKUP(B4,Programs!$B$3:$AB$102,8,0), "")</f>
        <v>In order to be eligible for this master programme, you need to hold a (BSc) degree or an undergraduate degree that is comparable in level with a academic bachelor degree obtained at a Dutch research university (WO).</v>
      </c>
      <c r="DF4">
        <f>IFERROR(VLOOKUP(B4,Programs!$B$3:$AB$102,9,0), "")</f>
        <v>1</v>
      </c>
      <c r="DG4">
        <f>IFERROR(VLOOKUP(B4,Programs!$B$3:$AB$102,10,0), "")</f>
        <v>7</v>
      </c>
      <c r="DH4" t="str">
        <f>IFERROR(VLOOKUP(B4,Programs!$B$3:$AB$102,11,0), "")</f>
        <v>Both</v>
      </c>
      <c r="DI4">
        <f>IFERROR(VLOOKUP(B4,Programs!$B$3:$AB$102,12,0), "")</f>
        <v>100</v>
      </c>
      <c r="DJ4">
        <f>IFERROR(VLOOKUP(B4,Programs!$B$3:$AB$102,13,0), "")</f>
        <v>3471</v>
      </c>
      <c r="DK4">
        <f>IFERROR(VLOOKUP(B4,Programs!$B$3:$AB$102,14,0), "")</f>
        <v>32250</v>
      </c>
      <c r="DL4" t="str">
        <f>IFERROR(VLOOKUP(B4,Programs!$B$3:$AB$102,15,0), "")</f>
        <v>Euro</v>
      </c>
      <c r="DM4">
        <f>IFERROR(VLOOKUP(B4,Programs!$B$3:$AB$102,16,0), "")</f>
        <v>3</v>
      </c>
      <c r="DN4">
        <f>IFERROR(VLOOKUP(B4,Programs!$B$3:$AB$102,17,0), "")</f>
        <v>3</v>
      </c>
      <c r="DO4">
        <f>IFERROR(VLOOKUP(B4,Programs!$B$3:$AB$102,18,0), "")</f>
        <v>13</v>
      </c>
      <c r="DP4">
        <f>IFERROR(VLOOKUP(B4,Programs!$B$3:$AB$102,19,0), "")</f>
        <v>4</v>
      </c>
      <c r="DQ4" s="30" t="str">
        <f>IFERROR(VLOOKUP(B4,Programs!$B$3:$AB$102,20,0), "")</f>
        <v>Yes</v>
      </c>
      <c r="DR4" t="str">
        <f>IFERROR(VLOOKUP(B4,Programs!$B$3:$AB$102,21,0), "")</f>
        <v>No</v>
      </c>
      <c r="DS4" t="str">
        <f>IFERROR(VLOOKUP(B4,Programs!$B$3:$AB$102,22,0), "")</f>
        <v>No</v>
      </c>
      <c r="DT4" t="str">
        <f>IFERROR(VLOOKUP(B4,Programs!$B$3:$AB$102,23,0), "")</f>
        <v>Yes</v>
      </c>
      <c r="DU4" t="str">
        <f>IFERROR(VLOOKUP(B4,Programs!$B$3:$AB$102,24,0), "")</f>
        <v>No</v>
      </c>
      <c r="DV4" t="str">
        <f>IFERROR(VLOOKUP(B4,Programs!$B$3:$AB$102,25,0), "")</f>
        <v>No</v>
      </c>
      <c r="DW4" t="str">
        <f>IFERROR(VLOOKUP(B4,Programs!$B$3:$AB$102,26,0), "")</f>
        <v>Yes</v>
      </c>
      <c r="DX4" t="str">
        <f>IFERROR(VLOOKUP(B4,Programs!$B$3:$AB$102,27,0), "")</f>
        <v>No</v>
      </c>
    </row>
    <row r="5" spans="1:128" x14ac:dyDescent="0.3">
      <c r="A5">
        <v>4</v>
      </c>
      <c r="B5" t="s">
        <v>41</v>
      </c>
      <c r="C5" t="s">
        <v>3</v>
      </c>
      <c r="D5">
        <v>8</v>
      </c>
      <c r="E5">
        <f>IFERROR(VLOOKUP(B5,'2021'!$B$3:$AB$102,22,0), "")</f>
        <v>20</v>
      </c>
      <c r="F5">
        <f>IFERROR(VLOOKUP(B5,'2020'!$B$3:$AD$92,11,0), "")</f>
        <v>30</v>
      </c>
      <c r="G5">
        <f>IFERROR(VLOOKUP(B5,'2019'!$B$3:$AC$102,14,0), "")</f>
        <v>35</v>
      </c>
      <c r="I5">
        <f t="shared" si="0"/>
        <v>27</v>
      </c>
      <c r="J5">
        <v>43</v>
      </c>
      <c r="K5">
        <f>IFERROR(VLOOKUP(B5,'2021'!$B$3:$AB$102,10,0), "")</f>
        <v>39</v>
      </c>
      <c r="L5">
        <f>IFERROR(VLOOKUP(B5,'2020'!$B$3:$AD$92,20,0), "")</f>
        <v>32</v>
      </c>
      <c r="M5">
        <f>IFERROR(VLOOKUP(B5,'2019'!$B$3:$AC$102,19,0), "")</f>
        <v>30</v>
      </c>
      <c r="N5">
        <f>IFERROR(VLOOKUP(B5,'2018'!$B$3:$U$102,14,0), "")</f>
        <v>37</v>
      </c>
      <c r="O5">
        <v>8</v>
      </c>
      <c r="P5">
        <f>IFERROR(VLOOKUP(B5,'2021'!B6:$AB$102,23,0), "")</f>
        <v>2</v>
      </c>
      <c r="Q5">
        <f>IFERROR(VLOOKUP(B5,'2020'!$B$3:$AD$92,4,0), "")</f>
        <v>2</v>
      </c>
      <c r="R5">
        <f>IFERROR(VLOOKUP(B5,'2019'!$B$3:$AC$102,5,0), "")</f>
        <v>3</v>
      </c>
      <c r="T5">
        <v>6</v>
      </c>
      <c r="U5">
        <f>IFERROR(VLOOKUP(B5,'2021'!$B$3:$AB$102,11,0), "")</f>
        <v>9</v>
      </c>
      <c r="V5">
        <f>IFERROR(VLOOKUP(B5,'2020'!$B$3:$AD$92,6,0), "")</f>
        <v>11</v>
      </c>
      <c r="W5">
        <f>IFERROR(VLOOKUP(B5,'2019'!$B$3:$AC$102,12,0), "")</f>
        <v>16</v>
      </c>
      <c r="X5">
        <f>IFERROR(VLOOKUP(B5,'2018'!$B$3:$U$102,15,0), "")</f>
        <v>21</v>
      </c>
      <c r="Y5">
        <v>96</v>
      </c>
      <c r="Z5">
        <f>IFERROR(VLOOKUP(B5,'2021'!$B$3:$AB$102,12,0), "")</f>
        <v>98</v>
      </c>
      <c r="AA5">
        <f>IFERROR(VLOOKUP(B5,'2020'!$B$3:$AD$92,15,0), "")</f>
        <v>98</v>
      </c>
      <c r="AB5">
        <f>IFERROR(VLOOKUP(B5,'2019'!$B$3:$AC$102,21,0), "")</f>
        <v>100</v>
      </c>
      <c r="AC5">
        <f>IFERROR(VLOOKUP(B5,'2018'!$B$3:$U$102,19,0), "")</f>
        <v>94</v>
      </c>
      <c r="AD5">
        <v>4</v>
      </c>
      <c r="AE5">
        <f>IFERROR(VLOOKUP(B5,'2021'!$B$3:$AB$102,9,0), "")</f>
        <v>12</v>
      </c>
      <c r="AF5">
        <f>IFERROR(VLOOKUP(B5,'2020'!$B$3:$AD$92,18,0), "")</f>
        <v>6</v>
      </c>
      <c r="AG5">
        <f>IFERROR(VLOOKUP(B5,'2019'!$B$3:$AC$102,16,0), "")</f>
        <v>28</v>
      </c>
      <c r="AH5">
        <f>IFERROR(VLOOKUP(B5,'2018'!$B$3:$U$102,16,0), "")</f>
        <v>14</v>
      </c>
      <c r="AI5">
        <v>4</v>
      </c>
      <c r="AJ5">
        <v>8</v>
      </c>
      <c r="AK5">
        <v>7</v>
      </c>
      <c r="AL5">
        <v>13</v>
      </c>
      <c r="AM5">
        <f>IFERROR(VLOOKUP(B5,'2019'!$B$3:$AC$102,24,0), "")</f>
        <v>12</v>
      </c>
      <c r="AN5">
        <v>9.36</v>
      </c>
      <c r="AO5">
        <f>IFERROR(VLOOKUP(B5,'2021'!$B$3:$AB$102,13,0), "")</f>
        <v>9.66</v>
      </c>
      <c r="AP5">
        <f>IFERROR(VLOOKUP(B5,'2020'!$B$3:$AD$92,25,0), "")</f>
        <v>8.8800000000000008</v>
      </c>
      <c r="AS5">
        <v>43</v>
      </c>
      <c r="AT5">
        <f>IFERROR(VLOOKUP(B5,'2021'!$B$3:$AB$102,3,0), "")</f>
        <v>43</v>
      </c>
      <c r="AU5">
        <f>IFERROR(VLOOKUP(B5,'2020'!$B$3:$AD$92,12,0), "")</f>
        <v>37</v>
      </c>
      <c r="AV5">
        <f>IFERROR(VLOOKUP(B5,'2019'!$B$3:$AC$102,22,0), "")</f>
        <v>40</v>
      </c>
      <c r="AW5">
        <f>IFERROR(VLOOKUP(B5,'2018'!$B$3:$U$102,5,0), "")</f>
        <v>42</v>
      </c>
      <c r="AX5">
        <v>47</v>
      </c>
      <c r="AY5">
        <f>IFERROR(VLOOKUP(B5,'2021'!$B$3:$AB$102,27,0), "")</f>
        <v>41</v>
      </c>
      <c r="AZ5">
        <f>IFERROR(VLOOKUP(B5,'2020'!$B$3:$AD$92,8,0), "")</f>
        <v>43</v>
      </c>
      <c r="BA5">
        <f>IFERROR(VLOOKUP(B5,'2019'!B6:$AC$102,20,0), "")</f>
        <v>51</v>
      </c>
      <c r="BB5">
        <f>IFERROR(VLOOKUP(B5,'2018'!$B$3:$U$102,4,0), "")</f>
        <v>58</v>
      </c>
      <c r="BC5">
        <v>34</v>
      </c>
      <c r="BD5">
        <f>IFERROR(VLOOKUP(B5,'2021'!$B$3:$AB$102,6,0), "")</f>
        <v>27</v>
      </c>
      <c r="BE5">
        <f>IFERROR(VLOOKUP(B5,'2020'!$B$3:$AD$92,3,0), "")</f>
        <v>26</v>
      </c>
      <c r="BF5">
        <f>IFERROR(VLOOKUP(B5,'2019'!$B$3:$AC$102,27,0), "")</f>
        <v>26</v>
      </c>
      <c r="BG5">
        <f>IFERROR(VLOOKUP(B5,'2018'!$B$3:$U$102,8,0), "")</f>
        <v>26</v>
      </c>
      <c r="BH5">
        <v>33</v>
      </c>
      <c r="BI5">
        <f>IFERROR(VLOOKUP(B6,'2021'!$B$3:$AB$102,17,0), "")</f>
        <v>54</v>
      </c>
      <c r="BJ5">
        <f>IFERROR(VLOOKUP(B5,'2020'!$B$3:$AD$92,2,0), "")</f>
        <v>40</v>
      </c>
      <c r="BK5">
        <f>IFERROR(VLOOKUP(B5,'2019'!$B$3:$AC$102,11,0), "")</f>
        <v>65</v>
      </c>
      <c r="BL5">
        <f>IFERROR(VLOOKUP(B5,'2018'!B6:U105,13,0), "")</f>
        <v>83</v>
      </c>
      <c r="BM5" s="25">
        <v>56.22</v>
      </c>
      <c r="BN5" s="25">
        <f>IFERROR(VLOOKUP($B5,'2021'!$B$3:$AB$102,20,0),"")</f>
        <v>55.85</v>
      </c>
      <c r="BO5" s="25">
        <f>IFERROR(VLOOKUP($B5,'2020'!$B$3:$AD$92,20,0),"")</f>
        <v>32</v>
      </c>
      <c r="BP5" s="25">
        <f>IFERROR(VLOOKUP($B5,'2019'!$B$3:$AC$102,17,0),"")</f>
        <v>48</v>
      </c>
      <c r="BQ5" s="25">
        <f>IFERROR(VLOOKUP($B5,'2018'!$B$3:$U$102,17,0),"")</f>
        <v>49</v>
      </c>
      <c r="BR5" s="1">
        <v>92235</v>
      </c>
      <c r="BS5" s="1">
        <f>IFERROR(VLOOKUP(B5,'2021'!$B$3:$AB$102,18,0), "")</f>
        <v>92452</v>
      </c>
      <c r="BT5" s="1">
        <f>IFERROR(VLOOKUP(B5,'2020'!$B$3:$AD$92,16,0), "")</f>
        <v>86729</v>
      </c>
      <c r="BU5" s="1">
        <f>IFERROR(VLOOKUP(B5,'2019'!$B$3:$AC$102,7,0), "")</f>
        <v>80634</v>
      </c>
      <c r="BV5" s="1"/>
      <c r="BW5">
        <v>20</v>
      </c>
      <c r="BX5">
        <f>IFERROR(VLOOKUP(B5,'2021'!$B$3:$AB$102,24,0), "")</f>
        <v>21</v>
      </c>
      <c r="BY5">
        <f>IFERROR(VLOOKUP(B5,'2020'!$B$3:$AD$92,28,0), "")</f>
        <v>12</v>
      </c>
      <c r="BZ5">
        <f>IFERROR(VLOOKUP(B5,'2019'!$B$3:$AC$102,13,0), "")</f>
        <v>26</v>
      </c>
      <c r="CB5" t="s">
        <v>164</v>
      </c>
      <c r="CC5" t="str">
        <f>IFERROR(VLOOKUP(B5,'2021'!$B$3:$AB$102,5,0), "")</f>
        <v>87 (100)</v>
      </c>
      <c r="CD5" t="str">
        <f>IFERROR(VLOOKUP(B5,'2020'!$B$3:$AD$92,13,0), "")</f>
        <v>96 (100)</v>
      </c>
      <c r="CE5" t="str">
        <f>IFERROR(VLOOKUP(B5,'2019'!$B$3:$AC$102,10,0), "")</f>
        <v>83 (100)</v>
      </c>
      <c r="CG5">
        <v>48</v>
      </c>
      <c r="CH5">
        <f>IFERROR(VLOOKUP(B5,'2021'!$B$3:$AB$102,7,0), "")</f>
        <v>38</v>
      </c>
      <c r="CI5">
        <f>IFERROR(VLOOKUP(B5,'2020'!$B$3:$AD$92,17,0), "")</f>
        <v>38</v>
      </c>
      <c r="CJ5">
        <f>IFERROR(VLOOKUP(B5,'2019'!$B$3:$AC$102,9,0), "")</f>
        <v>38</v>
      </c>
      <c r="CK5">
        <f>IFERROR(VLOOKUP(B5,'2018'!$B$3:$U$102,11,0), "")</f>
        <v>33</v>
      </c>
      <c r="CL5">
        <v>78</v>
      </c>
      <c r="CM5">
        <f>IFERROR(VLOOKUP(B5,'2021'!$B$3:$AB$102,19,0), "")</f>
        <v>74</v>
      </c>
      <c r="CN5">
        <f>IFERROR(VLOOKUP(B5,'2020'!$B$3:$AD$92,26,0), "")</f>
        <v>65</v>
      </c>
      <c r="CO5">
        <f>IFERROR(VLOOKUP(B5,'2019'!$B$3:$AC$102,3,0), "")</f>
        <v>73</v>
      </c>
      <c r="CP5">
        <f>IFERROR(VLOOKUP(B5,'2018'!$B$3:$U$102,18,0), "")</f>
        <v>74</v>
      </c>
      <c r="CQ5">
        <v>86.972999999999999</v>
      </c>
      <c r="CR5">
        <f>IFERROR(VLOOKUP(B5,'2021'!$B$3:$AB$102,21,0), "")</f>
        <v>88.915999999999997</v>
      </c>
      <c r="CS5">
        <f>IFERROR(VLOOKUP(B5,'2020'!$B$3:$AD$92,7,0), "")</f>
        <v>90</v>
      </c>
      <c r="CV5" t="s">
        <v>163</v>
      </c>
      <c r="CW5">
        <v>100</v>
      </c>
      <c r="CX5">
        <v>23.6</v>
      </c>
      <c r="CY5">
        <f>IFERROR( VLOOKUP(B5,Programs!B6:$AB$102,2,0), "")</f>
        <v>7</v>
      </c>
      <c r="CZ5">
        <f>IFERROR(VLOOKUP(B5,Programs!B6:$AB$102,3,0), "")</f>
        <v>0</v>
      </c>
      <c r="DA5">
        <f>IFERROR(VLOOKUP(B5,Programs!$B$3:$AB$102,3,0), "")</f>
        <v>0</v>
      </c>
      <c r="DB5">
        <f>IFERROR(VLOOKUP(B5,Programs!$B$3:$AB$102,5,0), "")</f>
        <v>0</v>
      </c>
      <c r="DC5" t="str">
        <f>IFERROR(VLOOKUP(B5,Programs!$B$3:$AB$102,6,0), "")</f>
        <v>Yes</v>
      </c>
      <c r="DD5" t="str">
        <f>IFERROR(VLOOKUP(B5,Programs!$B$3:$AB$102,7,0), "")</f>
        <v>Bachelor's degree with at least 90 ECTS in Social Sciences or Humanities (including but not limited to Business Administration, Economics, Finance, Political Science, Psychology and/or Sociology), with a minimum of 30 ECTS in Business Administration.</v>
      </c>
      <c r="DE5">
        <f>IFERROR(VLOOKUP(B5,Programs!$B$3:$AB$102,8,0), "")</f>
        <v>0</v>
      </c>
      <c r="DF5">
        <f>IFERROR(VLOOKUP(B5,Programs!$B$3:$AB$102,9,0), "")</f>
        <v>1</v>
      </c>
      <c r="DG5">
        <f>IFERROR(VLOOKUP(B5,Programs!$B$3:$AB$102,10,0), "")</f>
        <v>5</v>
      </c>
      <c r="DH5">
        <f>IFERROR(VLOOKUP(B5,Programs!$B$3:$AB$102,11,0), "")</f>
        <v>0</v>
      </c>
      <c r="DI5">
        <f>IFERROR(VLOOKUP(B5,Programs!$B$3:$AB$102,12,0), "")</f>
        <v>0</v>
      </c>
      <c r="DJ5">
        <f>IFERROR(VLOOKUP(B5,Programs!$B$3:$AB$102,13,0), "")</f>
        <v>0</v>
      </c>
      <c r="DK5">
        <f>IFERROR(VLOOKUP(B5,Programs!$B$3:$AB$102,14,0), "")</f>
        <v>180000</v>
      </c>
      <c r="DL5" t="str">
        <f>IFERROR(VLOOKUP(B5,Programs!$B$3:$AB$102,15,0), "")</f>
        <v>SEK</v>
      </c>
      <c r="DM5">
        <f>IFERROR(VLOOKUP(B5,Programs!$B$3:$AB$102,16,0), "")</f>
        <v>4</v>
      </c>
      <c r="DN5">
        <f>IFERROR(VLOOKUP(B5,Programs!$B$3:$AB$102,17,0), "")</f>
        <v>3</v>
      </c>
      <c r="DO5">
        <f>IFERROR(VLOOKUP(B5,Programs!$B$3:$AB$102,18,0), "")</f>
        <v>8</v>
      </c>
      <c r="DP5">
        <f>IFERROR(VLOOKUP(B5,Programs!$B$3:$AB$102,19,0), "")</f>
        <v>8</v>
      </c>
      <c r="DQ5" s="30" t="str">
        <f>IFERROR(VLOOKUP(B5,Programs!$B$3:$AB$102,20,0), "")</f>
        <v>Yes</v>
      </c>
      <c r="DR5" t="str">
        <f>IFERROR(VLOOKUP(B5,Programs!$B$3:$AB$102,21,0), "")</f>
        <v>No</v>
      </c>
      <c r="DS5" t="str">
        <f>IFERROR(VLOOKUP(B5,Programs!$B$3:$AB$102,22,0), "")</f>
        <v>No</v>
      </c>
      <c r="DT5" t="str">
        <f>IFERROR(VLOOKUP(B5,Programs!$B$3:$AB$102,23,0), "")</f>
        <v>No</v>
      </c>
      <c r="DU5" t="str">
        <f>IFERROR(VLOOKUP(B5,Programs!$B$3:$AB$102,24,0), "")</f>
        <v>Yes</v>
      </c>
      <c r="DV5" t="str">
        <f>IFERROR(VLOOKUP(B5,Programs!$B$3:$AB$102,25,0), "")</f>
        <v>No</v>
      </c>
      <c r="DW5" t="str">
        <f>IFERROR(VLOOKUP(B5,Programs!$B$3:$AB$102,26,0), "")</f>
        <v>Yes</v>
      </c>
      <c r="DX5" t="str">
        <f>IFERROR(VLOOKUP(B5,Programs!$B$3:$AB$102,27,0), "")</f>
        <v>No</v>
      </c>
    </row>
    <row r="6" spans="1:128" x14ac:dyDescent="0.3">
      <c r="A6">
        <v>5</v>
      </c>
      <c r="B6" t="s">
        <v>42</v>
      </c>
      <c r="C6" t="s">
        <v>1</v>
      </c>
      <c r="D6">
        <v>49</v>
      </c>
      <c r="E6">
        <f>IFERROR(VLOOKUP(B6,'2021'!$B$3:$AB$102,22,0), "")</f>
        <v>67</v>
      </c>
      <c r="F6">
        <f>IFERROR(VLOOKUP(B6,'2020'!$B$3:$AD$92,11,0), "")</f>
        <v>47</v>
      </c>
      <c r="G6">
        <f>IFERROR(VLOOKUP(B6,'2019'!$B$3:$AC$102,14,0), "")</f>
        <v>42</v>
      </c>
      <c r="I6">
        <f t="shared" si="0"/>
        <v>-7</v>
      </c>
      <c r="J6">
        <v>95</v>
      </c>
      <c r="K6">
        <f>IFERROR(VLOOKUP(B6,'2021'!$B$3:$AB$102,10,0), "")</f>
        <v>94</v>
      </c>
      <c r="L6">
        <f>IFERROR(VLOOKUP(B6,'2020'!$B$3:$AD$92,20,0), "")</f>
        <v>78</v>
      </c>
      <c r="M6">
        <f>IFERROR(VLOOKUP(B6,'2019'!$B$3:$AC$102,19,0), "")</f>
        <v>45</v>
      </c>
      <c r="N6">
        <f>IFERROR(VLOOKUP(B6,'2018'!$B$3:$U$102,14,0), "")</f>
        <v>56</v>
      </c>
      <c r="O6">
        <v>4</v>
      </c>
      <c r="P6">
        <f>IFERROR(VLOOKUP(B6,'2021'!B7:$AB$102,23,0), "")</f>
        <v>4</v>
      </c>
      <c r="Q6">
        <f>IFERROR(VLOOKUP(B6,'2020'!$B$3:$AD$92,4,0), "")</f>
        <v>4</v>
      </c>
      <c r="R6">
        <f>IFERROR(VLOOKUP(B6,'2019'!$B$3:$AC$102,5,0), "")</f>
        <v>5</v>
      </c>
      <c r="T6">
        <v>6</v>
      </c>
      <c r="U6">
        <f>IFERROR(VLOOKUP(B6,'2021'!$B$3:$AB$102,11,0), "")</f>
        <v>6</v>
      </c>
      <c r="V6">
        <f>IFERROR(VLOOKUP(B6,'2020'!$B$3:$AD$92,6,0), "")</f>
        <v>5</v>
      </c>
      <c r="W6">
        <f>IFERROR(VLOOKUP(B6,'2019'!$B$3:$AC$102,12,0), "")</f>
        <v>5</v>
      </c>
      <c r="X6">
        <f>IFERROR(VLOOKUP(B6,'2018'!$B$3:$U$102,15,0), "")</f>
        <v>5</v>
      </c>
      <c r="Y6">
        <v>100</v>
      </c>
      <c r="Z6">
        <f>IFERROR(VLOOKUP(B6,'2021'!$B$3:$AB$102,12,0), "")</f>
        <v>100</v>
      </c>
      <c r="AA6">
        <f>IFERROR(VLOOKUP(B6,'2020'!$B$3:$AD$92,15,0), "")</f>
        <v>100</v>
      </c>
      <c r="AB6">
        <f>IFERROR(VLOOKUP(B6,'2019'!$B$3:$AC$102,21,0), "")</f>
        <v>100</v>
      </c>
      <c r="AC6">
        <f>IFERROR(VLOOKUP(B6,'2018'!$B$3:$U$102,19,0), "")</f>
        <v>99</v>
      </c>
      <c r="AD6">
        <v>19</v>
      </c>
      <c r="AE6">
        <f>IFERROR(VLOOKUP(B6,'2021'!$B$3:$AB$102,9,0), "")</f>
        <v>18</v>
      </c>
      <c r="AF6">
        <f>IFERROR(VLOOKUP(B6,'2020'!$B$3:$AD$92,18,0), "")</f>
        <v>24</v>
      </c>
      <c r="AG6">
        <f>IFERROR(VLOOKUP(B6,'2019'!$B$3:$AC$102,16,0), "")</f>
        <v>21</v>
      </c>
      <c r="AH6">
        <f>IFERROR(VLOOKUP(B6,'2018'!$B$3:$U$102,16,0), "")</f>
        <v>18</v>
      </c>
      <c r="AI6">
        <v>5</v>
      </c>
      <c r="AJ6">
        <v>7</v>
      </c>
      <c r="AK6">
        <v>6</v>
      </c>
      <c r="AL6">
        <v>5</v>
      </c>
      <c r="AM6">
        <f>IFERROR(VLOOKUP(B6,'2019'!$B$3:$AC$102,24,0), "")</f>
        <v>5</v>
      </c>
      <c r="AN6">
        <v>8.82</v>
      </c>
      <c r="AO6">
        <f>IFERROR(VLOOKUP(B6,'2021'!$B$3:$AB$102,13,0), "")</f>
        <v>8.7200000000000006</v>
      </c>
      <c r="AP6">
        <f>IFERROR(VLOOKUP(B6,'2020'!$B$3:$AD$92,25,0), "")</f>
        <v>8.61</v>
      </c>
      <c r="AS6">
        <v>68</v>
      </c>
      <c r="AT6">
        <f>IFERROR(VLOOKUP(B6,'2021'!$B$3:$AB$102,3,0), "")</f>
        <v>63</v>
      </c>
      <c r="AU6">
        <f>IFERROR(VLOOKUP(B6,'2020'!$B$3:$AD$92,12,0), "")</f>
        <v>67</v>
      </c>
      <c r="AV6">
        <f>IFERROR(VLOOKUP(B6,'2019'!$B$3:$AC$102,22,0), "")</f>
        <v>39</v>
      </c>
      <c r="AW6">
        <f>IFERROR(VLOOKUP(B6,'2018'!$B$3:$U$102,5,0), "")</f>
        <v>34</v>
      </c>
      <c r="AX6">
        <v>50</v>
      </c>
      <c r="AY6">
        <f>IFERROR(VLOOKUP(B6,'2021'!$B$3:$AB$102,27,0), "")</f>
        <v>50</v>
      </c>
      <c r="AZ6">
        <f>IFERROR(VLOOKUP(B6,'2020'!$B$3:$AD$92,8,0), "")</f>
        <v>50</v>
      </c>
      <c r="BA6">
        <f>IFERROR(VLOOKUP(B6,'2019'!B7:$AC$102,20,0), "")</f>
        <v>50</v>
      </c>
      <c r="BB6">
        <f>IFERROR(VLOOKUP(B6,'2018'!$B$3:$U$102,4,0), "")</f>
        <v>52</v>
      </c>
      <c r="BC6">
        <v>39</v>
      </c>
      <c r="BD6">
        <f>IFERROR(VLOOKUP(B6,'2021'!$B$3:$AB$102,6,0), "")</f>
        <v>38</v>
      </c>
      <c r="BE6">
        <f>IFERROR(VLOOKUP(B6,'2020'!$B$3:$AD$92,3,0), "")</f>
        <v>38</v>
      </c>
      <c r="BF6">
        <f>IFERROR(VLOOKUP(B6,'2019'!$B$3:$AC$102,27,0), "")</f>
        <v>38</v>
      </c>
      <c r="BG6">
        <f>IFERROR(VLOOKUP(B6,'2018'!$B$3:$U$102,8,0), "")</f>
        <v>38</v>
      </c>
      <c r="BH6">
        <v>64</v>
      </c>
      <c r="BI6">
        <f>IFERROR(VLOOKUP(B7,'2021'!$B$3:$AB$102,17,0), "")</f>
        <v>43</v>
      </c>
      <c r="BJ6">
        <f>IFERROR(VLOOKUP(B6,'2020'!$B$3:$AD$92,2,0), "")</f>
        <v>56</v>
      </c>
      <c r="BK6">
        <f>IFERROR(VLOOKUP(B6,'2019'!$B$3:$AC$102,11,0), "")</f>
        <v>56</v>
      </c>
      <c r="BL6">
        <f>IFERROR(VLOOKUP(B6,'2018'!B7:U106,13,0), "")</f>
        <v>37</v>
      </c>
      <c r="BM6" s="25">
        <v>52.11</v>
      </c>
      <c r="BN6" s="25">
        <f>IFERROR(VLOOKUP($B6,'2021'!$B$3:$AB$102,20,0),"")</f>
        <v>57.454000000000001</v>
      </c>
      <c r="BO6" s="25">
        <f>IFERROR(VLOOKUP($B6,'2020'!$B$3:$AD$92,20,0),"")</f>
        <v>78</v>
      </c>
      <c r="BP6" s="25">
        <f>IFERROR(VLOOKUP($B6,'2019'!$B$3:$AC$102,17,0),"")</f>
        <v>55</v>
      </c>
      <c r="BQ6" s="25">
        <f>IFERROR(VLOOKUP($B6,'2018'!$B$3:$U$102,17,0),"")</f>
        <v>49</v>
      </c>
      <c r="BR6" s="1">
        <v>95742</v>
      </c>
      <c r="BS6" s="1">
        <f>IFERROR(VLOOKUP(B6,'2021'!$B$3:$AB$102,18,0), "")</f>
        <v>89003</v>
      </c>
      <c r="BT6" s="1">
        <f>IFERROR(VLOOKUP(B6,'2020'!$B$3:$AD$92,16,0), "")</f>
        <v>85309</v>
      </c>
      <c r="BU6" s="1">
        <f>IFERROR(VLOOKUP(B6,'2019'!$B$3:$AC$102,7,0), "")</f>
        <v>84836</v>
      </c>
      <c r="BV6" s="1"/>
      <c r="BW6">
        <v>78</v>
      </c>
      <c r="BX6">
        <f>IFERROR(VLOOKUP(B6,'2021'!$B$3:$AB$102,24,0), "")</f>
        <v>78</v>
      </c>
      <c r="BY6">
        <f>IFERROR(VLOOKUP(B6,'2020'!$B$3:$AD$92,28,0), "")</f>
        <v>68</v>
      </c>
      <c r="BZ6">
        <f>IFERROR(VLOOKUP(B6,'2019'!$B$3:$AC$102,13,0), "")</f>
        <v>67</v>
      </c>
      <c r="CB6" t="s">
        <v>165</v>
      </c>
      <c r="CC6" t="str">
        <f>IFERROR(VLOOKUP(B6,'2021'!$B$3:$AB$102,5,0), "")</f>
        <v>95 (94)</v>
      </c>
      <c r="CD6" t="str">
        <f>IFERROR(VLOOKUP(B6,'2020'!$B$3:$AD$92,13,0), "")</f>
        <v>100 (94)</v>
      </c>
      <c r="CE6" t="str">
        <f>IFERROR(VLOOKUP(B6,'2019'!$B$3:$AC$102,10,0), "")</f>
        <v>99 (94)</v>
      </c>
      <c r="CG6">
        <v>86</v>
      </c>
      <c r="CH6">
        <f>IFERROR(VLOOKUP(B6,'2021'!$B$3:$AB$102,7,0), "")</f>
        <v>85</v>
      </c>
      <c r="CI6">
        <f>IFERROR(VLOOKUP(B6,'2020'!$B$3:$AD$92,17,0), "")</f>
        <v>83</v>
      </c>
      <c r="CJ6">
        <f>IFERROR(VLOOKUP(B6,'2019'!$B$3:$AC$102,9,0), "")</f>
        <v>80</v>
      </c>
      <c r="CK6">
        <f>IFERROR(VLOOKUP(B6,'2018'!$B$3:$U$102,11,0), "")</f>
        <v>78</v>
      </c>
      <c r="CL6">
        <v>94</v>
      </c>
      <c r="CM6">
        <f>IFERROR(VLOOKUP(B6,'2021'!$B$3:$AB$102,19,0), "")</f>
        <v>90</v>
      </c>
      <c r="CN6">
        <f>IFERROR(VLOOKUP(B6,'2020'!$B$3:$AD$92,26,0), "")</f>
        <v>90</v>
      </c>
      <c r="CO6">
        <f>IFERROR(VLOOKUP(B6,'2019'!$B$3:$AC$102,3,0), "")</f>
        <v>88</v>
      </c>
      <c r="CP6">
        <f>IFERROR(VLOOKUP(B6,'2018'!$B$3:$U$102,18,0), "")</f>
        <v>86</v>
      </c>
      <c r="CQ6">
        <v>85.947000000000003</v>
      </c>
      <c r="CR6">
        <f>IFERROR(VLOOKUP(B6,'2021'!$B$3:$AB$102,21,0), "")</f>
        <v>85.561000000000007</v>
      </c>
      <c r="CS6">
        <f>IFERROR(VLOOKUP(B6,'2020'!$B$3:$AD$92,7,0), "")</f>
        <v>86</v>
      </c>
      <c r="CV6" t="s">
        <v>159</v>
      </c>
      <c r="CW6">
        <v>100</v>
      </c>
      <c r="CX6">
        <v>18</v>
      </c>
      <c r="CY6">
        <f>IFERROR( VLOOKUP(B6,Programs!B7:$AB$102,2,0), "")</f>
        <v>0</v>
      </c>
      <c r="CZ6">
        <f>IFERROR(VLOOKUP(B6,Programs!B7:$AB$102,3,0), "")</f>
        <v>0</v>
      </c>
      <c r="DA6">
        <f>IFERROR(VLOOKUP(B6,Programs!$B$3:$AB$102,3,0), "")</f>
        <v>0</v>
      </c>
      <c r="DB6" t="str">
        <f>IFERROR(VLOOKUP(B6,Programs!$B$3:$AB$102,5,0), "")</f>
        <v>B2</v>
      </c>
      <c r="DC6" t="str">
        <f>IFERROR(VLOOKUP(B6,Programs!$B$3:$AB$102,6,0), "")</f>
        <v>Yes</v>
      </c>
      <c r="DD6">
        <f>IFERROR(VLOOKUP(B6,Programs!$B$3:$AB$102,7,0), "")</f>
        <v>0</v>
      </c>
      <c r="DE6" t="str">
        <f>IFERROR(VLOOKUP(B6,Programs!$B$3:$AB$102,8,0), "")</f>
        <v>In order to enter the Master in Management, you have to have a Bachelor's Master's degree in any discipline</v>
      </c>
      <c r="DF6">
        <f>IFERROR(VLOOKUP(B6,Programs!$B$3:$AB$102,9,0), "")</f>
        <v>6</v>
      </c>
      <c r="DG6">
        <f>IFERROR(VLOOKUP(B6,Programs!$B$3:$AB$102,10,0), "")</f>
        <v>11</v>
      </c>
      <c r="DH6" t="str">
        <f>IFERROR(VLOOKUP(B6,Programs!$B$3:$AB$102,11,0), "")</f>
        <v>Both</v>
      </c>
      <c r="DI6">
        <f>IFERROR(VLOOKUP(B6,Programs!$B$3:$AB$102,12,0), "")</f>
        <v>180</v>
      </c>
      <c r="DJ6">
        <f>IFERROR(VLOOKUP(B6,Programs!$B$3:$AB$102,13,0), "")</f>
        <v>41600</v>
      </c>
      <c r="DK6">
        <f>IFERROR(VLOOKUP(B6,Programs!$B$3:$AB$102,14,0), "")</f>
        <v>49200</v>
      </c>
      <c r="DL6" t="str">
        <f>IFERROR(VLOOKUP(B6,Programs!$B$3:$AB$102,15,0), "")</f>
        <v>Euro</v>
      </c>
      <c r="DM6">
        <f>IFERROR(VLOOKUP(B6,Programs!$B$3:$AB$102,16,0), "")</f>
        <v>4</v>
      </c>
      <c r="DN6">
        <f>IFERROR(VLOOKUP(B6,Programs!$B$3:$AB$102,17,0), "")</f>
        <v>3</v>
      </c>
      <c r="DO6">
        <f>IFERROR(VLOOKUP(B6,Programs!$B$3:$AB$102,18,0), "")</f>
        <v>9</v>
      </c>
      <c r="DP6">
        <f>IFERROR(VLOOKUP(B6,Programs!$B$3:$AB$102,19,0), "")</f>
        <v>62</v>
      </c>
      <c r="DQ6" s="30" t="str">
        <f>IFERROR(VLOOKUP(B6,Programs!$B$3:$AB$102,20,0), "")</f>
        <v>Yes</v>
      </c>
      <c r="DR6" t="str">
        <f>IFERROR(VLOOKUP(B6,Programs!$B$3:$AB$102,21,0), "")</f>
        <v>No</v>
      </c>
      <c r="DS6" t="str">
        <f>IFERROR(VLOOKUP(B6,Programs!$B$3:$AB$102,22,0), "")</f>
        <v>No</v>
      </c>
      <c r="DT6" t="str">
        <f>IFERROR(VLOOKUP(B6,Programs!$B$3:$AB$102,23,0), "")</f>
        <v>No</v>
      </c>
      <c r="DU6" t="str">
        <f>IFERROR(VLOOKUP(B6,Programs!$B$3:$AB$102,24,0), "")</f>
        <v>Yes</v>
      </c>
      <c r="DV6" t="str">
        <f>IFERROR(VLOOKUP(B6,Programs!$B$3:$AB$102,25,0), "")</f>
        <v>No</v>
      </c>
      <c r="DW6" t="str">
        <f>IFERROR(VLOOKUP(B6,Programs!$B$3:$AB$102,26,0), "")</f>
        <v>Yes</v>
      </c>
      <c r="DX6" t="str">
        <f>IFERROR(VLOOKUP(B6,Programs!$B$3:$AB$102,27,0), "")</f>
        <v>No</v>
      </c>
    </row>
    <row r="7" spans="1:128" x14ac:dyDescent="0.3">
      <c r="A7">
        <v>6</v>
      </c>
      <c r="B7" t="s">
        <v>43</v>
      </c>
      <c r="C7" t="s">
        <v>1</v>
      </c>
      <c r="D7">
        <v>23</v>
      </c>
      <c r="E7">
        <f>IFERROR(VLOOKUP(B7,'2021'!$B$3:$AB$102,22,0), "")</f>
        <v>14</v>
      </c>
      <c r="F7">
        <f>IFERROR(VLOOKUP(B7,'2020'!$B$3:$AD$92,11,0), "")</f>
        <v>13</v>
      </c>
      <c r="G7">
        <f>IFERROR(VLOOKUP(B7,'2019'!$B$3:$AC$102,14,0), "")</f>
        <v>10</v>
      </c>
      <c r="I7">
        <f t="shared" si="0"/>
        <v>-13</v>
      </c>
      <c r="J7">
        <v>87</v>
      </c>
      <c r="K7">
        <f>IFERROR(VLOOKUP(B7,'2021'!$B$3:$AB$102,10,0), "")</f>
        <v>80</v>
      </c>
      <c r="L7">
        <f>IFERROR(VLOOKUP(B7,'2020'!$B$3:$AD$92,20,0), "")</f>
        <v>79</v>
      </c>
      <c r="M7">
        <f>IFERROR(VLOOKUP(B7,'2019'!$B$3:$AC$102,19,0), "")</f>
        <v>73</v>
      </c>
      <c r="N7">
        <f>IFERROR(VLOOKUP(B7,'2018'!$B$3:$U$102,14,0), "")</f>
        <v>69</v>
      </c>
      <c r="O7">
        <v>5</v>
      </c>
      <c r="P7">
        <f>IFERROR(VLOOKUP(B7,'2021'!B8:$AB$102,23,0), "")</f>
        <v>13</v>
      </c>
      <c r="Q7">
        <f>IFERROR(VLOOKUP(B7,'2020'!$B$3:$AD$92,4,0), "")</f>
        <v>13</v>
      </c>
      <c r="R7">
        <f>IFERROR(VLOOKUP(B7,'2019'!$B$3:$AC$102,5,0), "")</f>
        <v>15</v>
      </c>
      <c r="T7">
        <v>5</v>
      </c>
      <c r="U7">
        <f>IFERROR(VLOOKUP(B7,'2021'!$B$3:$AB$102,11,0), "")</f>
        <v>4</v>
      </c>
      <c r="V7">
        <f>IFERROR(VLOOKUP(B7,'2020'!$B$3:$AD$92,6,0), "")</f>
        <v>3</v>
      </c>
      <c r="W7">
        <f>IFERROR(VLOOKUP(B7,'2019'!$B$3:$AC$102,12,0), "")</f>
        <v>4</v>
      </c>
      <c r="X7">
        <f>IFERROR(VLOOKUP(B7,'2018'!$B$3:$U$102,15,0), "")</f>
        <v>4</v>
      </c>
      <c r="Y7">
        <v>100</v>
      </c>
      <c r="Z7">
        <f>IFERROR(VLOOKUP(B7,'2021'!$B$3:$AB$102,12,0), "")</f>
        <v>100</v>
      </c>
      <c r="AA7">
        <f>IFERROR(VLOOKUP(B7,'2020'!$B$3:$AD$92,15,0), "")</f>
        <v>100</v>
      </c>
      <c r="AB7">
        <f>IFERROR(VLOOKUP(B7,'2019'!$B$3:$AC$102,21,0), "")</f>
        <v>99</v>
      </c>
      <c r="AC7">
        <f>IFERROR(VLOOKUP(B7,'2018'!$B$3:$U$102,19,0), "")</f>
        <v>99</v>
      </c>
      <c r="AD7">
        <v>35</v>
      </c>
      <c r="AE7">
        <f>IFERROR(VLOOKUP(B7,'2021'!$B$3:$AB$102,9,0), "")</f>
        <v>35</v>
      </c>
      <c r="AF7">
        <f>IFERROR(VLOOKUP(B7,'2020'!$B$3:$AD$92,18,0), "")</f>
        <v>29</v>
      </c>
      <c r="AG7">
        <f>IFERROR(VLOOKUP(B7,'2019'!$B$3:$AC$102,16,0), "")</f>
        <v>25</v>
      </c>
      <c r="AH7">
        <f>IFERROR(VLOOKUP(B7,'2018'!$B$3:$U$102,16,0), "")</f>
        <v>16</v>
      </c>
      <c r="AI7">
        <v>6</v>
      </c>
      <c r="AJ7">
        <v>6</v>
      </c>
      <c r="AK7">
        <v>3</v>
      </c>
      <c r="AL7">
        <v>3</v>
      </c>
      <c r="AM7">
        <f>IFERROR(VLOOKUP(B7,'2019'!$B$3:$AC$102,24,0), "")</f>
        <v>4</v>
      </c>
      <c r="AN7">
        <v>9.01</v>
      </c>
      <c r="AO7">
        <f>IFERROR(VLOOKUP(B7,'2021'!$B$3:$AB$102,13,0), "")</f>
        <v>9.26</v>
      </c>
      <c r="AP7">
        <f>IFERROR(VLOOKUP(B7,'2020'!$B$3:$AD$92,25,0), "")</f>
        <v>9.3699999999999992</v>
      </c>
      <c r="AS7">
        <v>60</v>
      </c>
      <c r="AT7">
        <f>IFERROR(VLOOKUP(B7,'2021'!$B$3:$AB$102,3,0), "")</f>
        <v>53</v>
      </c>
      <c r="AU7">
        <f>IFERROR(VLOOKUP(B7,'2020'!$B$3:$AD$92,12,0), "")</f>
        <v>57</v>
      </c>
      <c r="AV7">
        <f>IFERROR(VLOOKUP(B7,'2019'!$B$3:$AC$102,22,0), "")</f>
        <v>45</v>
      </c>
      <c r="AW7">
        <f>IFERROR(VLOOKUP(B7,'2018'!$B$3:$U$102,5,0), "")</f>
        <v>38</v>
      </c>
      <c r="AX7">
        <v>48</v>
      </c>
      <c r="AY7">
        <f>IFERROR(VLOOKUP(B7,'2021'!$B$3:$AB$102,27,0), "")</f>
        <v>48</v>
      </c>
      <c r="AZ7">
        <f>IFERROR(VLOOKUP(B7,'2020'!$B$3:$AD$92,8,0), "")</f>
        <v>51</v>
      </c>
      <c r="BA7" t="str">
        <f>IFERROR(VLOOKUP(B7,'2019'!B8:$AC$102,20,0), "")</f>
        <v/>
      </c>
      <c r="BB7">
        <f>IFERROR(VLOOKUP(B7,'2018'!$B$3:$U$102,4,0), "")</f>
        <v>46</v>
      </c>
      <c r="BC7">
        <v>36</v>
      </c>
      <c r="BD7">
        <f>IFERROR(VLOOKUP(B7,'2021'!$B$3:$AB$102,6,0), "")</f>
        <v>36</v>
      </c>
      <c r="BE7">
        <f>IFERROR(VLOOKUP(B7,'2020'!$B$3:$AD$92,3,0), "")</f>
        <v>37</v>
      </c>
      <c r="BF7">
        <f>IFERROR(VLOOKUP(B7,'2019'!$B$3:$AC$102,27,0), "")</f>
        <v>33</v>
      </c>
      <c r="BG7">
        <f>IFERROR(VLOOKUP(B7,'2018'!$B$3:$U$102,8,0), "")</f>
        <v>34</v>
      </c>
      <c r="BH7">
        <v>70</v>
      </c>
      <c r="BI7">
        <f>IFERROR(VLOOKUP(B8,'2021'!$B$3:$AB$102,17,0), "")</f>
        <v>44</v>
      </c>
      <c r="BJ7">
        <f>IFERROR(VLOOKUP(B7,'2020'!$B$3:$AD$92,2,0), "")</f>
        <v>41</v>
      </c>
      <c r="BK7">
        <f>IFERROR(VLOOKUP(B7,'2019'!$B$3:$AC$102,11,0), "")</f>
        <v>51</v>
      </c>
      <c r="BL7" t="str">
        <f>IFERROR(VLOOKUP(B7,'2018'!B8:U107,13,0), "")</f>
        <v/>
      </c>
      <c r="BM7" s="25">
        <v>52.43</v>
      </c>
      <c r="BN7" s="25">
        <f>IFERROR(VLOOKUP($B7,'2021'!$B$3:$AB$102,20,0),"")</f>
        <v>68.756</v>
      </c>
      <c r="BO7" s="25">
        <f>IFERROR(VLOOKUP($B7,'2020'!$B$3:$AD$92,20,0),"")</f>
        <v>79</v>
      </c>
      <c r="BP7" s="25">
        <f>IFERROR(VLOOKUP($B7,'2019'!$B$3:$AC$102,17,0),"")</f>
        <v>71</v>
      </c>
      <c r="BQ7" s="25">
        <f>IFERROR(VLOOKUP($B7,'2018'!$B$3:$U$102,17,0),"")</f>
        <v>63</v>
      </c>
      <c r="BR7" s="1">
        <v>96988</v>
      </c>
      <c r="BS7" s="1">
        <f>IFERROR(VLOOKUP(B7,'2021'!$B$3:$AB$102,18,0), "")</f>
        <v>99804</v>
      </c>
      <c r="BT7" s="1">
        <f>IFERROR(VLOOKUP(B7,'2020'!$B$3:$AD$92,16,0), "")</f>
        <v>102086</v>
      </c>
      <c r="BU7" s="1">
        <f>IFERROR(VLOOKUP(B7,'2019'!$B$3:$AC$102,7,0), "")</f>
        <v>99967</v>
      </c>
      <c r="BV7" s="1"/>
      <c r="BW7">
        <v>68</v>
      </c>
      <c r="BX7">
        <f>IFERROR(VLOOKUP(B7,'2021'!$B$3:$AB$102,24,0), "")</f>
        <v>57</v>
      </c>
      <c r="BY7">
        <f>IFERROR(VLOOKUP(B7,'2020'!$B$3:$AD$92,28,0), "")</f>
        <v>49</v>
      </c>
      <c r="BZ7">
        <f>IFERROR(VLOOKUP(B7,'2019'!$B$3:$AC$102,13,0), "")</f>
        <v>56</v>
      </c>
      <c r="CB7" t="s">
        <v>166</v>
      </c>
      <c r="CC7" t="str">
        <f>IFERROR(VLOOKUP(B7,'2021'!$B$3:$AB$102,5,0), "")</f>
        <v>95 (65)</v>
      </c>
      <c r="CD7" t="str">
        <f>IFERROR(VLOOKUP(B7,'2020'!$B$3:$AD$92,13,0), "")</f>
        <v>93 (57)</v>
      </c>
      <c r="CE7" t="str">
        <f>IFERROR(VLOOKUP(B7,'2019'!$B$3:$AC$102,10,0), "")</f>
        <v>94 (68)</v>
      </c>
      <c r="CG7">
        <v>71</v>
      </c>
      <c r="CH7">
        <f>IFERROR(VLOOKUP(B7,'2021'!$B$3:$AB$102,7,0), "")</f>
        <v>58</v>
      </c>
      <c r="CI7">
        <f>IFERROR(VLOOKUP(B7,'2020'!$B$3:$AD$92,17,0), "")</f>
        <v>58</v>
      </c>
      <c r="CJ7">
        <f>IFERROR(VLOOKUP(B7,'2019'!$B$3:$AC$102,9,0), "")</f>
        <v>57</v>
      </c>
      <c r="CK7">
        <f>IFERROR(VLOOKUP(B7,'2018'!$B$3:$U$102,11,0), "")</f>
        <v>56</v>
      </c>
      <c r="CL7">
        <v>64</v>
      </c>
      <c r="CM7">
        <f>IFERROR(VLOOKUP(B7,'2021'!$B$3:$AB$102,19,0), "")</f>
        <v>41</v>
      </c>
      <c r="CN7">
        <f>IFERROR(VLOOKUP(B7,'2020'!$B$3:$AD$92,26,0), "")</f>
        <v>36</v>
      </c>
      <c r="CO7">
        <f>IFERROR(VLOOKUP(B7,'2019'!$B$3:$AC$102,3,0), "")</f>
        <v>56</v>
      </c>
      <c r="CP7">
        <f>IFERROR(VLOOKUP(B7,'2018'!$B$3:$U$102,18,0), "")</f>
        <v>38</v>
      </c>
      <c r="CQ7">
        <v>88.715999999999994</v>
      </c>
      <c r="CR7">
        <f>IFERROR(VLOOKUP(B7,'2021'!$B$3:$AB$102,21,0), "")</f>
        <v>89.531000000000006</v>
      </c>
      <c r="CS7">
        <f>IFERROR(VLOOKUP(B7,'2020'!$B$3:$AD$92,7,0), "")</f>
        <v>89</v>
      </c>
      <c r="CV7" t="s">
        <v>159</v>
      </c>
      <c r="CW7">
        <v>100</v>
      </c>
      <c r="CX7">
        <v>18</v>
      </c>
      <c r="CY7">
        <f>IFERROR( VLOOKUP(B7,Programs!B8:$AB$102,2,0), "")</f>
        <v>6.5</v>
      </c>
      <c r="CZ7">
        <f>IFERROR(VLOOKUP(B7,Programs!B8:$AB$102,3,0), "")</f>
        <v>850</v>
      </c>
      <c r="DA7">
        <f>IFERROR(VLOOKUP(B7,Programs!$B$3:$AB$102,3,0), "")</f>
        <v>850</v>
      </c>
      <c r="DB7">
        <f>IFERROR(VLOOKUP(B7,Programs!$B$3:$AB$102,5,0), "")</f>
        <v>0</v>
      </c>
      <c r="DC7" t="str">
        <f>IFERROR(VLOOKUP(B7,Programs!$B$3:$AB$102,6,0), "")</f>
        <v>Yes</v>
      </c>
      <c r="DD7">
        <f>IFERROR(VLOOKUP(B7,Programs!$B$3:$AB$102,7,0), "")</f>
        <v>0</v>
      </c>
      <c r="DE7" t="str">
        <f>IFERROR(VLOOKUP(B7,Programs!$B$3:$AB$102,8,0), "")</f>
        <v>Obtained or are currently pursuing a non-French 3-year bachelor’s degree (minimum level) in any field of study (engineering, sciences, business, management &amp; economics, humanities &amp; social sciences, law, health, political science &amp; international relations, architecture &amp; real estate, etc.) from a top university/school?  Being open-minded, internationally oriented, sensitive to the world around you, and have leadership potential. Having little or no graduate work experience and being under 32 years of age.</v>
      </c>
      <c r="DF7">
        <f>IFERROR(VLOOKUP(B7,Programs!$B$3:$AB$102,9,0), "")</f>
        <v>3</v>
      </c>
      <c r="DG7">
        <f>IFERROR(VLOOKUP(B7,Programs!$B$3:$AB$102,10,0), "")</f>
        <v>6</v>
      </c>
      <c r="DH7" t="str">
        <f>IFERROR(VLOOKUP(B7,Programs!$B$3:$AB$102,11,0), "")</f>
        <v>Both</v>
      </c>
      <c r="DI7">
        <f>IFERROR(VLOOKUP(B7,Programs!$B$3:$AB$102,12,0), "")</f>
        <v>100</v>
      </c>
      <c r="DJ7">
        <f>IFERROR(VLOOKUP(B7,Programs!$B$3:$AB$102,13,0), "")</f>
        <v>4600</v>
      </c>
      <c r="DK7">
        <f>IFERROR(VLOOKUP(B7,Programs!$B$3:$AB$102,14,0), "")</f>
        <v>39620</v>
      </c>
      <c r="DL7" t="str">
        <f>IFERROR(VLOOKUP(B7,Programs!$B$3:$AB$102,15,0), "")</f>
        <v>Euro</v>
      </c>
      <c r="DM7">
        <f>IFERROR(VLOOKUP(B7,Programs!$B$3:$AB$102,16,0), "")</f>
        <v>4</v>
      </c>
      <c r="DN7">
        <f>IFERROR(VLOOKUP(B7,Programs!$B$3:$AB$102,17,0), "")</f>
        <v>3</v>
      </c>
      <c r="DO7">
        <f>IFERROR(VLOOKUP(B7,Programs!$B$3:$AB$102,18,0), "")</f>
        <v>0</v>
      </c>
      <c r="DP7" t="str">
        <f>IFERROR(VLOOKUP(B7,Programs!$B$3:$AB$102,19,0), "")</f>
        <v xml:space="preserve"> </v>
      </c>
      <c r="DQ7" s="30" t="str">
        <f>IFERROR(VLOOKUP(B7,Programs!$B$3:$AB$102,20,0), "")</f>
        <v>Yes</v>
      </c>
      <c r="DR7" t="str">
        <f>IFERROR(VLOOKUP(B7,Programs!$B$3:$AB$102,21,0), "")</f>
        <v>No</v>
      </c>
      <c r="DS7" t="str">
        <f>IFERROR(VLOOKUP(B7,Programs!$B$3:$AB$102,22,0), "")</f>
        <v>No</v>
      </c>
      <c r="DT7" t="str">
        <f>IFERROR(VLOOKUP(B7,Programs!$B$3:$AB$102,23,0), "")</f>
        <v>No</v>
      </c>
      <c r="DU7" t="str">
        <f>IFERROR(VLOOKUP(B7,Programs!$B$3:$AB$102,24,0), "")</f>
        <v>Yes</v>
      </c>
      <c r="DV7" t="str">
        <f>IFERROR(VLOOKUP(B7,Programs!$B$3:$AB$102,25,0), "")</f>
        <v>No</v>
      </c>
      <c r="DW7" t="str">
        <f>IFERROR(VLOOKUP(B7,Programs!$B$3:$AB$102,26,0), "")</f>
        <v>Yes</v>
      </c>
      <c r="DX7" t="str">
        <f>IFERROR(VLOOKUP(B7,Programs!$B$3:$AB$102,27,0), "")</f>
        <v>No</v>
      </c>
    </row>
    <row r="8" spans="1:128" x14ac:dyDescent="0.3">
      <c r="A8">
        <v>7</v>
      </c>
      <c r="B8" t="s">
        <v>44</v>
      </c>
      <c r="C8" t="s">
        <v>4</v>
      </c>
      <c r="D8">
        <v>7</v>
      </c>
      <c r="E8">
        <f>IFERROR(VLOOKUP(B8,'2021'!$B$3:$AB$102,22,0), "")</f>
        <v>7</v>
      </c>
      <c r="F8">
        <f>IFERROR(VLOOKUP(B8,'2020'!$B$3:$AD$92,11,0), "")</f>
        <v>5</v>
      </c>
      <c r="G8">
        <f>IFERROR(VLOOKUP(B8,'2019'!$B$3:$AC$102,14,0), "")</f>
        <v>4</v>
      </c>
      <c r="I8">
        <f t="shared" si="0"/>
        <v>-3</v>
      </c>
      <c r="J8">
        <v>81</v>
      </c>
      <c r="K8">
        <f>IFERROR(VLOOKUP(B8,'2021'!$B$3:$AB$102,10,0), "")</f>
        <v>78</v>
      </c>
      <c r="L8">
        <f>IFERROR(VLOOKUP(B8,'2020'!$B$3:$AD$92,20,0), "")</f>
        <v>76</v>
      </c>
      <c r="M8">
        <f>IFERROR(VLOOKUP(B8,'2019'!$B$3:$AC$102,19,0), "")</f>
        <v>76</v>
      </c>
      <c r="N8">
        <f>IFERROR(VLOOKUP(B8,'2018'!$B$3:$U$102,14,0), "")</f>
        <v>72</v>
      </c>
      <c r="O8">
        <v>81</v>
      </c>
      <c r="P8" t="str">
        <f>IFERROR(VLOOKUP(B8,'2021'!B9:$AB$102,23,0), "")</f>
        <v/>
      </c>
      <c r="Q8">
        <f>IFERROR(VLOOKUP(B8,'2020'!$B$3:$AD$92,4,0), "")</f>
        <v>63</v>
      </c>
      <c r="R8">
        <f>IFERROR(VLOOKUP(B8,'2019'!$B$3:$AC$102,5,0), "")</f>
        <v>81</v>
      </c>
      <c r="T8">
        <v>5</v>
      </c>
      <c r="U8">
        <f>IFERROR(VLOOKUP(B8,'2021'!$B$3:$AB$102,11,0), "")</f>
        <v>4</v>
      </c>
      <c r="V8">
        <f>IFERROR(VLOOKUP(B8,'2020'!$B$3:$AD$92,6,0), "")</f>
        <v>3</v>
      </c>
      <c r="W8">
        <f>IFERROR(VLOOKUP(B8,'2019'!$B$3:$AC$102,12,0), "")</f>
        <v>3</v>
      </c>
      <c r="X8">
        <f>IFERROR(VLOOKUP(B8,'2018'!$B$3:$U$102,15,0), "")</f>
        <v>4</v>
      </c>
      <c r="Y8">
        <v>99</v>
      </c>
      <c r="Z8">
        <f>IFERROR(VLOOKUP(B8,'2021'!$B$3:$AB$102,12,0), "")</f>
        <v>99</v>
      </c>
      <c r="AA8">
        <f>IFERROR(VLOOKUP(B8,'2020'!$B$3:$AD$92,15,0), "")</f>
        <v>99</v>
      </c>
      <c r="AB8">
        <f>IFERROR(VLOOKUP(B8,'2019'!$B$3:$AC$102,21,0), "")</f>
        <v>99</v>
      </c>
      <c r="AC8">
        <f>IFERROR(VLOOKUP(B8,'2018'!$B$3:$U$102,19,0), "")</f>
        <v>99</v>
      </c>
      <c r="AD8">
        <v>6</v>
      </c>
      <c r="AE8">
        <f>IFERROR(VLOOKUP(B8,'2021'!$B$3:$AB$102,9,0), "")</f>
        <v>7</v>
      </c>
      <c r="AF8">
        <f>IFERROR(VLOOKUP(B8,'2020'!$B$3:$AD$92,18,0), "")</f>
        <v>7</v>
      </c>
      <c r="AG8">
        <f>IFERROR(VLOOKUP(B8,'2019'!$B$3:$AC$102,16,0), "")</f>
        <v>3</v>
      </c>
      <c r="AH8">
        <f>IFERROR(VLOOKUP(B8,'2018'!$B$3:$U$102,16,0), "")</f>
        <v>5</v>
      </c>
      <c r="AI8">
        <v>7</v>
      </c>
      <c r="AJ8">
        <v>4</v>
      </c>
      <c r="AK8">
        <v>4</v>
      </c>
      <c r="AL8">
        <v>3</v>
      </c>
      <c r="AM8">
        <f>IFERROR(VLOOKUP(B8,'2019'!$B$3:$AC$102,24,0), "")</f>
        <v>3</v>
      </c>
      <c r="AN8">
        <v>9.57</v>
      </c>
      <c r="AO8">
        <f>IFERROR(VLOOKUP(B8,'2021'!$B$3:$AB$102,13,0), "")</f>
        <v>9.43</v>
      </c>
      <c r="AP8">
        <f>IFERROR(VLOOKUP(B8,'2020'!$B$3:$AD$92,25,0), "")</f>
        <v>9.26</v>
      </c>
      <c r="AS8">
        <v>43</v>
      </c>
      <c r="AT8">
        <f>IFERROR(VLOOKUP(B8,'2021'!$B$3:$AB$102,3,0), "")</f>
        <v>43</v>
      </c>
      <c r="AU8">
        <f>IFERROR(VLOOKUP(B8,'2020'!$B$3:$AD$92,12,0), "")</f>
        <v>43</v>
      </c>
      <c r="AV8">
        <f>IFERROR(VLOOKUP(B8,'2019'!$B$3:$AC$102,22,0), "")</f>
        <v>45</v>
      </c>
      <c r="AW8">
        <f>IFERROR(VLOOKUP(B8,'2018'!$B$3:$U$102,5,0), "")</f>
        <v>50</v>
      </c>
      <c r="AX8">
        <v>56</v>
      </c>
      <c r="AY8">
        <f>IFERROR(VLOOKUP(B8,'2021'!$B$3:$AB$102,27,0), "")</f>
        <v>43</v>
      </c>
      <c r="AZ8">
        <f>IFERROR(VLOOKUP(B8,'2020'!$B$3:$AD$92,8,0), "")</f>
        <v>52</v>
      </c>
      <c r="BA8" t="str">
        <f>IFERROR(VLOOKUP(B8,'2019'!B9:$AC$102,20,0), "")</f>
        <v/>
      </c>
      <c r="BB8">
        <f>IFERROR(VLOOKUP(B8,'2018'!$B$3:$U$102,4,0), "")</f>
        <v>46</v>
      </c>
      <c r="BC8">
        <v>31</v>
      </c>
      <c r="BD8">
        <f>IFERROR(VLOOKUP(B8,'2021'!$B$3:$AB$102,6,0), "")</f>
        <v>30</v>
      </c>
      <c r="BE8">
        <f>IFERROR(VLOOKUP(B8,'2020'!$B$3:$AD$92,3,0), "")</f>
        <v>28</v>
      </c>
      <c r="BF8">
        <f>IFERROR(VLOOKUP(B8,'2019'!$B$3:$AC$102,27,0), "")</f>
        <v>27</v>
      </c>
      <c r="BG8">
        <f>IFERROR(VLOOKUP(B8,'2018'!$B$3:$U$102,8,0), "")</f>
        <v>24</v>
      </c>
      <c r="BH8">
        <v>60</v>
      </c>
      <c r="BI8">
        <f>IFERROR(VLOOKUP(B9,'2021'!$B$3:$AB$102,17,0), "")</f>
        <v>16</v>
      </c>
      <c r="BJ8">
        <f>IFERROR(VLOOKUP(B8,'2020'!$B$3:$AD$92,2,0), "")</f>
        <v>42</v>
      </c>
      <c r="BK8">
        <f>IFERROR(VLOOKUP(B8,'2019'!$B$3:$AC$102,11,0), "")</f>
        <v>55</v>
      </c>
      <c r="BL8" t="str">
        <f>IFERROR(VLOOKUP(B8,'2018'!B9:U108,13,0), "")</f>
        <v/>
      </c>
      <c r="BM8" s="25">
        <v>52.58</v>
      </c>
      <c r="BN8" s="25">
        <f>IFERROR(VLOOKUP($B8,'2021'!$B$3:$AB$102,20,0),"")</f>
        <v>61.125</v>
      </c>
      <c r="BO8" s="25">
        <f>IFERROR(VLOOKUP($B8,'2020'!$B$3:$AD$92,20,0),"")</f>
        <v>76</v>
      </c>
      <c r="BP8" s="25">
        <f>IFERROR(VLOOKUP($B8,'2019'!$B$3:$AC$102,17,0),"")</f>
        <v>62</v>
      </c>
      <c r="BQ8" s="25">
        <f>IFERROR(VLOOKUP($B8,'2018'!$B$3:$U$102,17,0),"")</f>
        <v>63</v>
      </c>
      <c r="BR8" s="1">
        <v>103489</v>
      </c>
      <c r="BS8" s="1">
        <f>IFERROR(VLOOKUP(B8,'2021'!$B$3:$AB$102,18,0), "")</f>
        <v>100789</v>
      </c>
      <c r="BT8" s="1">
        <f>IFERROR(VLOOKUP(B8,'2020'!$B$3:$AD$92,16,0), "")</f>
        <v>96848</v>
      </c>
      <c r="BU8" s="1">
        <f>IFERROR(VLOOKUP(B8,'2019'!$B$3:$AC$102,7,0), "")</f>
        <v>98751</v>
      </c>
      <c r="BV8" s="1"/>
      <c r="BW8">
        <v>71</v>
      </c>
      <c r="BX8">
        <f>IFERROR(VLOOKUP(B8,'2021'!$B$3:$AB$102,24,0), "")</f>
        <v>67</v>
      </c>
      <c r="BY8">
        <f>IFERROR(VLOOKUP(B8,'2020'!$B$3:$AD$92,28,0), "")</f>
        <v>65</v>
      </c>
      <c r="BZ8">
        <f>IFERROR(VLOOKUP(B8,'2019'!$B$3:$AC$102,13,0), "")</f>
        <v>62</v>
      </c>
      <c r="CB8" t="s">
        <v>168</v>
      </c>
      <c r="CC8" t="str">
        <f>IFERROR(VLOOKUP(B8,'2021'!$B$3:$AB$102,5,0), "")</f>
        <v>96 (100)</v>
      </c>
      <c r="CD8" t="str">
        <f>IFERROR(VLOOKUP(B8,'2020'!$B$3:$AD$92,13,0), "")</f>
        <v>93 (98)</v>
      </c>
      <c r="CE8" t="str">
        <f>IFERROR(VLOOKUP(B8,'2019'!$B$3:$AC$102,10,0), "")</f>
        <v>94 (98)</v>
      </c>
      <c r="CG8">
        <v>85</v>
      </c>
      <c r="CH8">
        <f>IFERROR(VLOOKUP(B8,'2021'!$B$3:$AB$102,7,0), "")</f>
        <v>84</v>
      </c>
      <c r="CI8">
        <f>IFERROR(VLOOKUP(B8,'2020'!$B$3:$AD$92,17,0), "")</f>
        <v>84</v>
      </c>
      <c r="CJ8">
        <f>IFERROR(VLOOKUP(B8,'2019'!$B$3:$AC$102,9,0), "")</f>
        <v>84</v>
      </c>
      <c r="CK8">
        <f>IFERROR(VLOOKUP(B8,'2018'!$B$3:$U$102,11,0), "")</f>
        <v>82</v>
      </c>
      <c r="CL8">
        <v>96</v>
      </c>
      <c r="CM8">
        <f>IFERROR(VLOOKUP(B8,'2021'!$B$3:$AB$102,19,0), "")</f>
        <v>96</v>
      </c>
      <c r="CN8">
        <f>IFERROR(VLOOKUP(B8,'2020'!$B$3:$AD$92,26,0), "")</f>
        <v>97</v>
      </c>
      <c r="CO8">
        <f>IFERROR(VLOOKUP(B8,'2019'!$B$3:$AC$102,3,0), "")</f>
        <v>96</v>
      </c>
      <c r="CP8">
        <f>IFERROR(VLOOKUP(B8,'2018'!$B$3:$U$102,18,0), "")</f>
        <v>94</v>
      </c>
      <c r="CQ8">
        <v>91.001999999999995</v>
      </c>
      <c r="CR8">
        <f>IFERROR(VLOOKUP(B8,'2021'!$B$3:$AB$102,21,0), "")</f>
        <v>90.361999999999995</v>
      </c>
      <c r="CS8">
        <f>IFERROR(VLOOKUP(B8,'2020'!$B$3:$AD$92,7,0), "")</f>
        <v>91</v>
      </c>
      <c r="CV8" t="s">
        <v>167</v>
      </c>
      <c r="CW8">
        <v>30</v>
      </c>
      <c r="CX8">
        <v>10</v>
      </c>
      <c r="CY8">
        <f>IFERROR( VLOOKUP(B8,Programs!B9:$AB$102,2,0), "")</f>
        <v>6.5</v>
      </c>
      <c r="CZ8">
        <f>IFERROR(VLOOKUP(B8,Programs!B9:$AB$102,3,0), "")</f>
        <v>0</v>
      </c>
      <c r="DA8">
        <f>IFERROR(VLOOKUP(B8,Programs!$B$3:$AB$102,3,0), "")</f>
        <v>0</v>
      </c>
      <c r="DB8">
        <f>IFERROR(VLOOKUP(B8,Programs!$B$3:$AB$102,5,0), "")</f>
        <v>0</v>
      </c>
      <c r="DC8" t="str">
        <f>IFERROR(VLOOKUP(B8,Programs!$B$3:$AB$102,6,0), "")</f>
        <v>Yes</v>
      </c>
      <c r="DD8">
        <f>IFERROR(VLOOKUP(B8,Programs!$B$3:$AB$102,7,0), "")</f>
        <v>0</v>
      </c>
      <c r="DE8" t="str">
        <f>IFERROR(VLOOKUP(B8,Programs!$B$3:$AB$102,8,0), "")</f>
        <v>You must have graduated within the last two years, Ready to build a foundation for a career in business, A strong undergraduate degree in any discipline with a UK 2:1 (or global equivalent) or above</v>
      </c>
      <c r="DF8">
        <f>IFERROR(VLOOKUP(B8,Programs!$B$3:$AB$102,9,0), "")</f>
        <v>1</v>
      </c>
      <c r="DG8">
        <f>IFERROR(VLOOKUP(B8,Programs!$B$3:$AB$102,10,0), "")</f>
        <v>10</v>
      </c>
      <c r="DH8" t="str">
        <f>IFERROR(VLOOKUP(B8,Programs!$B$3:$AB$102,11,0), "")</f>
        <v>Both</v>
      </c>
      <c r="DI8">
        <f>IFERROR(VLOOKUP(B8,Programs!$B$3:$AB$102,12,0), "")</f>
        <v>100</v>
      </c>
      <c r="DJ8">
        <f>IFERROR(VLOOKUP(B8,Programs!$B$3:$AB$102,13,0), "")</f>
        <v>44900</v>
      </c>
      <c r="DK8">
        <f>IFERROR(VLOOKUP(B8,Programs!$B$3:$AB$102,14,0), "")</f>
        <v>44900</v>
      </c>
      <c r="DL8" t="str">
        <f>IFERROR(VLOOKUP(B8,Programs!$B$3:$AB$102,15,0), "")</f>
        <v>Pounds</v>
      </c>
      <c r="DM8">
        <f>IFERROR(VLOOKUP(B8,Programs!$B$3:$AB$102,16,0), "")</f>
        <v>3</v>
      </c>
      <c r="DN8">
        <f>IFERROR(VLOOKUP(B8,Programs!$B$3:$AB$102,17,0), "")</f>
        <v>3</v>
      </c>
      <c r="DO8">
        <f>IFERROR(VLOOKUP(B8,Programs!$B$3:$AB$102,18,0), "")</f>
        <v>10</v>
      </c>
      <c r="DP8">
        <f>IFERROR(VLOOKUP(B8,Programs!$B$3:$AB$102,19,0), "")</f>
        <v>86</v>
      </c>
      <c r="DQ8" s="30" t="str">
        <f>IFERROR(VLOOKUP(B8,Programs!$B$3:$AB$102,20,0), "")</f>
        <v>No</v>
      </c>
      <c r="DR8" t="str">
        <f>IFERROR(VLOOKUP(B8,Programs!$B$3:$AB$102,21,0), "")</f>
        <v>Yes</v>
      </c>
      <c r="DS8" t="str">
        <f>IFERROR(VLOOKUP(B8,Programs!$B$3:$AB$102,22,0), "")</f>
        <v>No</v>
      </c>
      <c r="DT8" t="str">
        <f>IFERROR(VLOOKUP(B8,Programs!$B$3:$AB$102,23,0), "")</f>
        <v>No</v>
      </c>
      <c r="DU8" t="str">
        <f>IFERROR(VLOOKUP(B8,Programs!$B$3:$AB$102,24,0), "")</f>
        <v>Yes</v>
      </c>
      <c r="DV8" t="str">
        <f>IFERROR(VLOOKUP(B8,Programs!$B$3:$AB$102,25,0), "")</f>
        <v>No</v>
      </c>
      <c r="DW8" t="str">
        <f>IFERROR(VLOOKUP(B8,Programs!$B$3:$AB$102,26,0), "")</f>
        <v>Yes</v>
      </c>
      <c r="DX8" t="str">
        <f>IFERROR(VLOOKUP(B8,Programs!$B$3:$AB$102,27,0), "")</f>
        <v>No</v>
      </c>
    </row>
    <row r="9" spans="1:128" x14ac:dyDescent="0.3">
      <c r="A9">
        <v>8</v>
      </c>
      <c r="B9" t="s">
        <v>45</v>
      </c>
      <c r="C9" t="s">
        <v>5</v>
      </c>
      <c r="D9">
        <v>6</v>
      </c>
      <c r="E9">
        <f>IFERROR(VLOOKUP(B9,'2021'!$B$3:$AB$102,22,0), "")</f>
        <v>8</v>
      </c>
      <c r="F9">
        <f>IFERROR(VLOOKUP(B9,'2020'!$B$3:$AD$92,11,0), "")</f>
        <v>14</v>
      </c>
      <c r="G9">
        <f>IFERROR(VLOOKUP(B9,'2019'!$B$3:$AC$102,14,0), "")</f>
        <v>17</v>
      </c>
      <c r="I9">
        <f t="shared" si="0"/>
        <v>11</v>
      </c>
      <c r="J9">
        <v>55</v>
      </c>
      <c r="K9">
        <f>IFERROR(VLOOKUP(B9,'2021'!$B$3:$AB$102,10,0), "")</f>
        <v>58</v>
      </c>
      <c r="L9">
        <f>IFERROR(VLOOKUP(B9,'2020'!$B$3:$AD$92,20,0), "")</f>
        <v>55</v>
      </c>
      <c r="M9">
        <f>IFERROR(VLOOKUP(B9,'2019'!$B$3:$AC$102,19,0), "")</f>
        <v>59</v>
      </c>
      <c r="N9">
        <f>IFERROR(VLOOKUP(B9,'2018'!$B$3:$U$102,14,0), "")</f>
        <v>54</v>
      </c>
      <c r="O9">
        <v>16</v>
      </c>
      <c r="P9" t="str">
        <f>IFERROR(VLOOKUP(B9,'2021'!B10:$AB$102,23,0), "")</f>
        <v/>
      </c>
      <c r="Q9">
        <f>IFERROR(VLOOKUP(B9,'2020'!$B$3:$AD$92,4,0), "")</f>
        <v>29</v>
      </c>
      <c r="R9">
        <f>IFERROR(VLOOKUP(B9,'2019'!$B$3:$AC$102,5,0), "")</f>
        <v>24</v>
      </c>
      <c r="T9">
        <v>6</v>
      </c>
      <c r="U9">
        <f>IFERROR(VLOOKUP(B9,'2021'!$B$3:$AB$102,11,0), "")</f>
        <v>6</v>
      </c>
      <c r="V9">
        <f>IFERROR(VLOOKUP(B9,'2020'!$B$3:$AD$92,6,0), "")</f>
        <v>7</v>
      </c>
      <c r="W9">
        <f>IFERROR(VLOOKUP(B9,'2019'!$B$3:$AC$102,12,0), "")</f>
        <v>10</v>
      </c>
      <c r="X9">
        <f>IFERROR(VLOOKUP(B9,'2018'!$B$3:$U$102,15,0), "")</f>
        <v>15</v>
      </c>
      <c r="Y9">
        <v>99</v>
      </c>
      <c r="Z9">
        <f>IFERROR(VLOOKUP(B9,'2021'!$B$3:$AB$102,12,0), "")</f>
        <v>99</v>
      </c>
      <c r="AA9">
        <f>IFERROR(VLOOKUP(B9,'2020'!$B$3:$AD$92,15,0), "")</f>
        <v>99</v>
      </c>
      <c r="AB9">
        <f>IFERROR(VLOOKUP(B9,'2019'!$B$3:$AC$102,21,0), "")</f>
        <v>99</v>
      </c>
      <c r="AC9">
        <f>IFERROR(VLOOKUP(B9,'2018'!$B$3:$U$102,19,0), "")</f>
        <v>100</v>
      </c>
      <c r="AD9">
        <v>2</v>
      </c>
      <c r="AE9">
        <f>IFERROR(VLOOKUP(B9,'2021'!$B$3:$AB$102,9,0), "")</f>
        <v>1</v>
      </c>
      <c r="AF9">
        <f>IFERROR(VLOOKUP(B9,'2020'!$B$3:$AD$92,18,0), "")</f>
        <v>2</v>
      </c>
      <c r="AG9">
        <f>IFERROR(VLOOKUP(B9,'2019'!$B$3:$AC$102,16,0), "")</f>
        <v>1</v>
      </c>
      <c r="AH9">
        <f>IFERROR(VLOOKUP(B9,'2018'!$B$3:$U$102,16,0), "")</f>
        <v>1</v>
      </c>
      <c r="AI9">
        <v>8</v>
      </c>
      <c r="AJ9">
        <v>3</v>
      </c>
      <c r="AK9">
        <v>8</v>
      </c>
      <c r="AL9">
        <v>7</v>
      </c>
      <c r="AM9">
        <f>IFERROR(VLOOKUP(B9,'2019'!$B$3:$AC$102,24,0), "")</f>
        <v>7</v>
      </c>
      <c r="AN9">
        <v>9.0399999999999991</v>
      </c>
      <c r="AO9">
        <f>IFERROR(VLOOKUP(B9,'2021'!$B$3:$AB$102,13,0), "")</f>
        <v>9.68</v>
      </c>
      <c r="AP9">
        <f>IFERROR(VLOOKUP(B9,'2020'!$B$3:$AD$92,25,0), "")</f>
        <v>8.7799999999999994</v>
      </c>
      <c r="AS9">
        <v>29</v>
      </c>
      <c r="AT9">
        <f>IFERROR(VLOOKUP(B9,'2021'!$B$3:$AB$102,3,0), "")</f>
        <v>29</v>
      </c>
      <c r="AU9">
        <f>IFERROR(VLOOKUP(B9,'2020'!$B$3:$AD$92,12,0), "")</f>
        <v>38</v>
      </c>
      <c r="AV9">
        <f>IFERROR(VLOOKUP(B9,'2019'!$B$3:$AC$102,22,0), "")</f>
        <v>35</v>
      </c>
      <c r="AW9">
        <f>IFERROR(VLOOKUP(B9,'2018'!$B$3:$U$102,5,0), "")</f>
        <v>29</v>
      </c>
      <c r="AX9">
        <v>37</v>
      </c>
      <c r="AY9">
        <f>IFERROR(VLOOKUP(B9,'2021'!$B$3:$AB$102,27,0), "")</f>
        <v>50</v>
      </c>
      <c r="AZ9">
        <f>IFERROR(VLOOKUP(B9,'2020'!$B$3:$AD$92,8,0), "")</f>
        <v>55</v>
      </c>
      <c r="BA9" t="str">
        <f>IFERROR(VLOOKUP(B9,'2019'!B10:$AC$102,20,0), "")</f>
        <v/>
      </c>
      <c r="BB9">
        <f>IFERROR(VLOOKUP(B9,'2018'!$B$3:$U$102,4,0), "")</f>
        <v>52</v>
      </c>
      <c r="BC9">
        <v>32</v>
      </c>
      <c r="BD9">
        <f>IFERROR(VLOOKUP(B9,'2021'!$B$3:$AB$102,6,0), "")</f>
        <v>31</v>
      </c>
      <c r="BE9">
        <f>IFERROR(VLOOKUP(B9,'2020'!$B$3:$AD$92,3,0), "")</f>
        <v>32</v>
      </c>
      <c r="BF9">
        <f>IFERROR(VLOOKUP(B9,'2019'!$B$3:$AC$102,27,0), "")</f>
        <v>33</v>
      </c>
      <c r="BG9">
        <f>IFERROR(VLOOKUP(B9,'2018'!$B$3:$U$102,8,0), "")</f>
        <v>35</v>
      </c>
      <c r="BH9">
        <v>35</v>
      </c>
      <c r="BI9">
        <f>IFERROR(VLOOKUP(B10,'2021'!$B$3:$AB$102,17,0), "")</f>
        <v>62</v>
      </c>
      <c r="BJ9">
        <f>IFERROR(VLOOKUP(B9,'2020'!$B$3:$AD$92,2,0), "")</f>
        <v>33</v>
      </c>
      <c r="BK9">
        <f>IFERROR(VLOOKUP(B9,'2019'!$B$3:$AC$102,11,0), "")</f>
        <v>48</v>
      </c>
      <c r="BL9" t="str">
        <f>IFERROR(VLOOKUP(B9,'2018'!B10:U109,13,0), "")</f>
        <v/>
      </c>
      <c r="BM9" s="25">
        <v>62.49</v>
      </c>
      <c r="BN9" s="25">
        <f>IFERROR(VLOOKUP($B9,'2021'!$B$3:$AB$102,20,0),"")</f>
        <v>81.135999999999996</v>
      </c>
      <c r="BO9" s="25">
        <f>IFERROR(VLOOKUP($B9,'2020'!$B$3:$AD$92,20,0),"")</f>
        <v>55</v>
      </c>
      <c r="BP9" s="25">
        <f>IFERROR(VLOOKUP($B9,'2019'!$B$3:$AC$102,17,0),"")</f>
        <v>65</v>
      </c>
      <c r="BQ9" s="25">
        <f>IFERROR(VLOOKUP($B9,'2018'!$B$3:$U$102,17,0),"")</f>
        <v>45</v>
      </c>
      <c r="BR9" s="1">
        <v>93510</v>
      </c>
      <c r="BS9" s="1">
        <f>IFERROR(VLOOKUP(B9,'2021'!$B$3:$AB$102,18,0), "")</f>
        <v>94517</v>
      </c>
      <c r="BT9" s="1">
        <f>IFERROR(VLOOKUP(B9,'2020'!$B$3:$AD$92,16,0), "")</f>
        <v>79721</v>
      </c>
      <c r="BU9" s="1">
        <f>IFERROR(VLOOKUP(B9,'2019'!$B$3:$AC$102,7,0), "")</f>
        <v>79591</v>
      </c>
      <c r="BV9" s="1"/>
      <c r="BW9">
        <v>34</v>
      </c>
      <c r="BX9">
        <f>IFERROR(VLOOKUP(B9,'2021'!$B$3:$AB$102,24,0), "")</f>
        <v>33</v>
      </c>
      <c r="BY9">
        <f>IFERROR(VLOOKUP(B9,'2020'!$B$3:$AD$92,28,0), "")</f>
        <v>34</v>
      </c>
      <c r="BZ9">
        <f>IFERROR(VLOOKUP(B9,'2019'!$B$3:$AC$102,13,0), "")</f>
        <v>33</v>
      </c>
      <c r="CB9" t="s">
        <v>169</v>
      </c>
      <c r="CC9" t="str">
        <f>IFERROR(VLOOKUP(B9,'2021'!$B$3:$AB$102,5,0), "")</f>
        <v>86 (93)</v>
      </c>
      <c r="CD9" t="str">
        <f>IFERROR(VLOOKUP(B9,'2020'!$B$3:$AD$92,13,0), "")</f>
        <v>92 (95)</v>
      </c>
      <c r="CE9" t="str">
        <f>IFERROR(VLOOKUP(B9,'2019'!$B$3:$AC$102,10,0), "")</f>
        <v>100 (93)</v>
      </c>
      <c r="CG9">
        <v>43</v>
      </c>
      <c r="CH9">
        <f>IFERROR(VLOOKUP(B9,'2021'!$B$3:$AB$102,7,0), "")</f>
        <v>39</v>
      </c>
      <c r="CI9">
        <f>IFERROR(VLOOKUP(B9,'2020'!$B$3:$AD$92,17,0), "")</f>
        <v>39</v>
      </c>
      <c r="CJ9">
        <f>IFERROR(VLOOKUP(B9,'2019'!$B$3:$AC$102,9,0), "")</f>
        <v>40</v>
      </c>
      <c r="CK9">
        <f>IFERROR(VLOOKUP(B9,'2018'!$B$3:$U$102,11,0), "")</f>
        <v>50</v>
      </c>
      <c r="CL9">
        <v>88</v>
      </c>
      <c r="CM9">
        <f>IFERROR(VLOOKUP(B9,'2021'!$B$3:$AB$102,19,0), "")</f>
        <v>98</v>
      </c>
      <c r="CN9">
        <f>IFERROR(VLOOKUP(B9,'2020'!$B$3:$AD$92,26,0), "")</f>
        <v>93</v>
      </c>
      <c r="CO9">
        <f>IFERROR(VLOOKUP(B9,'2019'!$B$3:$AC$102,3,0), "")</f>
        <v>90</v>
      </c>
      <c r="CP9">
        <f>IFERROR(VLOOKUP(B9,'2018'!$B$3:$U$102,18,0), "")</f>
        <v>81</v>
      </c>
      <c r="CQ9">
        <v>88.539000000000001</v>
      </c>
      <c r="CR9">
        <f>IFERROR(VLOOKUP(B9,'2021'!$B$3:$AB$102,21,0), "")</f>
        <v>89.926000000000002</v>
      </c>
      <c r="CS9">
        <f>IFERROR(VLOOKUP(B9,'2020'!$B$3:$AD$92,7,0), "")</f>
        <v>88</v>
      </c>
      <c r="CV9" t="s">
        <v>161</v>
      </c>
      <c r="CW9">
        <v>100</v>
      </c>
      <c r="CX9">
        <v>13.09</v>
      </c>
      <c r="CY9">
        <f>IFERROR( VLOOKUP(B9,Programs!B10:$AB$102,2,0), "")</f>
        <v>7</v>
      </c>
      <c r="CZ9">
        <f>IFERROR(VLOOKUP(B9,Programs!B10:$AB$102,3,0), "")</f>
        <v>0</v>
      </c>
      <c r="DA9">
        <f>IFERROR(VLOOKUP(B9,Programs!$B$3:$AB$102,3,0), "")</f>
        <v>0</v>
      </c>
      <c r="DB9">
        <f>IFERROR(VLOOKUP(B9,Programs!$B$3:$AB$102,5,0), "")</f>
        <v>0</v>
      </c>
      <c r="DC9" t="str">
        <f>IFERROR(VLOOKUP(B9,Programs!$B$3:$AB$102,6,0), "")</f>
        <v>No</v>
      </c>
      <c r="DD9">
        <f>IFERROR(VLOOKUP(B9,Programs!$B$3:$AB$102,7,0), "")</f>
        <v>0</v>
      </c>
      <c r="DE9" t="str">
        <f>IFERROR(VLOOKUP(B9,Programs!$B$3:$AB$102,8,0), "")</f>
        <v>A minimum second-class honours (Grade 1) degree (or equivalent) in Business/Economics or a related discipline.Fluency in English and one other language.  Preference will be given to candidates with 3+ languages.</v>
      </c>
      <c r="DF9">
        <f>IFERROR(VLOOKUP(B9,Programs!$B$3:$AB$102,9,0), "")</f>
        <v>1</v>
      </c>
      <c r="DG9">
        <f>IFERROR(VLOOKUP(B9,Programs!$B$3:$AB$102,10,0), "")</f>
        <v>10</v>
      </c>
      <c r="DH9" t="str">
        <f>IFERROR(VLOOKUP(B9,Programs!$B$3:$AB$102,11,0), "")</f>
        <v>Both</v>
      </c>
      <c r="DI9">
        <f>IFERROR(VLOOKUP(B9,Programs!$B$3:$AB$102,12,0), "")</f>
        <v>50</v>
      </c>
      <c r="DJ9">
        <f>IFERROR(VLOOKUP(B9,Programs!$B$3:$AB$102,13,0), "")</f>
        <v>16500</v>
      </c>
      <c r="DK9">
        <f>IFERROR(VLOOKUP(B9,Programs!$B$3:$AB$102,14,0), "")</f>
        <v>23620</v>
      </c>
      <c r="DL9" t="str">
        <f>IFERROR(VLOOKUP(B9,Programs!$B$3:$AB$102,15,0), "")</f>
        <v>Pounds</v>
      </c>
      <c r="DM9">
        <f>IFERROR(VLOOKUP(B9,Programs!$B$3:$AB$102,16,0), "")</f>
        <v>4</v>
      </c>
      <c r="DN9">
        <f>IFERROR(VLOOKUP(B9,Programs!$B$3:$AB$102,17,0), "")</f>
        <v>3</v>
      </c>
      <c r="DO9">
        <f>IFERROR(VLOOKUP(B9,Programs!$B$3:$AB$102,18,0), "")</f>
        <v>2</v>
      </c>
      <c r="DP9">
        <f>IFERROR(VLOOKUP(B9,Programs!$B$3:$AB$102,19,0), "")</f>
        <v>0</v>
      </c>
      <c r="DQ9" s="30" t="str">
        <f>IFERROR(VLOOKUP(B9,Programs!$B$3:$AB$102,20,0), "")</f>
        <v>Yes</v>
      </c>
      <c r="DR9" t="str">
        <f>IFERROR(VLOOKUP(B9,Programs!$B$3:$AB$102,21,0), "")</f>
        <v>No</v>
      </c>
      <c r="DS9" t="str">
        <f>IFERROR(VLOOKUP(B9,Programs!$B$3:$AB$102,22,0), "")</f>
        <v>No</v>
      </c>
      <c r="DT9" t="str">
        <f>IFERROR(VLOOKUP(B9,Programs!$B$3:$AB$102,23,0), "")</f>
        <v>Yes</v>
      </c>
      <c r="DU9" t="str">
        <f>IFERROR(VLOOKUP(B9,Programs!$B$3:$AB$102,24,0), "")</f>
        <v>No</v>
      </c>
      <c r="DV9" t="str">
        <f>IFERROR(VLOOKUP(B9,Programs!$B$3:$AB$102,25,0), "")</f>
        <v>No</v>
      </c>
      <c r="DW9" t="str">
        <f>IFERROR(VLOOKUP(B9,Programs!$B$3:$AB$102,26,0), "")</f>
        <v>Yes</v>
      </c>
      <c r="DX9" t="str">
        <f>IFERROR(VLOOKUP(B9,Programs!$B$3:$AB$102,27,0), "")</f>
        <v>No</v>
      </c>
    </row>
    <row r="10" spans="1:128" x14ac:dyDescent="0.3">
      <c r="A10">
        <v>9</v>
      </c>
      <c r="B10" t="s">
        <v>46</v>
      </c>
      <c r="C10" t="s">
        <v>1</v>
      </c>
      <c r="D10">
        <v>21</v>
      </c>
      <c r="E10">
        <f>IFERROR(VLOOKUP(B10,'2021'!$B$3:$AB$102,22,0), "")</f>
        <v>59</v>
      </c>
      <c r="F10">
        <f>IFERROR(VLOOKUP(B10,'2020'!$B$3:$AD$92,11,0), "")</f>
        <v>46</v>
      </c>
      <c r="G10">
        <f>IFERROR(VLOOKUP(B10,'2019'!$B$3:$AC$102,14,0), "")</f>
        <v>53</v>
      </c>
      <c r="I10">
        <f t="shared" si="0"/>
        <v>32</v>
      </c>
      <c r="J10">
        <v>13</v>
      </c>
      <c r="K10">
        <f>IFERROR(VLOOKUP(B10,'2021'!$B$3:$AB$102,10,0), "")</f>
        <v>85</v>
      </c>
      <c r="L10">
        <f>IFERROR(VLOOKUP(B10,'2020'!$B$3:$AD$92,20,0), "")</f>
        <v>85</v>
      </c>
      <c r="M10">
        <f>IFERROR(VLOOKUP(B10,'2019'!$B$3:$AC$102,19,0), "")</f>
        <v>85</v>
      </c>
      <c r="N10">
        <f>IFERROR(VLOOKUP(B10,'2018'!$B$3:$U$102,14,0), "")</f>
        <v>79</v>
      </c>
      <c r="O10">
        <v>12</v>
      </c>
      <c r="P10">
        <f>IFERROR(VLOOKUP(B10,'2021'!B11:$AB$102,23,0), "")</f>
        <v>22</v>
      </c>
      <c r="Q10">
        <f>IFERROR(VLOOKUP(B10,'2020'!$B$3:$AD$92,4,0), "")</f>
        <v>24</v>
      </c>
      <c r="R10">
        <f>IFERROR(VLOOKUP(B10,'2019'!$B$3:$AC$102,5,0), "")</f>
        <v>27</v>
      </c>
      <c r="T10">
        <v>20</v>
      </c>
      <c r="U10">
        <f>IFERROR(VLOOKUP(B10,'2021'!$B$3:$AB$102,11,0), "")</f>
        <v>30</v>
      </c>
      <c r="V10">
        <f>IFERROR(VLOOKUP(B10,'2020'!$B$3:$AD$92,6,0), "")</f>
        <v>36</v>
      </c>
      <c r="W10">
        <f>IFERROR(VLOOKUP(B10,'2019'!$B$3:$AC$102,12,0), "")</f>
        <v>36</v>
      </c>
      <c r="X10">
        <f>IFERROR(VLOOKUP(B10,'2018'!$B$3:$U$102,15,0), "")</f>
        <v>31</v>
      </c>
      <c r="Y10">
        <v>99</v>
      </c>
      <c r="Z10">
        <f>IFERROR(VLOOKUP(B10,'2021'!$B$3:$AB$102,12,0), "")</f>
        <v>99</v>
      </c>
      <c r="AA10">
        <f>IFERROR(VLOOKUP(B10,'2020'!$B$3:$AD$92,15,0), "")</f>
        <v>99</v>
      </c>
      <c r="AB10">
        <f>IFERROR(VLOOKUP(B10,'2019'!$B$3:$AC$102,21,0), "")</f>
        <v>98</v>
      </c>
      <c r="AC10">
        <f>IFERROR(VLOOKUP(B10,'2018'!$B$3:$U$102,19,0), "")</f>
        <v>96</v>
      </c>
      <c r="AD10">
        <v>36</v>
      </c>
      <c r="AE10">
        <f>IFERROR(VLOOKUP(B10,'2021'!$B$3:$AB$102,9,0), "")</f>
        <v>37</v>
      </c>
      <c r="AF10">
        <f>IFERROR(VLOOKUP(B10,'2020'!$B$3:$AD$92,18,0), "")</f>
        <v>30</v>
      </c>
      <c r="AG10">
        <f>IFERROR(VLOOKUP(B10,'2019'!$B$3:$AC$102,16,0), "")</f>
        <v>30</v>
      </c>
      <c r="AH10">
        <f>IFERROR(VLOOKUP(B10,'2018'!$B$3:$U$102,16,0), "")</f>
        <v>29</v>
      </c>
      <c r="AI10">
        <v>9</v>
      </c>
      <c r="AJ10">
        <v>21</v>
      </c>
      <c r="AK10">
        <v>29</v>
      </c>
      <c r="AL10">
        <v>40</v>
      </c>
      <c r="AM10">
        <f>IFERROR(VLOOKUP(B10,'2019'!$B$3:$AC$102,24,0), "")</f>
        <v>40</v>
      </c>
      <c r="AN10">
        <v>9.08</v>
      </c>
      <c r="AO10">
        <f>IFERROR(VLOOKUP(B10,'2021'!$B$3:$AB$102,13,0), "")</f>
        <v>8.91</v>
      </c>
      <c r="AP10">
        <f>IFERROR(VLOOKUP(B10,'2020'!$B$3:$AD$92,25,0), "")</f>
        <v>9</v>
      </c>
      <c r="AS10">
        <v>50</v>
      </c>
      <c r="AT10">
        <f>IFERROR(VLOOKUP(B10,'2021'!$B$3:$AB$102,3,0), "")</f>
        <v>38</v>
      </c>
      <c r="AU10">
        <f>IFERROR(VLOOKUP(B10,'2020'!$B$3:$AD$92,12,0), "")</f>
        <v>38</v>
      </c>
      <c r="AV10">
        <f>IFERROR(VLOOKUP(B10,'2019'!$B$3:$AC$102,22,0), "")</f>
        <v>38</v>
      </c>
      <c r="AW10">
        <f>IFERROR(VLOOKUP(B10,'2018'!$B$3:$U$102,5,0), "")</f>
        <v>36</v>
      </c>
      <c r="AX10">
        <v>50</v>
      </c>
      <c r="AY10">
        <f>IFERROR(VLOOKUP(B10,'2021'!$B$3:$AB$102,27,0), "")</f>
        <v>51</v>
      </c>
      <c r="AZ10">
        <f>IFERROR(VLOOKUP(B10,'2020'!$B$3:$AD$92,8,0), "")</f>
        <v>50</v>
      </c>
      <c r="BA10">
        <f>IFERROR(VLOOKUP(B10,'2019'!B11:$AC$102,20,0), "")</f>
        <v>51</v>
      </c>
      <c r="BB10">
        <f>IFERROR(VLOOKUP(B10,'2018'!$B$3:$U$102,4,0), "")</f>
        <v>51</v>
      </c>
      <c r="BC10">
        <v>41</v>
      </c>
      <c r="BD10">
        <f>IFERROR(VLOOKUP(B10,'2021'!$B$3:$AB$102,6,0), "")</f>
        <v>40</v>
      </c>
      <c r="BE10">
        <f>IFERROR(VLOOKUP(B10,'2020'!$B$3:$AD$92,3,0), "")</f>
        <v>38</v>
      </c>
      <c r="BF10">
        <f>IFERROR(VLOOKUP(B10,'2019'!$B$3:$AC$102,27,0), "")</f>
        <v>34</v>
      </c>
      <c r="BG10">
        <f>IFERROR(VLOOKUP(B10,'2018'!$B$3:$U$102,8,0), "")</f>
        <v>34</v>
      </c>
      <c r="BH10">
        <v>56</v>
      </c>
      <c r="BI10">
        <f>IFERROR(VLOOKUP(B11,'2021'!$B$3:$AB$102,17,0), "")</f>
        <v>57</v>
      </c>
      <c r="BJ10">
        <f>IFERROR(VLOOKUP(B10,'2020'!$B$3:$AD$92,2,0), "")</f>
        <v>63</v>
      </c>
      <c r="BK10">
        <f>IFERROR(VLOOKUP(B10,'2019'!$B$3:$AC$102,11,0), "")</f>
        <v>59</v>
      </c>
      <c r="BL10">
        <f>IFERROR(VLOOKUP(B10,'2018'!B11:U110,13,0), "")</f>
        <v>67</v>
      </c>
      <c r="BM10" s="25">
        <v>58.01</v>
      </c>
      <c r="BN10" s="25">
        <f>IFERROR(VLOOKUP($B10,'2021'!$B$3:$AB$102,20,0),"")</f>
        <v>57.710999999999999</v>
      </c>
      <c r="BO10" s="25">
        <f>IFERROR(VLOOKUP($B10,'2020'!$B$3:$AD$92,20,0),"")</f>
        <v>85</v>
      </c>
      <c r="BP10" s="25">
        <f>IFERROR(VLOOKUP($B10,'2019'!$B$3:$AC$102,17,0),"")</f>
        <v>46</v>
      </c>
      <c r="BQ10" s="25">
        <f>IFERROR(VLOOKUP($B10,'2018'!$B$3:$U$102,17,0),"")</f>
        <v>37</v>
      </c>
      <c r="BR10" s="1">
        <v>96487</v>
      </c>
      <c r="BS10" s="1">
        <f>IFERROR(VLOOKUP(B10,'2021'!$B$3:$AB$102,18,0), "")</f>
        <v>86754</v>
      </c>
      <c r="BT10" s="1">
        <f>IFERROR(VLOOKUP(B10,'2020'!$B$3:$AD$92,16,0), "")</f>
        <v>78031</v>
      </c>
      <c r="BU10" s="1">
        <f>IFERROR(VLOOKUP(B10,'2019'!$B$3:$AC$102,7,0), "")</f>
        <v>73095</v>
      </c>
      <c r="BV10" s="1"/>
      <c r="BW10">
        <v>60</v>
      </c>
      <c r="BX10">
        <f>IFERROR(VLOOKUP(B10,'2021'!$B$3:$AB$102,24,0), "")</f>
        <v>74</v>
      </c>
      <c r="BY10">
        <f>IFERROR(VLOOKUP(B10,'2020'!$B$3:$AD$92,28,0), "")</f>
        <v>76</v>
      </c>
      <c r="BZ10">
        <f>IFERROR(VLOOKUP(B10,'2019'!$B$3:$AC$102,13,0), "")</f>
        <v>89</v>
      </c>
      <c r="CB10" t="s">
        <v>171</v>
      </c>
      <c r="CC10" t="str">
        <f>IFERROR(VLOOKUP(B10,'2021'!$B$3:$AB$102,5,0), "")</f>
        <v>95 (56)</v>
      </c>
      <c r="CD10" t="str">
        <f>IFERROR(VLOOKUP(B10,'2020'!$B$3:$AD$92,13,0), "")</f>
        <v>92 (70)</v>
      </c>
      <c r="CE10" t="str">
        <f>IFERROR(VLOOKUP(B10,'2019'!$B$3:$AC$102,10,0), "")</f>
        <v>89 (79)</v>
      </c>
      <c r="CG10">
        <v>62</v>
      </c>
      <c r="CH10">
        <f>IFERROR(VLOOKUP(B10,'2021'!$B$3:$AB$102,7,0), "")</f>
        <v>62</v>
      </c>
      <c r="CI10">
        <f>IFERROR(VLOOKUP(B10,'2020'!$B$3:$AD$92,17,0), "")</f>
        <v>55</v>
      </c>
      <c r="CJ10">
        <f>IFERROR(VLOOKUP(B10,'2019'!$B$3:$AC$102,9,0), "")</f>
        <v>52</v>
      </c>
      <c r="CK10">
        <f>IFERROR(VLOOKUP(B10,'2018'!$B$3:$U$102,11,0), "")</f>
        <v>50</v>
      </c>
      <c r="CL10">
        <v>44</v>
      </c>
      <c r="CM10">
        <f>IFERROR(VLOOKUP(B10,'2021'!$B$3:$AB$102,19,0), "")</f>
        <v>43</v>
      </c>
      <c r="CN10">
        <f>IFERROR(VLOOKUP(B10,'2020'!$B$3:$AD$92,26,0), "")</f>
        <v>39</v>
      </c>
      <c r="CO10">
        <f>IFERROR(VLOOKUP(B10,'2019'!$B$3:$AC$102,3,0), "")</f>
        <v>39</v>
      </c>
      <c r="CP10">
        <f>IFERROR(VLOOKUP(B10,'2018'!$B$3:$U$102,18,0), "")</f>
        <v>42</v>
      </c>
      <c r="CQ10">
        <v>89.68</v>
      </c>
      <c r="CR10">
        <f>IFERROR(VLOOKUP(B10,'2021'!$B$3:$AB$102,21,0), "")</f>
        <v>88.132999999999996</v>
      </c>
      <c r="CS10">
        <f>IFERROR(VLOOKUP(B10,'2020'!$B$3:$AD$92,7,0), "")</f>
        <v>87</v>
      </c>
      <c r="CV10" t="s">
        <v>170</v>
      </c>
      <c r="CW10">
        <v>100</v>
      </c>
      <c r="CX10">
        <v>18</v>
      </c>
      <c r="CY10">
        <f>IFERROR( VLOOKUP(B10,Programs!B11:$AB$102,2,0), "")</f>
        <v>6</v>
      </c>
      <c r="CZ10">
        <f>IFERROR(VLOOKUP(B10,Programs!B11:$AB$102,3,0), "")</f>
        <v>0</v>
      </c>
      <c r="DA10">
        <f>IFERROR(VLOOKUP(B10,Programs!$B$3:$AB$102,3,0), "")</f>
        <v>0</v>
      </c>
      <c r="DB10">
        <f>IFERROR(VLOOKUP(B10,Programs!$B$3:$AB$102,5,0), "")</f>
        <v>0</v>
      </c>
      <c r="DC10" t="str">
        <f>IFERROR(VLOOKUP(B10,Programs!$B$3:$AB$102,6,0), "")</f>
        <v>Yes</v>
      </c>
      <c r="DD10">
        <f>IFERROR(VLOOKUP(B10,Programs!$B$3:$AB$102,7,0), "")</f>
        <v>0</v>
      </c>
      <c r="DE10" t="str">
        <f>IFERROR(VLOOKUP(B10,Programs!$B$3:$AB$102,8,0), "")</f>
        <v>International direct applications are open to foreign candidates, and to French candidates with, or soon to have, a foreign degree equivalent to at least a Bachelor’s degree. Candidates will need to demonstrate that they have studied a minimum of two years outside of France.</v>
      </c>
      <c r="DF10">
        <f>IFERROR(VLOOKUP(B10,Programs!$B$3:$AB$102,9,0), "")</f>
        <v>4</v>
      </c>
      <c r="DG10">
        <f>IFERROR(VLOOKUP(B10,Programs!$B$3:$AB$102,10,0), "")</f>
        <v>0</v>
      </c>
      <c r="DH10" t="str">
        <f>IFERROR(VLOOKUP(B10,Programs!$B$3:$AB$102,11,0), "")</f>
        <v>Both</v>
      </c>
      <c r="DI10">
        <f>IFERROR(VLOOKUP(B10,Programs!$B$3:$AB$102,12,0), "")</f>
        <v>120</v>
      </c>
      <c r="DJ10">
        <f>IFERROR(VLOOKUP(B10,Programs!$B$3:$AB$102,13,0), "")</f>
        <v>38600</v>
      </c>
      <c r="DK10">
        <f>IFERROR(VLOOKUP(B10,Programs!$B$3:$AB$102,14,0), "")</f>
        <v>38600</v>
      </c>
      <c r="DL10" t="str">
        <f>IFERROR(VLOOKUP(B10,Programs!$B$3:$AB$102,15,0), "")</f>
        <v>Euro</v>
      </c>
      <c r="DM10">
        <f>IFERROR(VLOOKUP(B10,Programs!$B$3:$AB$102,16,0), "")</f>
        <v>4</v>
      </c>
      <c r="DN10">
        <f>IFERROR(VLOOKUP(B10,Programs!$B$3:$AB$102,17,0), "")</f>
        <v>4</v>
      </c>
      <c r="DO10">
        <f>IFERROR(VLOOKUP(B10,Programs!$B$3:$AB$102,18,0), "")</f>
        <v>0</v>
      </c>
      <c r="DP10">
        <f>IFERROR(VLOOKUP(B10,Programs!$B$3:$AB$102,19,0), "")</f>
        <v>0</v>
      </c>
      <c r="DQ10" s="30" t="str">
        <f>IFERROR(VLOOKUP(B10,Programs!$B$3:$AB$102,20,0), "")</f>
        <v>Yes</v>
      </c>
      <c r="DR10" t="str">
        <f>IFERROR(VLOOKUP(B10,Programs!$B$3:$AB$102,21,0), "")</f>
        <v>No</v>
      </c>
      <c r="DS10" t="str">
        <f>IFERROR(VLOOKUP(B10,Programs!$B$3:$AB$102,22,0), "")</f>
        <v>No</v>
      </c>
      <c r="DT10" t="str">
        <f>IFERROR(VLOOKUP(B10,Programs!$B$3:$AB$102,23,0), "")</f>
        <v>Yes</v>
      </c>
      <c r="DU10" t="str">
        <f>IFERROR(VLOOKUP(B10,Programs!$B$3:$AB$102,24,0), "")</f>
        <v>No</v>
      </c>
      <c r="DV10" t="str">
        <f>IFERROR(VLOOKUP(B10,Programs!$B$3:$AB$102,25,0), "")</f>
        <v>No</v>
      </c>
      <c r="DW10" t="str">
        <f>IFERROR(VLOOKUP(B10,Programs!$B$3:$AB$102,26,0), "")</f>
        <v>Yes</v>
      </c>
      <c r="DX10" t="str">
        <f>IFERROR(VLOOKUP(B10,Programs!$B$3:$AB$102,27,0), "")</f>
        <v>No</v>
      </c>
    </row>
    <row r="11" spans="1:128" x14ac:dyDescent="0.3">
      <c r="A11">
        <v>10</v>
      </c>
      <c r="B11" t="s">
        <v>47</v>
      </c>
      <c r="C11" t="s">
        <v>6</v>
      </c>
      <c r="D11">
        <v>18</v>
      </c>
      <c r="E11">
        <f>IFERROR(VLOOKUP(B11,'2021'!$B$3:$AB$102,22,0), "")</f>
        <v>61</v>
      </c>
      <c r="F11">
        <f>IFERROR(VLOOKUP(B11,'2020'!$B$3:$AD$92,11,0), "")</f>
        <v>63</v>
      </c>
      <c r="G11">
        <f>IFERROR(VLOOKUP(B11,'2019'!$B$3:$AC$102,14,0), "")</f>
        <v>92</v>
      </c>
      <c r="I11">
        <f t="shared" si="0"/>
        <v>74</v>
      </c>
      <c r="J11">
        <v>50</v>
      </c>
      <c r="K11">
        <f>IFERROR(VLOOKUP(B11,'2021'!$B$3:$AB$102,10,0), "")</f>
        <v>50</v>
      </c>
      <c r="L11">
        <f>IFERROR(VLOOKUP(B11,'2020'!$B$3:$AD$92,20,0), "")</f>
        <v>50</v>
      </c>
      <c r="M11">
        <f>IFERROR(VLOOKUP(B11,'2019'!$B$3:$AC$102,19,0), "")</f>
        <v>50</v>
      </c>
      <c r="N11" t="str">
        <f>IFERROR(VLOOKUP(B11,'2018'!$B$3:$U$102,14,0), "")</f>
        <v/>
      </c>
      <c r="O11">
        <v>33</v>
      </c>
      <c r="P11">
        <f>IFERROR(VLOOKUP(B11,'2021'!B12:$AB$102,23,0), "")</f>
        <v>47</v>
      </c>
      <c r="Q11">
        <f>IFERROR(VLOOKUP(B11,'2020'!$B$3:$AD$92,4,0), "")</f>
        <v>43</v>
      </c>
      <c r="R11">
        <f>IFERROR(VLOOKUP(B11,'2019'!$B$3:$AC$102,5,0), "")</f>
        <v>38</v>
      </c>
      <c r="T11">
        <v>16</v>
      </c>
      <c r="U11">
        <f>IFERROR(VLOOKUP(B11,'2021'!$B$3:$AB$102,11,0), "")</f>
        <v>24</v>
      </c>
      <c r="V11" t="str">
        <f>IFERROR(VLOOKUP(B11,'2020'!$B$3:$AD$92,6,0), "")</f>
        <v/>
      </c>
      <c r="W11" t="str">
        <f>IFERROR(VLOOKUP(B11,'2019'!$B$3:$AC$102,12,0), "")</f>
        <v/>
      </c>
      <c r="X11" t="str">
        <f>IFERROR(VLOOKUP(B11,'2018'!$B$3:$U$102,15,0), "")</f>
        <v/>
      </c>
      <c r="Y11">
        <v>100</v>
      </c>
      <c r="Z11">
        <f>IFERROR(VLOOKUP(B11,'2021'!$B$3:$AB$102,12,0), "")</f>
        <v>100</v>
      </c>
      <c r="AA11">
        <f>IFERROR(VLOOKUP(B11,'2020'!$B$3:$AD$92,15,0), "")</f>
        <v>100</v>
      </c>
      <c r="AB11">
        <f>IFERROR(VLOOKUP(B11,'2019'!$B$3:$AC$102,21,0), "")</f>
        <v>100</v>
      </c>
      <c r="AC11" t="str">
        <f>IFERROR(VLOOKUP(B11,'2018'!$B$3:$U$102,19,0), "")</f>
        <v/>
      </c>
      <c r="AD11">
        <v>7</v>
      </c>
      <c r="AE11">
        <f>IFERROR(VLOOKUP(B11,'2021'!$B$3:$AB$102,9,0), "")</f>
        <v>10</v>
      </c>
      <c r="AF11">
        <f>IFERROR(VLOOKUP(B11,'2020'!$B$3:$AD$92,18,0), "")</f>
        <v>23</v>
      </c>
      <c r="AG11">
        <f>IFERROR(VLOOKUP(B11,'2019'!$B$3:$AC$102,16,0), "")</f>
        <v>17</v>
      </c>
      <c r="AH11" t="str">
        <f>IFERROR(VLOOKUP(B11,'2018'!$B$3:$U$102,16,0), "")</f>
        <v/>
      </c>
      <c r="AI11">
        <v>10</v>
      </c>
      <c r="AJ11">
        <v>12</v>
      </c>
      <c r="AK11">
        <v>26</v>
      </c>
      <c r="AL11">
        <v>35</v>
      </c>
      <c r="AM11" t="str">
        <f>IFERROR(VLOOKUP(B11,'2019'!$B$3:$AC$102,24,0), "")</f>
        <v/>
      </c>
      <c r="AN11">
        <v>9.32</v>
      </c>
      <c r="AO11">
        <f>IFERROR(VLOOKUP(B11,'2021'!$B$3:$AB$102,13,0), "")</f>
        <v>9.56</v>
      </c>
      <c r="AP11">
        <f>IFERROR(VLOOKUP(B11,'2020'!$B$3:$AD$92,25,0), "")</f>
        <v>9</v>
      </c>
      <c r="AS11">
        <v>50</v>
      </c>
      <c r="AT11">
        <f>IFERROR(VLOOKUP(B11,'2021'!$B$3:$AB$102,3,0), "")</f>
        <v>25</v>
      </c>
      <c r="AU11">
        <f>IFERROR(VLOOKUP(B11,'2020'!$B$3:$AD$92,12,0), "")</f>
        <v>25</v>
      </c>
      <c r="AV11">
        <f>IFERROR(VLOOKUP(B11,'2019'!$B$3:$AC$102,22,0), "")</f>
        <v>25</v>
      </c>
      <c r="AW11" t="str">
        <f>IFERROR(VLOOKUP(B11,'2018'!$B$3:$U$102,5,0), "")</f>
        <v/>
      </c>
      <c r="AX11">
        <v>43</v>
      </c>
      <c r="AY11">
        <f>IFERROR(VLOOKUP(B11,'2021'!$B$3:$AB$102,27,0), "")</f>
        <v>46</v>
      </c>
      <c r="AZ11">
        <f>IFERROR(VLOOKUP(B11,'2020'!$B$3:$AD$92,8,0), "")</f>
        <v>38</v>
      </c>
      <c r="BA11">
        <f>IFERROR(VLOOKUP(B11,'2019'!B12:$AC$102,20,0), "")</f>
        <v>38</v>
      </c>
      <c r="BB11" t="str">
        <f>IFERROR(VLOOKUP(B11,'2018'!$B$3:$U$102,4,0), "")</f>
        <v/>
      </c>
      <c r="BC11">
        <v>24</v>
      </c>
      <c r="BD11">
        <f>IFERROR(VLOOKUP(B11,'2021'!$B$3:$AB$102,6,0), "")</f>
        <v>19</v>
      </c>
      <c r="BE11">
        <f>IFERROR(VLOOKUP(B11,'2020'!$B$3:$AD$92,3,0), "")</f>
        <v>16</v>
      </c>
      <c r="BF11">
        <f>IFERROR(VLOOKUP(B11,'2019'!$B$3:$AC$102,27,0), "")</f>
        <v>19</v>
      </c>
      <c r="BG11" t="str">
        <f>IFERROR(VLOOKUP(B11,'2018'!$B$3:$U$102,8,0), "")</f>
        <v/>
      </c>
      <c r="BH11">
        <v>54</v>
      </c>
      <c r="BI11">
        <f>IFERROR(VLOOKUP(B12,'2021'!$B$3:$AB$102,17,0), "")</f>
        <v>5</v>
      </c>
      <c r="BJ11">
        <f>IFERROR(VLOOKUP(B11,'2020'!$B$3:$AD$92,2,0), "")</f>
        <v>18</v>
      </c>
      <c r="BK11">
        <f>IFERROR(VLOOKUP(B11,'2019'!$B$3:$AC$102,11,0), "")</f>
        <v>52</v>
      </c>
      <c r="BL11" t="str">
        <f>IFERROR(VLOOKUP(B11,'2018'!B12:U111,13,0), "")</f>
        <v/>
      </c>
      <c r="BM11" s="25">
        <v>46.07</v>
      </c>
      <c r="BN11" s="25">
        <f>IFERROR(VLOOKUP($B11,'2021'!$B$3:$AB$102,20,0),"")</f>
        <v>52.23</v>
      </c>
      <c r="BO11" s="25">
        <f>IFERROR(VLOOKUP($B11,'2020'!$B$3:$AD$92,20,0),"")</f>
        <v>50</v>
      </c>
      <c r="BP11" s="25">
        <f>IFERROR(VLOOKUP($B11,'2019'!$B$3:$AC$102,17,0),"")</f>
        <v>48</v>
      </c>
      <c r="BQ11" s="25" t="str">
        <f>IFERROR(VLOOKUP($B11,'2018'!$B$3:$U$102,17,0),"")</f>
        <v/>
      </c>
      <c r="BR11" s="1">
        <v>97462</v>
      </c>
      <c r="BS11" s="1">
        <f>IFERROR(VLOOKUP(B11,'2021'!$B$3:$AB$102,18,0), "")</f>
        <v>95390</v>
      </c>
      <c r="BT11" s="1">
        <f>IFERROR(VLOOKUP(B11,'2020'!$B$3:$AD$92,16,0), "")</f>
        <v>83952</v>
      </c>
      <c r="BU11" s="1">
        <f>IFERROR(VLOOKUP(B11,'2019'!$B$3:$AC$102,7,0), "")</f>
        <v>81192</v>
      </c>
      <c r="BV11" s="1"/>
      <c r="BW11">
        <v>47</v>
      </c>
      <c r="BX11">
        <f>IFERROR(VLOOKUP(B11,'2021'!$B$3:$AB$102,24,0), "")</f>
        <v>45</v>
      </c>
      <c r="BY11">
        <f>IFERROR(VLOOKUP(B11,'2020'!$B$3:$AD$92,28,0), "")</f>
        <v>41</v>
      </c>
      <c r="BZ11">
        <f>IFERROR(VLOOKUP(B11,'2019'!$B$3:$AC$102,13,0), "")</f>
        <v>46</v>
      </c>
      <c r="CB11" t="s">
        <v>173</v>
      </c>
      <c r="CC11" t="str">
        <f>IFERROR(VLOOKUP(B11,'2021'!$B$3:$AB$102,5,0), "")</f>
        <v>88 (100)</v>
      </c>
      <c r="CD11" t="str">
        <f>IFERROR(VLOOKUP(B11,'2020'!$B$3:$AD$92,13,0), "")</f>
        <v>85 (100)</v>
      </c>
      <c r="CE11" t="str">
        <f>IFERROR(VLOOKUP(B11,'2019'!$B$3:$AC$102,10,0), "")</f>
        <v>83 (100)</v>
      </c>
      <c r="CG11">
        <v>76</v>
      </c>
      <c r="CH11">
        <f>IFERROR(VLOOKUP(B11,'2021'!$B$3:$AB$102,7,0), "")</f>
        <v>74</v>
      </c>
      <c r="CI11">
        <f>IFERROR(VLOOKUP(B11,'2020'!$B$3:$AD$92,17,0), "")</f>
        <v>72</v>
      </c>
      <c r="CJ11">
        <f>IFERROR(VLOOKUP(B11,'2019'!$B$3:$AC$102,9,0), "")</f>
        <v>71</v>
      </c>
      <c r="CK11" t="str">
        <f>IFERROR(VLOOKUP(B11,'2018'!$B$3:$U$102,11,0), "")</f>
        <v/>
      </c>
      <c r="CL11">
        <v>84</v>
      </c>
      <c r="CM11">
        <f>IFERROR(VLOOKUP(B11,'2021'!$B$3:$AB$102,19,0), "")</f>
        <v>78</v>
      </c>
      <c r="CN11">
        <f>IFERROR(VLOOKUP(B11,'2020'!$B$3:$AD$92,26,0), "")</f>
        <v>82</v>
      </c>
      <c r="CO11">
        <f>IFERROR(VLOOKUP(B11,'2019'!$B$3:$AC$102,3,0), "")</f>
        <v>82</v>
      </c>
      <c r="CP11" t="str">
        <f>IFERROR(VLOOKUP(B11,'2018'!$B$3:$U$102,18,0), "")</f>
        <v/>
      </c>
      <c r="CQ11">
        <v>91.027000000000001</v>
      </c>
      <c r="CR11">
        <f>IFERROR(VLOOKUP(B11,'2021'!$B$3:$AB$102,21,0), "")</f>
        <v>89.525999999999996</v>
      </c>
      <c r="CS11">
        <f>IFERROR(VLOOKUP(B11,'2020'!$B$3:$AD$92,7,0), "")</f>
        <v>88</v>
      </c>
      <c r="CV11" t="s">
        <v>172</v>
      </c>
      <c r="CW11">
        <v>100</v>
      </c>
      <c r="CX11">
        <v>24</v>
      </c>
      <c r="CY11">
        <f>IFERROR( VLOOKUP(B11,Programs!B12:$AB$102,2,0), "")</f>
        <v>7</v>
      </c>
      <c r="CZ11">
        <f>IFERROR(VLOOKUP(B11,Programs!B12:$AB$102,3,0), "")</f>
        <v>850</v>
      </c>
      <c r="DA11">
        <f>IFERROR(VLOOKUP(B11,Programs!$B$3:$AB$102,3,0), "")</f>
        <v>850</v>
      </c>
      <c r="DB11">
        <f>IFERROR(VLOOKUP(B11,Programs!$B$3:$AB$102,5,0), "")</f>
        <v>0</v>
      </c>
      <c r="DC11" t="str">
        <f>IFERROR(VLOOKUP(B11,Programs!$B$3:$AB$102,6,0), "")</f>
        <v>Yes</v>
      </c>
      <c r="DD11">
        <f>IFERROR(VLOOKUP(B11,Programs!$B$3:$AB$102,7,0), "")</f>
        <v>0</v>
      </c>
      <c r="DE11" t="str">
        <f>IFERROR(VLOOKUP(B11,Programs!$B$3:$AB$102,8,0), "")</f>
        <v>A previous degree (at least Bachelor's equivalent) with excellent grades. If you are finishing your undergraduate studies within the next year, your application will also be considered.Ideally no more than 24 months of postgraduate work experience (excl. internships).</v>
      </c>
      <c r="DF11">
        <f>IFERROR(VLOOKUP(B11,Programs!$B$3:$AB$102,9,0), "")</f>
        <v>1</v>
      </c>
      <c r="DG11">
        <f>IFERROR(VLOOKUP(B11,Programs!$B$3:$AB$102,10,0), "")</f>
        <v>1</v>
      </c>
      <c r="DH11" t="str">
        <f>IFERROR(VLOOKUP(B11,Programs!$B$3:$AB$102,11,0), "")</f>
        <v>Both</v>
      </c>
      <c r="DI11">
        <f>IFERROR(VLOOKUP(B11,Programs!$B$3:$AB$102,12,0), "")</f>
        <v>50</v>
      </c>
      <c r="DJ11">
        <f>IFERROR(VLOOKUP(B11,Programs!$B$3:$AB$102,13,0), "")</f>
        <v>29500</v>
      </c>
      <c r="DK11">
        <f>IFERROR(VLOOKUP(B11,Programs!$B$3:$AB$102,14,0), "")</f>
        <v>32000</v>
      </c>
      <c r="DL11" t="str">
        <f>IFERROR(VLOOKUP(B11,Programs!$B$3:$AB$102,15,0), "")</f>
        <v>Euro</v>
      </c>
      <c r="DM11">
        <f>IFERROR(VLOOKUP(B11,Programs!$B$3:$AB$102,16,0), "")</f>
        <v>6</v>
      </c>
      <c r="DN11">
        <f>IFERROR(VLOOKUP(B11,Programs!$B$3:$AB$102,17,0), "")</f>
        <v>3</v>
      </c>
      <c r="DO11">
        <f>IFERROR(VLOOKUP(B11,Programs!$B$3:$AB$102,18,0), "")</f>
        <v>14</v>
      </c>
      <c r="DP11">
        <f>IFERROR(VLOOKUP(B11,Programs!$B$3:$AB$102,19,0), "")</f>
        <v>15</v>
      </c>
      <c r="DQ11" s="30" t="str">
        <f>IFERROR(VLOOKUP(B11,Programs!$B$3:$AB$102,20,0), "")</f>
        <v>Yes</v>
      </c>
      <c r="DR11" t="str">
        <f>IFERROR(VLOOKUP(B11,Programs!$B$3:$AB$102,21,0), "")</f>
        <v>No</v>
      </c>
      <c r="DS11" t="str">
        <f>IFERROR(VLOOKUP(B11,Programs!$B$3:$AB$102,22,0), "")</f>
        <v>No</v>
      </c>
      <c r="DT11" t="str">
        <f>IFERROR(VLOOKUP(B11,Programs!$B$3:$AB$102,23,0), "")</f>
        <v>Yes</v>
      </c>
      <c r="DU11" t="str">
        <f>IFERROR(VLOOKUP(B11,Programs!$B$3:$AB$102,24,0), "")</f>
        <v>No</v>
      </c>
      <c r="DV11" t="str">
        <f>IFERROR(VLOOKUP(B11,Programs!$B$3:$AB$102,25,0), "")</f>
        <v>No</v>
      </c>
      <c r="DW11" t="str">
        <f>IFERROR(VLOOKUP(B11,Programs!$B$3:$AB$102,26,0), "")</f>
        <v>Yes</v>
      </c>
      <c r="DX11" t="str">
        <f>IFERROR(VLOOKUP(B11,Programs!$B$3:$AB$102,27,0), "")</f>
        <v>No</v>
      </c>
    </row>
    <row r="12" spans="1:128" x14ac:dyDescent="0.3">
      <c r="A12">
        <v>11</v>
      </c>
      <c r="B12" t="s">
        <v>48</v>
      </c>
      <c r="C12" t="s">
        <v>7</v>
      </c>
      <c r="D12">
        <v>35</v>
      </c>
      <c r="E12">
        <f>IFERROR(VLOOKUP(B12,'2021'!$B$3:$AB$102,22,0), "")</f>
        <v>24</v>
      </c>
      <c r="F12" t="str">
        <f>IFERROR(VLOOKUP(B12,'2020'!$B$3:$AD$92,11,0), "")</f>
        <v/>
      </c>
      <c r="I12">
        <f t="shared" si="0"/>
        <v>-35</v>
      </c>
      <c r="J12">
        <v>87</v>
      </c>
      <c r="K12">
        <f>IFERROR(VLOOKUP(B12,'2021'!$B$3:$AB$102,10,0), "")</f>
        <v>75</v>
      </c>
      <c r="L12" t="str">
        <f>IFERROR(VLOOKUP(B12,'2020'!$B$3:$AD$92,20,0), "")</f>
        <v/>
      </c>
      <c r="M12" t="str">
        <f>IFERROR(VLOOKUP(B12,'2019'!$B$3:$AC$102,19,0), "")</f>
        <v/>
      </c>
      <c r="N12" t="str">
        <f>IFERROR(VLOOKUP(B12,'2018'!$B$3:$U$102,14,0), "")</f>
        <v/>
      </c>
      <c r="O12">
        <v>37</v>
      </c>
      <c r="P12">
        <f>IFERROR(VLOOKUP(B12,'2021'!B13:$AB$102,23,0), "")</f>
        <v>39</v>
      </c>
      <c r="Q12" t="str">
        <f>IFERROR(VLOOKUP(B12,'2020'!$B$3:$AD$92,4,0), "")</f>
        <v/>
      </c>
      <c r="R12" t="str">
        <f>IFERROR(VLOOKUP(B12,'2019'!$B$3:$AC$102,5,0), "")</f>
        <v/>
      </c>
      <c r="U12" t="str">
        <f>IFERROR(VLOOKUP(B12,'2021'!$B$3:$AB$102,11,0), "")</f>
        <v>-</v>
      </c>
      <c r="V12" t="str">
        <f>IFERROR(VLOOKUP(B12,'2020'!$B$3:$AD$92,6,0), "")</f>
        <v/>
      </c>
      <c r="W12" t="str">
        <f>IFERROR(VLOOKUP(B12,'2019'!$B$3:$AC$102,12,0), "")</f>
        <v/>
      </c>
      <c r="X12" t="str">
        <f>IFERROR(VLOOKUP(B12,'2018'!$B$3:$U$102,15,0), "")</f>
        <v/>
      </c>
      <c r="Y12">
        <v>98</v>
      </c>
      <c r="Z12">
        <f>IFERROR(VLOOKUP(B12,'2021'!$B$3:$AB$102,12,0), "")</f>
        <v>98</v>
      </c>
      <c r="AA12" t="str">
        <f>IFERROR(VLOOKUP(B12,'2020'!$B$3:$AD$92,15,0), "")</f>
        <v/>
      </c>
      <c r="AB12" t="str">
        <f>IFERROR(VLOOKUP(B12,'2019'!$B$3:$AC$102,21,0), "")</f>
        <v/>
      </c>
      <c r="AC12" t="str">
        <f>IFERROR(VLOOKUP(B12,'2018'!$B$3:$U$102,19,0), "")</f>
        <v/>
      </c>
      <c r="AD12">
        <v>84</v>
      </c>
      <c r="AE12">
        <f>IFERROR(VLOOKUP(B12,'2021'!$B$3:$AB$102,9,0), "")</f>
        <v>45</v>
      </c>
      <c r="AF12" t="str">
        <f>IFERROR(VLOOKUP(B12,'2020'!$B$3:$AD$92,18,0), "")</f>
        <v/>
      </c>
      <c r="AG12" t="str">
        <f>IFERROR(VLOOKUP(B12,'2019'!$B$3:$AC$102,16,0), "")</f>
        <v/>
      </c>
      <c r="AH12" t="str">
        <f>IFERROR(VLOOKUP(B12,'2018'!$B$3:$U$102,16,0), "")</f>
        <v/>
      </c>
      <c r="AI12">
        <v>11</v>
      </c>
      <c r="AJ12">
        <v>20</v>
      </c>
      <c r="AK12" t="s">
        <v>174</v>
      </c>
      <c r="AM12" t="str">
        <f>IFERROR(VLOOKUP(B12,'2019'!$B$3:$AC$102,24,0), "")</f>
        <v/>
      </c>
      <c r="AN12">
        <v>9.81</v>
      </c>
      <c r="AO12">
        <f>IFERROR(VLOOKUP(B12,'2021'!$B$3:$AB$102,13,0), "")</f>
        <v>9.4600000000000009</v>
      </c>
      <c r="AP12" t="str">
        <f>IFERROR(VLOOKUP(B12,'2020'!$B$3:$AD$92,25,0), "")</f>
        <v/>
      </c>
      <c r="AS12">
        <v>6</v>
      </c>
      <c r="AT12">
        <f>IFERROR(VLOOKUP(B12,'2021'!$B$3:$AB$102,3,0), "")</f>
        <v>6</v>
      </c>
      <c r="AU12" t="str">
        <f>IFERROR(VLOOKUP(B12,'2020'!$B$3:$AD$92,12,0), "")</f>
        <v/>
      </c>
      <c r="AV12" t="str">
        <f>IFERROR(VLOOKUP(B12,'2019'!$B$3:$AC$102,22,0), "")</f>
        <v/>
      </c>
      <c r="AW12" t="str">
        <f>IFERROR(VLOOKUP(B12,'2018'!$B$3:$U$102,5,0), "")</f>
        <v/>
      </c>
      <c r="AX12">
        <v>63</v>
      </c>
      <c r="AY12">
        <f>IFERROR(VLOOKUP(B12,'2021'!$B$3:$AB$102,27,0), "")</f>
        <v>62</v>
      </c>
      <c r="AZ12" t="str">
        <f>IFERROR(VLOOKUP(B12,'2020'!$B$3:$AD$92,8,0), "")</f>
        <v/>
      </c>
      <c r="BA12" t="str">
        <f>IFERROR(VLOOKUP(B12,'2019'!B13:$AC$102,20,0), "")</f>
        <v/>
      </c>
      <c r="BB12" t="str">
        <f>IFERROR(VLOOKUP(B12,'2018'!$B$3:$U$102,4,0), "")</f>
        <v/>
      </c>
      <c r="BC12">
        <v>34</v>
      </c>
      <c r="BD12">
        <f>IFERROR(VLOOKUP(B12,'2021'!$B$3:$AB$102,6,0), "")</f>
        <v>34</v>
      </c>
      <c r="BE12" t="str">
        <f>IFERROR(VLOOKUP(B12,'2020'!$B$3:$AD$92,3,0), "")</f>
        <v/>
      </c>
      <c r="BF12" t="str">
        <f>IFERROR(VLOOKUP(B12,'2019'!$B$3:$AC$102,27,0), "")</f>
        <v/>
      </c>
      <c r="BG12" t="str">
        <f>IFERROR(VLOOKUP(B12,'2018'!$B$3:$U$102,8,0), "")</f>
        <v/>
      </c>
      <c r="BH12">
        <v>10</v>
      </c>
      <c r="BI12">
        <f>IFERROR(VLOOKUP(B13,'2021'!$B$3:$AB$102,17,0), "")</f>
        <v>60</v>
      </c>
      <c r="BJ12" t="str">
        <f>IFERROR(VLOOKUP(B12,'2020'!$B$3:$AD$92,2,0), "")</f>
        <v/>
      </c>
      <c r="BK12" t="str">
        <f>IFERROR(VLOOKUP(B12,'2019'!$B$3:$AC$102,11,0), "")</f>
        <v/>
      </c>
      <c r="BL12" t="str">
        <f>IFERROR(VLOOKUP(B12,'2018'!B13:U112,13,0), "")</f>
        <v/>
      </c>
      <c r="BM12" s="25">
        <v>73.739999999999995</v>
      </c>
      <c r="BN12" s="25">
        <f>IFERROR(VLOOKUP($B12,'2021'!$B$3:$AB$102,20,0),"")</f>
        <v>66.417000000000002</v>
      </c>
      <c r="BO12" s="25" t="str">
        <f>IFERROR(VLOOKUP($B12,'2020'!$B$3:$AD$92,20,0),"")</f>
        <v/>
      </c>
      <c r="BP12" s="25" t="str">
        <f>IFERROR(VLOOKUP($B12,'2019'!$B$3:$AC$102,17,0),"")</f>
        <v/>
      </c>
      <c r="BQ12" s="25" t="str">
        <f>IFERROR(VLOOKUP($B12,'2018'!$B$3:$U$102,17,0),"")</f>
        <v/>
      </c>
      <c r="BR12" s="1">
        <v>114668</v>
      </c>
      <c r="BS12" s="1">
        <f>IFERROR(VLOOKUP(B12,'2021'!$B$3:$AB$102,18,0), "")</f>
        <v>90906</v>
      </c>
      <c r="BT12" s="1" t="str">
        <f>IFERROR(VLOOKUP(B12,'2020'!$B$3:$AD$92,16,0), "")</f>
        <v/>
      </c>
      <c r="BU12" s="1" t="str">
        <f>IFERROR(VLOOKUP(B12,'2019'!$B$3:$AC$102,7,0), "")</f>
        <v/>
      </c>
      <c r="BV12" s="1"/>
      <c r="BW12">
        <v>4</v>
      </c>
      <c r="BX12">
        <f>IFERROR(VLOOKUP(B12,'2021'!$B$3:$AB$102,24,0), "")</f>
        <v>5</v>
      </c>
      <c r="BY12" t="str">
        <f>IFERROR(VLOOKUP(B12,'2020'!$B$3:$AD$92,28,0), "")</f>
        <v/>
      </c>
      <c r="BZ12" t="str">
        <f>IFERROR(VLOOKUP(B12,'2019'!$B$3:$AC$102,13,0), "")</f>
        <v/>
      </c>
      <c r="CB12" t="s">
        <v>176</v>
      </c>
      <c r="CC12" t="str">
        <f>IFERROR(VLOOKUP(B12,'2021'!$B$3:$AB$102,5,0), "")</f>
        <v>100 (99)</v>
      </c>
      <c r="CD12" t="str">
        <f>IFERROR(VLOOKUP(B12,'2020'!$B$3:$AD$92,13,0), "")</f>
        <v/>
      </c>
      <c r="CE12" t="str">
        <f>IFERROR(VLOOKUP(B12,'2019'!$B$3:$AC$102,10,0), "")</f>
        <v/>
      </c>
      <c r="CG12">
        <v>5</v>
      </c>
      <c r="CH12">
        <f>IFERROR(VLOOKUP(B12,'2021'!$B$3:$AB$102,7,0), "")</f>
        <v>6</v>
      </c>
      <c r="CI12" t="str">
        <f>IFERROR(VLOOKUP(B12,'2020'!$B$3:$AD$92,17,0), "")</f>
        <v/>
      </c>
      <c r="CJ12" t="str">
        <f>IFERROR(VLOOKUP(B12,'2019'!$B$3:$AC$102,9,0), "")</f>
        <v/>
      </c>
      <c r="CK12" t="str">
        <f>IFERROR(VLOOKUP(B12,'2018'!$B$3:$U$102,11,0), "")</f>
        <v/>
      </c>
      <c r="CL12">
        <v>25</v>
      </c>
      <c r="CM12">
        <f>IFERROR(VLOOKUP(B12,'2021'!$B$3:$AB$102,19,0), "")</f>
        <v>14</v>
      </c>
      <c r="CN12" t="str">
        <f>IFERROR(VLOOKUP(B12,'2020'!$B$3:$AD$92,26,0), "")</f>
        <v/>
      </c>
      <c r="CO12" t="str">
        <f>IFERROR(VLOOKUP(B12,'2019'!$B$3:$AC$102,3,0), "")</f>
        <v/>
      </c>
      <c r="CP12" t="str">
        <f>IFERROR(VLOOKUP(B12,'2018'!$B$3:$U$102,18,0), "")</f>
        <v/>
      </c>
      <c r="CQ12">
        <v>89.308000000000007</v>
      </c>
      <c r="CR12">
        <f>IFERROR(VLOOKUP(B12,'2021'!$B$3:$AB$102,21,0), "")</f>
        <v>91.932000000000002</v>
      </c>
      <c r="CS12" t="str">
        <f>IFERROR(VLOOKUP(B12,'2020'!$B$3:$AD$92,7,0), "")</f>
        <v/>
      </c>
      <c r="CV12" t="s">
        <v>175</v>
      </c>
      <c r="CW12">
        <v>100</v>
      </c>
      <c r="CX12">
        <v>30.9</v>
      </c>
      <c r="CY12">
        <f>IFERROR( VLOOKUP(B12,Programs!B13:$AB$102,2,0), "")</f>
        <v>7</v>
      </c>
      <c r="CZ12">
        <f>IFERROR(VLOOKUP(B12,Programs!B13:$AB$102,3,0), "")</f>
        <v>0</v>
      </c>
      <c r="DA12">
        <f>IFERROR(VLOOKUP(B12,Programs!$B$3:$AB$102,3,0), "")</f>
        <v>0</v>
      </c>
      <c r="DB12">
        <f>IFERROR(VLOOKUP(B12,Programs!$B$3:$AB$102,5,0), "")</f>
        <v>0</v>
      </c>
      <c r="DC12" t="str">
        <f>IFERROR(VLOOKUP(B12,Programs!$B$3:$AB$102,6,0), "")</f>
        <v>No</v>
      </c>
      <c r="DD12">
        <f>IFERROR(VLOOKUP(B12,Programs!$B$3:$AB$102,7,0), "")</f>
        <v>0</v>
      </c>
      <c r="DE12" t="str">
        <f>IFERROR(VLOOKUP(B12,Programs!$B$3:$AB$102,8,0), "")</f>
        <v>Applicants with bachelor's degree should have five years of working experience at minimum before the admission in 2023. Applicants with master's degree or doctor's degree should have three years of working experience at minimum before the admission in 2023.</v>
      </c>
      <c r="DF12">
        <f>IFERROR(VLOOKUP(B12,Programs!$B$3:$AB$102,9,0), "")</f>
        <v>1</v>
      </c>
      <c r="DG12">
        <f>IFERROR(VLOOKUP(B12,Programs!$B$3:$AB$102,10,0), "")</f>
        <v>4</v>
      </c>
      <c r="DH12" t="str">
        <f>IFERROR(VLOOKUP(B12,Programs!$B$3:$AB$102,11,0), "")</f>
        <v>International</v>
      </c>
      <c r="DI12">
        <f>IFERROR(VLOOKUP(B12,Programs!$B$3:$AB$102,12,0), "")</f>
        <v>800</v>
      </c>
      <c r="DJ12">
        <f>IFERROR(VLOOKUP(B12,Programs!$B$3:$AB$102,13,0), "")</f>
        <v>0</v>
      </c>
      <c r="DK12">
        <f>IFERROR(VLOOKUP(B12,Programs!$B$3:$AB$102,14,0), "")</f>
        <v>90000</v>
      </c>
      <c r="DL12" t="str">
        <f>IFERROR(VLOOKUP(B12,Programs!$B$3:$AB$102,15,0), "")</f>
        <v>RMB</v>
      </c>
      <c r="DM12">
        <f>IFERROR(VLOOKUP(B12,Programs!$B$3:$AB$102,16,0), "")</f>
        <v>4</v>
      </c>
      <c r="DN12">
        <f>IFERROR(VLOOKUP(B12,Programs!$B$3:$AB$102,17,0), "")</f>
        <v>6</v>
      </c>
      <c r="DO12">
        <f>IFERROR(VLOOKUP(B12,Programs!$B$3:$AB$102,18,0), "")</f>
        <v>11</v>
      </c>
      <c r="DP12">
        <f>IFERROR(VLOOKUP(B12,Programs!$B$3:$AB$102,19,0), "")</f>
        <v>0</v>
      </c>
      <c r="DQ12" s="30" t="str">
        <f>IFERROR(VLOOKUP(B12,Programs!$B$3:$AB$102,20,0), "")</f>
        <v>Yes</v>
      </c>
      <c r="DR12" t="str">
        <f>IFERROR(VLOOKUP(B12,Programs!$B$3:$AB$102,21,0), "")</f>
        <v>No</v>
      </c>
      <c r="DS12" t="str">
        <f>IFERROR(VLOOKUP(B12,Programs!$B$3:$AB$102,22,0), "")</f>
        <v>No</v>
      </c>
      <c r="DT12" t="str">
        <f>IFERROR(VLOOKUP(B12,Programs!$B$3:$AB$102,23,0), "")</f>
        <v>Yes</v>
      </c>
      <c r="DU12" t="str">
        <f>IFERROR(VLOOKUP(B12,Programs!$B$3:$AB$102,24,0), "")</f>
        <v>No</v>
      </c>
      <c r="DV12" t="str">
        <f>IFERROR(VLOOKUP(B12,Programs!$B$3:$AB$102,25,0), "")</f>
        <v>No</v>
      </c>
      <c r="DW12" t="str">
        <f>IFERROR(VLOOKUP(B12,Programs!$B$3:$AB$102,26,0), "")</f>
        <v>Yes</v>
      </c>
      <c r="DX12" t="str">
        <f>IFERROR(VLOOKUP(B12,Programs!$B$3:$AB$102,27,0), "")</f>
        <v>No</v>
      </c>
    </row>
    <row r="13" spans="1:128" x14ac:dyDescent="0.3">
      <c r="A13">
        <v>12</v>
      </c>
      <c r="B13" t="s">
        <v>49</v>
      </c>
      <c r="C13" t="s">
        <v>1</v>
      </c>
      <c r="D13">
        <v>4</v>
      </c>
      <c r="E13">
        <f>IFERROR(VLOOKUP(B13,'2021'!$B$3:$AB$102,22,0), "")</f>
        <v>10</v>
      </c>
      <c r="F13">
        <f>IFERROR(VLOOKUP(B13,'2020'!$B$3:$AD$92,11,0), "")</f>
        <v>12</v>
      </c>
      <c r="G13">
        <f>IFERROR(VLOOKUP(B13,'2019'!$B$3:$AC$102,14,0), "")</f>
        <v>13</v>
      </c>
      <c r="I13">
        <f t="shared" si="0"/>
        <v>9</v>
      </c>
      <c r="J13">
        <v>88</v>
      </c>
      <c r="K13">
        <f>IFERROR(VLOOKUP(B13,'2021'!$B$3:$AB$102,10,0), "")</f>
        <v>88</v>
      </c>
      <c r="L13">
        <f>IFERROR(VLOOKUP(B13,'2020'!$B$3:$AD$92,20,0), "")</f>
        <v>87</v>
      </c>
      <c r="M13">
        <f>IFERROR(VLOOKUP(B13,'2019'!$B$3:$AC$102,19,0), "")</f>
        <v>87</v>
      </c>
      <c r="N13">
        <f>IFERROR(VLOOKUP(B13,'2018'!$B$3:$U$102,14,0), "")</f>
        <v>86</v>
      </c>
      <c r="O13">
        <v>34</v>
      </c>
      <c r="P13" t="str">
        <f>IFERROR(VLOOKUP(B13,'2021'!B14:$AB$102,23,0), "")</f>
        <v/>
      </c>
      <c r="Q13">
        <f>IFERROR(VLOOKUP(B13,'2020'!$B$3:$AD$92,4,0), "")</f>
        <v>20</v>
      </c>
      <c r="R13">
        <f>IFERROR(VLOOKUP(B13,'2019'!$B$3:$AC$102,5,0), "")</f>
        <v>22</v>
      </c>
      <c r="T13">
        <v>12</v>
      </c>
      <c r="U13">
        <f>IFERROR(VLOOKUP(B13,'2021'!$B$3:$AB$102,11,0), "")</f>
        <v>15</v>
      </c>
      <c r="V13">
        <f>IFERROR(VLOOKUP(B13,'2020'!$B$3:$AD$92,6,0), "")</f>
        <v>17</v>
      </c>
      <c r="W13">
        <f>IFERROR(VLOOKUP(B13,'2019'!$B$3:$AC$102,12,0), "")</f>
        <v>17</v>
      </c>
      <c r="X13">
        <f>IFERROR(VLOOKUP(B13,'2018'!$B$3:$U$102,15,0), "")</f>
        <v>16</v>
      </c>
      <c r="Y13">
        <v>98</v>
      </c>
      <c r="Z13">
        <f>IFERROR(VLOOKUP(B13,'2021'!$B$3:$AB$102,12,0), "")</f>
        <v>98</v>
      </c>
      <c r="AA13">
        <f>IFERROR(VLOOKUP(B13,'2020'!$B$3:$AD$92,15,0), "")</f>
        <v>98</v>
      </c>
      <c r="AB13">
        <f>IFERROR(VLOOKUP(B13,'2019'!$B$3:$AC$102,21,0), "")</f>
        <v>95</v>
      </c>
      <c r="AC13">
        <f>IFERROR(VLOOKUP(B13,'2018'!$B$3:$U$102,19,0), "")</f>
        <v>91</v>
      </c>
      <c r="AD13">
        <v>32</v>
      </c>
      <c r="AE13">
        <f>IFERROR(VLOOKUP(B13,'2021'!$B$3:$AB$102,9,0), "")</f>
        <v>38</v>
      </c>
      <c r="AF13">
        <f>IFERROR(VLOOKUP(B13,'2020'!$B$3:$AD$92,18,0), "")</f>
        <v>31</v>
      </c>
      <c r="AG13">
        <f>IFERROR(VLOOKUP(B13,'2019'!$B$3:$AC$102,16,0), "")</f>
        <v>27</v>
      </c>
      <c r="AH13">
        <f>IFERROR(VLOOKUP(B13,'2018'!$B$3:$U$102,16,0), "")</f>
        <v>24</v>
      </c>
      <c r="AI13">
        <v>12</v>
      </c>
      <c r="AJ13">
        <v>9</v>
      </c>
      <c r="AK13">
        <v>16</v>
      </c>
      <c r="AL13">
        <v>19</v>
      </c>
      <c r="AM13">
        <f>IFERROR(VLOOKUP(B13,'2019'!$B$3:$AC$102,24,0), "")</f>
        <v>17</v>
      </c>
      <c r="AN13">
        <v>9.4499999999999993</v>
      </c>
      <c r="AO13">
        <f>IFERROR(VLOOKUP(B13,'2021'!$B$3:$AB$102,13,0), "")</f>
        <v>9.1999999999999993</v>
      </c>
      <c r="AP13">
        <f>IFERROR(VLOOKUP(B13,'2020'!$B$3:$AD$92,25,0), "")</f>
        <v>9.11</v>
      </c>
      <c r="AS13">
        <v>54</v>
      </c>
      <c r="AT13">
        <f>IFERROR(VLOOKUP(B13,'2021'!$B$3:$AB$102,3,0), "")</f>
        <v>50</v>
      </c>
      <c r="AU13">
        <f>IFERROR(VLOOKUP(B13,'2020'!$B$3:$AD$92,12,0), "")</f>
        <v>43</v>
      </c>
      <c r="AV13">
        <f>IFERROR(VLOOKUP(B13,'2019'!$B$3:$AC$102,22,0), "")</f>
        <v>43</v>
      </c>
      <c r="AW13">
        <f>IFERROR(VLOOKUP(B13,'2018'!$B$3:$U$102,5,0), "")</f>
        <v>41</v>
      </c>
      <c r="AX13">
        <v>45</v>
      </c>
      <c r="AY13">
        <f>IFERROR(VLOOKUP(B13,'2021'!$B$3:$AB$102,27,0), "")</f>
        <v>48</v>
      </c>
      <c r="AZ13">
        <f>IFERROR(VLOOKUP(B13,'2020'!$B$3:$AD$92,8,0), "")</f>
        <v>51</v>
      </c>
      <c r="BA13">
        <f>IFERROR(VLOOKUP(B13,'2019'!B14:$AC$102,20,0), "")</f>
        <v>48</v>
      </c>
      <c r="BB13">
        <f>IFERROR(VLOOKUP(B13,'2018'!$B$3:$U$102,4,0), "")</f>
        <v>50</v>
      </c>
      <c r="BC13">
        <v>32</v>
      </c>
      <c r="BD13">
        <f>IFERROR(VLOOKUP(B13,'2021'!$B$3:$AB$102,6,0), "")</f>
        <v>33</v>
      </c>
      <c r="BE13">
        <f>IFERROR(VLOOKUP(B13,'2020'!$B$3:$AD$92,3,0), "")</f>
        <v>32</v>
      </c>
      <c r="BF13">
        <f>IFERROR(VLOOKUP(B13,'2019'!$B$3:$AC$102,27,0), "")</f>
        <v>34</v>
      </c>
      <c r="BG13">
        <f>IFERROR(VLOOKUP(B13,'2018'!$B$3:$U$102,8,0), "")</f>
        <v>40</v>
      </c>
      <c r="BH13">
        <v>57</v>
      </c>
      <c r="BI13" t="str">
        <f>IFERROR(VLOOKUP(B14,'2021'!$B$3:$AB$102,17,0), "")</f>
        <v/>
      </c>
      <c r="BJ13">
        <f>IFERROR(VLOOKUP(B13,'2020'!$B$3:$AD$92,2,0), "")</f>
        <v>64</v>
      </c>
      <c r="BK13">
        <f>IFERROR(VLOOKUP(B13,'2019'!$B$3:$AC$102,11,0), "")</f>
        <v>66</v>
      </c>
      <c r="BL13">
        <f>IFERROR(VLOOKUP(B13,'2018'!B14:U113,13,0), "")</f>
        <v>63</v>
      </c>
      <c r="BM13" s="25">
        <v>58.96</v>
      </c>
      <c r="BN13" s="25">
        <f>IFERROR(VLOOKUP($B13,'2021'!$B$3:$AB$102,20,0),"")</f>
        <v>59.636000000000003</v>
      </c>
      <c r="BO13" s="25">
        <f>IFERROR(VLOOKUP($B13,'2020'!$B$3:$AD$92,20,0),"")</f>
        <v>87</v>
      </c>
      <c r="BP13" s="25">
        <f>IFERROR(VLOOKUP($B13,'2019'!$B$3:$AC$102,17,0),"")</f>
        <v>50</v>
      </c>
      <c r="BQ13" s="25">
        <f>IFERROR(VLOOKUP($B13,'2018'!$B$3:$U$102,17,0),"")</f>
        <v>44</v>
      </c>
      <c r="BR13" s="1">
        <v>95341</v>
      </c>
      <c r="BS13" s="1">
        <f>IFERROR(VLOOKUP(B13,'2021'!$B$3:$AB$102,18,0), "")</f>
        <v>87496</v>
      </c>
      <c r="BT13" s="1">
        <f>IFERROR(VLOOKUP(B13,'2020'!$B$3:$AD$92,16,0), "")</f>
        <v>78607</v>
      </c>
      <c r="BU13" s="1">
        <f>IFERROR(VLOOKUP(B13,'2019'!$B$3:$AC$102,7,0), "")</f>
        <v>78458</v>
      </c>
      <c r="BV13" s="1"/>
      <c r="BW13">
        <v>76</v>
      </c>
      <c r="BX13">
        <f>IFERROR(VLOOKUP(B13,'2021'!$B$3:$AB$102,24,0), "")</f>
        <v>75</v>
      </c>
      <c r="BY13">
        <f>IFERROR(VLOOKUP(B13,'2020'!$B$3:$AD$92,28,0), "")</f>
        <v>72</v>
      </c>
      <c r="BZ13">
        <f>IFERROR(VLOOKUP(B13,'2019'!$B$3:$AC$102,13,0), "")</f>
        <v>70</v>
      </c>
      <c r="CB13" t="s">
        <v>177</v>
      </c>
      <c r="CC13" t="str">
        <f>IFERROR(VLOOKUP(B13,'2021'!$B$3:$AB$102,5,0), "")</f>
        <v>96 (94)</v>
      </c>
      <c r="CD13" t="str">
        <f>IFERROR(VLOOKUP(B13,'2020'!$B$3:$AD$92,13,0), "")</f>
        <v>98 (92)</v>
      </c>
      <c r="CE13" t="str">
        <f>IFERROR(VLOOKUP(B13,'2019'!$B$3:$AC$102,10,0), "")</f>
        <v>97 (94)</v>
      </c>
      <c r="CG13">
        <v>64</v>
      </c>
      <c r="CH13">
        <f>IFERROR(VLOOKUP(B13,'2021'!$B$3:$AB$102,7,0), "")</f>
        <v>62</v>
      </c>
      <c r="CI13">
        <f>IFERROR(VLOOKUP(B13,'2020'!$B$3:$AD$92,17,0), "")</f>
        <v>62</v>
      </c>
      <c r="CJ13">
        <f>IFERROR(VLOOKUP(B13,'2019'!$B$3:$AC$102,9,0), "")</f>
        <v>55</v>
      </c>
      <c r="CK13">
        <f>IFERROR(VLOOKUP(B13,'2018'!$B$3:$U$102,11,0), "")</f>
        <v>53</v>
      </c>
      <c r="CL13">
        <v>41</v>
      </c>
      <c r="CM13">
        <f>IFERROR(VLOOKUP(B13,'2021'!$B$3:$AB$102,19,0), "")</f>
        <v>49</v>
      </c>
      <c r="CN13">
        <f>IFERROR(VLOOKUP(B13,'2020'!$B$3:$AD$92,26,0), "")</f>
        <v>50</v>
      </c>
      <c r="CO13">
        <f>IFERROR(VLOOKUP(B13,'2019'!$B$3:$AC$102,3,0), "")</f>
        <v>45</v>
      </c>
      <c r="CP13">
        <f>IFERROR(VLOOKUP(B13,'2018'!$B$3:$U$102,18,0), "")</f>
        <v>46</v>
      </c>
      <c r="CQ13">
        <v>89.834000000000003</v>
      </c>
      <c r="CR13">
        <f>IFERROR(VLOOKUP(B13,'2021'!$B$3:$AB$102,21,0), "")</f>
        <v>87.525000000000006</v>
      </c>
      <c r="CS13">
        <f>IFERROR(VLOOKUP(B13,'2020'!$B$3:$AD$92,7,0), "")</f>
        <v>87</v>
      </c>
      <c r="CV13" t="s">
        <v>159</v>
      </c>
      <c r="CW13">
        <v>100</v>
      </c>
      <c r="CX13">
        <v>22</v>
      </c>
      <c r="CY13">
        <f>IFERROR( VLOOKUP(B13,Programs!B14:$AB$102,2,0), "")</f>
        <v>6.5</v>
      </c>
      <c r="CZ13">
        <f>IFERROR(VLOOKUP(B13,Programs!B14:$AB$102,3,0), "")</f>
        <v>850</v>
      </c>
      <c r="DA13">
        <f>IFERROR(VLOOKUP(B13,Programs!$B$3:$AB$102,3,0), "")</f>
        <v>850</v>
      </c>
      <c r="DB13">
        <f>IFERROR(VLOOKUP(B13,Programs!$B$3:$AB$102,5,0), "")</f>
        <v>0</v>
      </c>
      <c r="DC13" t="str">
        <f>IFERROR(VLOOKUP(B13,Programs!$B$3:$AB$102,6,0), "")</f>
        <v>Yes</v>
      </c>
      <c r="DD13">
        <f>IFERROR(VLOOKUP(B13,Programs!$B$3:$AB$102,7,0), "")</f>
        <v>0</v>
      </c>
      <c r="DE13" t="str">
        <f>IFERROR(VLOOKUP(B13,Programs!$B$3:$AB$102,8,0), "")</f>
        <v>Minimum three-year bachelor’s degree (any type of engineering or business/finance background) </v>
      </c>
      <c r="DF13">
        <f>IFERROR(VLOOKUP(B13,Programs!$B$3:$AB$102,9,0), "")</f>
        <v>5</v>
      </c>
      <c r="DG13">
        <f>IFERROR(VLOOKUP(B13,Programs!$B$3:$AB$102,10,0), "")</f>
        <v>2</v>
      </c>
      <c r="DH13" t="str">
        <f>IFERROR(VLOOKUP(B13,Programs!$B$3:$AB$102,11,0), "")</f>
        <v>Both</v>
      </c>
      <c r="DI13">
        <f>IFERROR(VLOOKUP(B13,Programs!$B$3:$AB$102,12,0), "")</f>
        <v>100</v>
      </c>
      <c r="DJ13">
        <f>IFERROR(VLOOKUP(B13,Programs!$B$3:$AB$102,13,0), "")</f>
        <v>38900</v>
      </c>
      <c r="DK13">
        <f>IFERROR(VLOOKUP(B13,Programs!$B$3:$AB$102,14,0), "")</f>
        <v>44800</v>
      </c>
      <c r="DL13" t="str">
        <f>IFERROR(VLOOKUP(B13,Programs!$B$3:$AB$102,15,0), "")</f>
        <v>Euro</v>
      </c>
      <c r="DM13">
        <f>IFERROR(VLOOKUP(B13,Programs!$B$3:$AB$102,16,0), "")</f>
        <v>4</v>
      </c>
      <c r="DN13">
        <f>IFERROR(VLOOKUP(B13,Programs!$B$3:$AB$102,17,0), "")</f>
        <v>3</v>
      </c>
      <c r="DO13">
        <f>IFERROR(VLOOKUP(B13,Programs!$B$3:$AB$102,18,0), "")</f>
        <v>14</v>
      </c>
      <c r="DP13">
        <f>IFERROR(VLOOKUP(B13,Programs!$B$3:$AB$102,19,0), "")</f>
        <v>13</v>
      </c>
      <c r="DQ13" s="30" t="str">
        <f>IFERROR(VLOOKUP(B13,Programs!$B$3:$AB$102,20,0), "")</f>
        <v>Yes</v>
      </c>
      <c r="DR13" t="str">
        <f>IFERROR(VLOOKUP(B13,Programs!$B$3:$AB$102,21,0), "")</f>
        <v>No</v>
      </c>
      <c r="DS13" t="str">
        <f>IFERROR(VLOOKUP(B13,Programs!$B$3:$AB$102,22,0), "")</f>
        <v>No</v>
      </c>
      <c r="DT13" t="str">
        <f>IFERROR(VLOOKUP(B13,Programs!$B$3:$AB$102,23,0), "")</f>
        <v>Yes</v>
      </c>
      <c r="DU13" t="str">
        <f>IFERROR(VLOOKUP(B13,Programs!$B$3:$AB$102,24,0), "")</f>
        <v>No</v>
      </c>
      <c r="DV13" t="str">
        <f>IFERROR(VLOOKUP(B13,Programs!$B$3:$AB$102,25,0), "")</f>
        <v>No</v>
      </c>
      <c r="DW13" t="str">
        <f>IFERROR(VLOOKUP(B13,Programs!$B$3:$AB$102,26,0), "")</f>
        <v>Yes</v>
      </c>
      <c r="DX13" t="str">
        <f>IFERROR(VLOOKUP(B13,Programs!$B$3:$AB$102,27,0), "")</f>
        <v>No</v>
      </c>
    </row>
    <row r="14" spans="1:128" x14ac:dyDescent="0.3">
      <c r="A14">
        <v>12</v>
      </c>
      <c r="B14" t="s">
        <v>50</v>
      </c>
      <c r="C14" t="s">
        <v>8</v>
      </c>
      <c r="D14">
        <v>96</v>
      </c>
      <c r="E14" t="str">
        <f>IFERROR(VLOOKUP(B14,'2021'!$B$3:$AB$102,22,0), "")</f>
        <v/>
      </c>
      <c r="F14" t="str">
        <f>IFERROR(VLOOKUP(B14,'2020'!$B$3:$AD$92,11,0), "")</f>
        <v/>
      </c>
      <c r="G14">
        <v>0</v>
      </c>
      <c r="I14">
        <f t="shared" si="0"/>
        <v>-96</v>
      </c>
      <c r="J14">
        <v>50</v>
      </c>
      <c r="K14" t="str">
        <f>IFERROR(VLOOKUP(B14,'2021'!$B$3:$AB$102,10,0), "")</f>
        <v/>
      </c>
      <c r="L14" t="str">
        <f>IFERROR(VLOOKUP(B14,'2020'!$B$3:$AD$92,20,0), "")</f>
        <v/>
      </c>
      <c r="M14" t="str">
        <f>IFERROR(VLOOKUP(B14,'2019'!$B$3:$AC$102,19,0), "")</f>
        <v/>
      </c>
      <c r="N14" t="str">
        <f>IFERROR(VLOOKUP(B14,'2018'!$B$3:$U$102,14,0), "")</f>
        <v/>
      </c>
      <c r="O14">
        <v>41</v>
      </c>
      <c r="P14" t="str">
        <f>IFERROR(VLOOKUP(B14,'2021'!B15:$AB$102,23,0), "")</f>
        <v/>
      </c>
      <c r="Q14" t="str">
        <f>IFERROR(VLOOKUP(B14,'2020'!$B$3:$AD$92,4,0), "")</f>
        <v/>
      </c>
      <c r="R14" t="str">
        <f>IFERROR(VLOOKUP(B14,'2019'!$B$3:$AC$102,5,0), "")</f>
        <v/>
      </c>
      <c r="U14" t="str">
        <f>IFERROR(VLOOKUP(B14,'2021'!$B$3:$AB$102,11,0), "")</f>
        <v/>
      </c>
      <c r="V14" t="str">
        <f>IFERROR(VLOOKUP(B14,'2020'!$B$3:$AD$92,6,0), "")</f>
        <v/>
      </c>
      <c r="W14" t="str">
        <f>IFERROR(VLOOKUP(B14,'2019'!$B$3:$AC$102,12,0), "")</f>
        <v/>
      </c>
      <c r="X14" t="str">
        <f>IFERROR(VLOOKUP(B14,'2018'!$B$3:$U$102,15,0), "")</f>
        <v/>
      </c>
      <c r="Y14">
        <v>98</v>
      </c>
      <c r="Z14" t="str">
        <f>IFERROR(VLOOKUP(B14,'2021'!$B$3:$AB$102,12,0), "")</f>
        <v/>
      </c>
      <c r="AA14" t="str">
        <f>IFERROR(VLOOKUP(B14,'2020'!$B$3:$AD$92,15,0), "")</f>
        <v/>
      </c>
      <c r="AB14" t="str">
        <f>IFERROR(VLOOKUP(B14,'2019'!$B$3:$AC$102,21,0), "")</f>
        <v/>
      </c>
      <c r="AC14" t="str">
        <f>IFERROR(VLOOKUP(B14,'2018'!$B$3:$U$102,19,0), "")</f>
        <v/>
      </c>
      <c r="AD14">
        <v>64</v>
      </c>
      <c r="AE14" t="str">
        <f>IFERROR(VLOOKUP(B14,'2021'!$B$3:$AB$102,9,0), "")</f>
        <v/>
      </c>
      <c r="AF14" t="str">
        <f>IFERROR(VLOOKUP(B14,'2020'!$B$3:$AD$92,18,0), "")</f>
        <v/>
      </c>
      <c r="AG14" t="str">
        <f>IFERROR(VLOOKUP(B14,'2019'!$B$3:$AC$102,16,0), "")</f>
        <v/>
      </c>
      <c r="AH14" t="str">
        <f>IFERROR(VLOOKUP(B14,'2018'!$B$3:$U$102,16,0), "")</f>
        <v/>
      </c>
      <c r="AI14">
        <v>12</v>
      </c>
      <c r="AJ14" t="s">
        <v>174</v>
      </c>
      <c r="AK14" t="s">
        <v>174</v>
      </c>
      <c r="AM14" t="str">
        <f>IFERROR(VLOOKUP(B14,'2019'!$B$3:$AC$102,24,0), "")</f>
        <v/>
      </c>
      <c r="AN14">
        <v>9.32</v>
      </c>
      <c r="AO14" t="str">
        <f>IFERROR(VLOOKUP(B14,'2021'!$B$3:$AB$102,13,0), "")</f>
        <v/>
      </c>
      <c r="AP14" t="str">
        <f>IFERROR(VLOOKUP(B14,'2020'!$B$3:$AD$92,25,0), "")</f>
        <v/>
      </c>
      <c r="AS14">
        <v>44</v>
      </c>
      <c r="AT14" t="str">
        <f>IFERROR(VLOOKUP(B14,'2021'!$B$3:$AB$102,3,0), "")</f>
        <v/>
      </c>
      <c r="AU14" t="str">
        <f>IFERROR(VLOOKUP(B14,'2020'!$B$3:$AD$92,12,0), "")</f>
        <v/>
      </c>
      <c r="AV14" t="str">
        <f>IFERROR(VLOOKUP(B14,'2019'!$B$3:$AC$102,22,0), "")</f>
        <v/>
      </c>
      <c r="AW14" t="str">
        <f>IFERROR(VLOOKUP(B14,'2018'!$B$3:$U$102,5,0), "")</f>
        <v/>
      </c>
      <c r="AX14">
        <v>48</v>
      </c>
      <c r="AY14" t="str">
        <f>IFERROR(VLOOKUP(B14,'2021'!$B$3:$AB$102,27,0), "")</f>
        <v/>
      </c>
      <c r="AZ14" t="str">
        <f>IFERROR(VLOOKUP(B14,'2020'!$B$3:$AD$92,8,0), "")</f>
        <v/>
      </c>
      <c r="BA14" t="str">
        <f>IFERROR(VLOOKUP(B14,'2019'!B15:$AC$102,20,0), "")</f>
        <v/>
      </c>
      <c r="BB14" t="str">
        <f>IFERROR(VLOOKUP(B14,'2018'!$B$3:$U$102,4,0), "")</f>
        <v/>
      </c>
      <c r="BC14">
        <v>50</v>
      </c>
      <c r="BD14" t="str">
        <f>IFERROR(VLOOKUP(B14,'2021'!$B$3:$AB$102,6,0), "")</f>
        <v/>
      </c>
      <c r="BE14" t="str">
        <f>IFERROR(VLOOKUP(B14,'2020'!$B$3:$AD$92,3,0), "")</f>
        <v/>
      </c>
      <c r="BF14" t="str">
        <f>IFERROR(VLOOKUP(B14,'2019'!$B$3:$AC$102,27,0), "")</f>
        <v/>
      </c>
      <c r="BG14" t="str">
        <f>IFERROR(VLOOKUP(B14,'2018'!$B$3:$U$102,8,0), "")</f>
        <v/>
      </c>
      <c r="BH14">
        <v>9</v>
      </c>
      <c r="BI14">
        <f>IFERROR(VLOOKUP(B15,'2021'!$B$3:$AB$102,17,0), "")</f>
        <v>93</v>
      </c>
      <c r="BJ14" t="str">
        <f>IFERROR(VLOOKUP(B14,'2020'!$B$3:$AD$92,2,0), "")</f>
        <v/>
      </c>
      <c r="BK14" t="str">
        <f>IFERROR(VLOOKUP(B14,'2019'!$B$3:$AC$102,11,0), "")</f>
        <v/>
      </c>
      <c r="BL14" t="str">
        <f>IFERROR(VLOOKUP(B14,'2018'!B15:U114,13,0), "")</f>
        <v/>
      </c>
      <c r="BM14" s="25">
        <v>106.29</v>
      </c>
      <c r="BN14" s="25" t="str">
        <f>IFERROR(VLOOKUP($B14,'2021'!$B$3:$AB$102,20,0),"")</f>
        <v/>
      </c>
      <c r="BO14" s="25" t="str">
        <f>IFERROR(VLOOKUP($B14,'2020'!$B$3:$AD$92,20,0),"")</f>
        <v/>
      </c>
      <c r="BP14" s="25" t="str">
        <f>IFERROR(VLOOKUP($B14,'2019'!$B$3:$AC$102,17,0),"")</f>
        <v/>
      </c>
      <c r="BQ14" s="25" t="str">
        <f>IFERROR(VLOOKUP($B14,'2018'!$B$3:$U$102,17,0),"")</f>
        <v/>
      </c>
      <c r="BR14" s="1">
        <v>96173</v>
      </c>
      <c r="BS14" s="1" t="str">
        <f>IFERROR(VLOOKUP(B14,'2021'!$B$3:$AB$102,18,0), "")</f>
        <v/>
      </c>
      <c r="BT14" s="1" t="str">
        <f>IFERROR(VLOOKUP(B14,'2020'!$B$3:$AD$92,16,0), "")</f>
        <v/>
      </c>
      <c r="BU14" s="1" t="str">
        <f>IFERROR(VLOOKUP(B14,'2019'!$B$3:$AC$102,7,0), "")</f>
        <v/>
      </c>
      <c r="BV14" s="1"/>
      <c r="BW14">
        <v>41</v>
      </c>
      <c r="BX14" t="str">
        <f>IFERROR(VLOOKUP(B14,'2021'!$B$3:$AB$102,24,0), "")</f>
        <v/>
      </c>
      <c r="BY14" t="str">
        <f>IFERROR(VLOOKUP(B14,'2020'!$B$3:$AD$92,28,0), "")</f>
        <v/>
      </c>
      <c r="BZ14" t="str">
        <f>IFERROR(VLOOKUP(B14,'2019'!$B$3:$AC$102,13,0), "")</f>
        <v/>
      </c>
      <c r="CB14" t="s">
        <v>179</v>
      </c>
      <c r="CC14" t="str">
        <f>IFERROR(VLOOKUP(B14,'2021'!$B$3:$AB$102,5,0), "")</f>
        <v/>
      </c>
      <c r="CD14" t="str">
        <f>IFERROR(VLOOKUP(B14,'2020'!$B$3:$AD$92,13,0), "")</f>
        <v/>
      </c>
      <c r="CE14" t="str">
        <f>IFERROR(VLOOKUP(B14,'2019'!$B$3:$AC$102,10,0), "")</f>
        <v/>
      </c>
      <c r="CG14">
        <v>23</v>
      </c>
      <c r="CH14" t="str">
        <f>IFERROR(VLOOKUP(B14,'2021'!$B$3:$AB$102,7,0), "")</f>
        <v/>
      </c>
      <c r="CI14" t="str">
        <f>IFERROR(VLOOKUP(B14,'2020'!$B$3:$AD$92,17,0), "")</f>
        <v/>
      </c>
      <c r="CJ14" t="str">
        <f>IFERROR(VLOOKUP(B14,'2019'!$B$3:$AC$102,9,0), "")</f>
        <v/>
      </c>
      <c r="CK14" t="str">
        <f>IFERROR(VLOOKUP(B14,'2018'!$B$3:$U$102,11,0), "")</f>
        <v/>
      </c>
      <c r="CL14">
        <v>42</v>
      </c>
      <c r="CM14" t="str">
        <f>IFERROR(VLOOKUP(B14,'2021'!$B$3:$AB$102,19,0), "")</f>
        <v/>
      </c>
      <c r="CN14" t="str">
        <f>IFERROR(VLOOKUP(B14,'2020'!$B$3:$AD$92,26,0), "")</f>
        <v/>
      </c>
      <c r="CO14" t="str">
        <f>IFERROR(VLOOKUP(B14,'2019'!$B$3:$AC$102,3,0), "")</f>
        <v/>
      </c>
      <c r="CP14" t="str">
        <f>IFERROR(VLOOKUP(B14,'2018'!$B$3:$U$102,18,0), "")</f>
        <v/>
      </c>
      <c r="CQ14">
        <v>88.132000000000005</v>
      </c>
      <c r="CR14" t="str">
        <f>IFERROR(VLOOKUP(B14,'2021'!$B$3:$AB$102,21,0), "")</f>
        <v/>
      </c>
      <c r="CS14" t="str">
        <f>IFERROR(VLOOKUP(B14,'2020'!$B$3:$AD$92,7,0), "")</f>
        <v/>
      </c>
      <c r="CV14" t="s">
        <v>178</v>
      </c>
      <c r="CW14">
        <v>100</v>
      </c>
      <c r="CX14">
        <v>24</v>
      </c>
      <c r="CY14">
        <f>IFERROR( VLOOKUP(B14,Programs!B15:$AB$102,2,0), "")</f>
        <v>0</v>
      </c>
      <c r="CZ14">
        <f>IFERROR(VLOOKUP(B14,Programs!B15:$AB$102,3,0), "")</f>
        <v>0</v>
      </c>
      <c r="DA14">
        <f>IFERROR(VLOOKUP(B14,Programs!$B$3:$AB$102,3,0), "")</f>
        <v>0</v>
      </c>
      <c r="DB14">
        <f>IFERROR(VLOOKUP(B14,Programs!$B$3:$AB$102,5,0), "")</f>
        <v>0</v>
      </c>
      <c r="DC14">
        <f>IFERROR(VLOOKUP(B14,Programs!$B$3:$AB$102,6,0), "")</f>
        <v>0</v>
      </c>
      <c r="DD14">
        <f>IFERROR(VLOOKUP(B14,Programs!$B$3:$AB$102,7,0), "")</f>
        <v>0</v>
      </c>
      <c r="DE14" t="str">
        <f>IFERROR(VLOOKUP(B14,Programs!$B$3:$AB$102,8,0), "")</f>
        <v>IBS Master in International Management is designed for students with a bachelor's degree, proficient in the English language, and aspiring to a successful career in international business.</v>
      </c>
      <c r="DF14">
        <f>IFERROR(VLOOKUP(B14,Programs!$B$3:$AB$102,9,0), "")</f>
        <v>1</v>
      </c>
      <c r="DG14">
        <f>IFERROR(VLOOKUP(B14,Programs!$B$3:$AB$102,10,0), "")</f>
        <v>3</v>
      </c>
      <c r="DH14">
        <f>IFERROR(VLOOKUP(B14,Programs!$B$3:$AB$102,11,0), "")</f>
        <v>0</v>
      </c>
      <c r="DI14">
        <f>IFERROR(VLOOKUP(B14,Programs!$B$3:$AB$102,12,0), "")</f>
        <v>0</v>
      </c>
      <c r="DJ14">
        <f>IFERROR(VLOOKUP(B14,Programs!$B$3:$AB$102,13,0), "")</f>
        <v>0</v>
      </c>
      <c r="DK14">
        <f>IFERROR(VLOOKUP(B14,Programs!$B$3:$AB$102,14,0), "")</f>
        <v>968000</v>
      </c>
      <c r="DL14" t="str">
        <f>IFERROR(VLOOKUP(B14,Programs!$B$3:$AB$102,15,0), "")</f>
        <v>RUB</v>
      </c>
      <c r="DM14">
        <f>IFERROR(VLOOKUP(B14,Programs!$B$3:$AB$102,16,0), "")</f>
        <v>0</v>
      </c>
      <c r="DN14">
        <f>IFERROR(VLOOKUP(B14,Programs!$B$3:$AB$102,17,0), "")</f>
        <v>0</v>
      </c>
      <c r="DO14">
        <f>IFERROR(VLOOKUP(B14,Programs!$B$3:$AB$102,18,0), "")</f>
        <v>0</v>
      </c>
      <c r="DP14">
        <f>IFERROR(VLOOKUP(B14,Programs!$B$3:$AB$102,19,0), "")</f>
        <v>0</v>
      </c>
      <c r="DQ14" s="30">
        <f>IFERROR(VLOOKUP(B14,Programs!$B$3:$AB$102,20,0), "")</f>
        <v>0</v>
      </c>
      <c r="DR14">
        <f>IFERROR(VLOOKUP(B14,Programs!$B$3:$AB$102,21,0), "")</f>
        <v>0</v>
      </c>
      <c r="DS14">
        <f>IFERROR(VLOOKUP(B14,Programs!$B$3:$AB$102,22,0), "")</f>
        <v>0</v>
      </c>
      <c r="DT14">
        <f>IFERROR(VLOOKUP(B14,Programs!$B$3:$AB$102,23,0), "")</f>
        <v>0</v>
      </c>
      <c r="DU14">
        <f>IFERROR(VLOOKUP(B14,Programs!$B$3:$AB$102,24,0), "")</f>
        <v>0</v>
      </c>
      <c r="DV14">
        <f>IFERROR(VLOOKUP(B14,Programs!$B$3:$AB$102,25,0), "")</f>
        <v>0</v>
      </c>
      <c r="DW14" t="str">
        <f>IFERROR(VLOOKUP(B14,Programs!$B$3:$AB$102,26,0), "")</f>
        <v>Yes</v>
      </c>
      <c r="DX14" t="str">
        <f>IFERROR(VLOOKUP(B14,Programs!$B$3:$AB$102,27,0), "")</f>
        <v>No</v>
      </c>
    </row>
    <row r="15" spans="1:128" x14ac:dyDescent="0.3">
      <c r="A15">
        <v>14</v>
      </c>
      <c r="B15" t="s">
        <v>51</v>
      </c>
      <c r="C15" t="s">
        <v>6</v>
      </c>
      <c r="D15">
        <v>5</v>
      </c>
      <c r="E15">
        <f>IFERROR(VLOOKUP(B15,'2021'!$B$3:$AB$102,22,0), "")</f>
        <v>2</v>
      </c>
      <c r="F15">
        <f>IFERROR(VLOOKUP(B15,'2020'!$B$3:$AD$92,11,0), "")</f>
        <v>2</v>
      </c>
      <c r="G15">
        <f>IFERROR(VLOOKUP(B15,'2019'!$B$3:$AC$102,14,0), "")</f>
        <v>2</v>
      </c>
      <c r="I15">
        <f t="shared" si="0"/>
        <v>-3</v>
      </c>
      <c r="J15">
        <v>12</v>
      </c>
      <c r="K15">
        <f>IFERROR(VLOOKUP(B15,'2021'!$B$3:$AB$102,10,0), "")</f>
        <v>13</v>
      </c>
      <c r="L15">
        <f>IFERROR(VLOOKUP(B15,'2020'!$B$3:$AD$92,20,0), "")</f>
        <v>12</v>
      </c>
      <c r="M15">
        <f>IFERROR(VLOOKUP(B15,'2019'!$B$3:$AC$102,19,0), "")</f>
        <v>16</v>
      </c>
      <c r="N15">
        <f>IFERROR(VLOOKUP(B15,'2018'!$B$3:$U$102,14,0), "")</f>
        <v>12</v>
      </c>
      <c r="O15">
        <v>53</v>
      </c>
      <c r="P15">
        <f>IFERROR(VLOOKUP(B15,'2021'!B16:$AB$102,23,0), "")</f>
        <v>34</v>
      </c>
      <c r="Q15">
        <f>IFERROR(VLOOKUP(B15,'2020'!$B$3:$AD$92,4,0), "")</f>
        <v>36</v>
      </c>
      <c r="R15">
        <f>IFERROR(VLOOKUP(B15,'2019'!$B$3:$AC$102,5,0), "")</f>
        <v>41</v>
      </c>
      <c r="T15">
        <v>15</v>
      </c>
      <c r="U15">
        <f>IFERROR(VLOOKUP(B15,'2021'!$B$3:$AB$102,11,0), "")</f>
        <v>17</v>
      </c>
      <c r="V15">
        <f>IFERROR(VLOOKUP(B15,'2020'!$B$3:$AD$92,6,0), "")</f>
        <v>16</v>
      </c>
      <c r="W15">
        <f>IFERROR(VLOOKUP(B15,'2019'!$B$3:$AC$102,12,0), "")</f>
        <v>14</v>
      </c>
      <c r="X15">
        <f>IFERROR(VLOOKUP(B15,'2018'!$B$3:$U$102,15,0), "")</f>
        <v>11</v>
      </c>
      <c r="Y15">
        <v>100</v>
      </c>
      <c r="Z15">
        <f>IFERROR(VLOOKUP(B15,'2021'!$B$3:$AB$102,12,0), "")</f>
        <v>100</v>
      </c>
      <c r="AA15">
        <f>IFERROR(VLOOKUP(B15,'2020'!$B$3:$AD$92,15,0), "")</f>
        <v>100</v>
      </c>
      <c r="AB15">
        <f>IFERROR(VLOOKUP(B15,'2019'!$B$3:$AC$102,21,0), "")</f>
        <v>100</v>
      </c>
      <c r="AC15">
        <f>IFERROR(VLOOKUP(B15,'2018'!$B$3:$U$102,19,0), "")</f>
        <v>100</v>
      </c>
      <c r="AD15">
        <v>52</v>
      </c>
      <c r="AE15">
        <f>IFERROR(VLOOKUP(B15,'2021'!$B$3:$AB$102,9,0), "")</f>
        <v>57</v>
      </c>
      <c r="AF15">
        <f>IFERROR(VLOOKUP(B15,'2020'!$B$3:$AD$92,18,0), "")</f>
        <v>63</v>
      </c>
      <c r="AG15">
        <f>IFERROR(VLOOKUP(B15,'2019'!$B$3:$AC$102,16,0), "")</f>
        <v>62</v>
      </c>
      <c r="AH15">
        <f>IFERROR(VLOOKUP(B15,'2018'!$B$3:$U$102,16,0), "")</f>
        <v>69</v>
      </c>
      <c r="AI15">
        <v>14</v>
      </c>
      <c r="AJ15">
        <v>18</v>
      </c>
      <c r="AK15">
        <v>12</v>
      </c>
      <c r="AL15">
        <v>20</v>
      </c>
      <c r="AM15">
        <f>IFERROR(VLOOKUP(B15,'2019'!$B$3:$AC$102,24,0), "")</f>
        <v>16</v>
      </c>
      <c r="AN15">
        <v>9.4700000000000006</v>
      </c>
      <c r="AO15">
        <f>IFERROR(VLOOKUP(B15,'2021'!$B$3:$AB$102,13,0), "")</f>
        <v>9.1199999999999992</v>
      </c>
      <c r="AP15">
        <f>IFERROR(VLOOKUP(B15,'2020'!$B$3:$AD$92,25,0), "")</f>
        <v>9.4600000000000009</v>
      </c>
      <c r="AS15">
        <v>23</v>
      </c>
      <c r="AT15">
        <f>IFERROR(VLOOKUP(B15,'2021'!$B$3:$AB$102,3,0), "")</f>
        <v>21</v>
      </c>
      <c r="AU15">
        <f>IFERROR(VLOOKUP(B15,'2020'!$B$3:$AD$92,12,0), "")</f>
        <v>12</v>
      </c>
      <c r="AV15">
        <f>IFERROR(VLOOKUP(B15,'2019'!$B$3:$AC$102,22,0), "")</f>
        <v>16</v>
      </c>
      <c r="AW15">
        <f>IFERROR(VLOOKUP(B15,'2018'!$B$3:$U$102,5,0), "")</f>
        <v>12</v>
      </c>
      <c r="AX15">
        <v>34</v>
      </c>
      <c r="AY15">
        <f>IFERROR(VLOOKUP(B15,'2021'!$B$3:$AB$102,27,0), "")</f>
        <v>39</v>
      </c>
      <c r="AZ15">
        <f>IFERROR(VLOOKUP(B15,'2020'!$B$3:$AD$92,8,0), "")</f>
        <v>36</v>
      </c>
      <c r="BA15">
        <f>IFERROR(VLOOKUP(B15,'2019'!B16:$AC$102,20,0), "")</f>
        <v>23</v>
      </c>
      <c r="BB15">
        <f>IFERROR(VLOOKUP(B15,'2018'!$B$3:$U$102,4,0), "")</f>
        <v>29</v>
      </c>
      <c r="BC15">
        <v>37</v>
      </c>
      <c r="BD15">
        <f>IFERROR(VLOOKUP(B15,'2021'!$B$3:$AB$102,6,0), "")</f>
        <v>33</v>
      </c>
      <c r="BE15">
        <f>IFERROR(VLOOKUP(B15,'2020'!$B$3:$AD$92,3,0), "")</f>
        <v>30</v>
      </c>
      <c r="BF15">
        <f>IFERROR(VLOOKUP(B15,'2019'!$B$3:$AC$102,27,0), "")</f>
        <v>23</v>
      </c>
      <c r="BG15">
        <f>IFERROR(VLOOKUP(B15,'2018'!$B$3:$U$102,8,0), "")</f>
        <v>23</v>
      </c>
      <c r="BH15">
        <v>38</v>
      </c>
      <c r="BI15">
        <f>IFERROR(VLOOKUP(B16,'2021'!$B$3:$AB$102,17,0), "")</f>
        <v>37</v>
      </c>
      <c r="BJ15">
        <f>IFERROR(VLOOKUP(B15,'2020'!$B$3:$AD$92,2,0), "")</f>
        <v>77</v>
      </c>
      <c r="BK15">
        <f>IFERROR(VLOOKUP(B15,'2019'!$B$3:$AC$102,11,0), "")</f>
        <v>89</v>
      </c>
      <c r="BL15">
        <f>IFERROR(VLOOKUP(B15,'2018'!B16:U115,13,0), "")</f>
        <v>98</v>
      </c>
      <c r="BM15" s="25">
        <v>45.93</v>
      </c>
      <c r="BN15" s="25">
        <f>IFERROR(VLOOKUP($B15,'2021'!$B$3:$AB$102,20,0),"")</f>
        <v>46.921999999999997</v>
      </c>
      <c r="BO15" s="25">
        <f>IFERROR(VLOOKUP($B15,'2020'!$B$3:$AD$92,20,0),"")</f>
        <v>12</v>
      </c>
      <c r="BP15" s="25">
        <f>IFERROR(VLOOKUP($B15,'2019'!$B$3:$AC$102,17,0),"")</f>
        <v>47</v>
      </c>
      <c r="BQ15" s="25">
        <f>IFERROR(VLOOKUP($B15,'2018'!$B$3:$U$102,17,0),"")</f>
        <v>47</v>
      </c>
      <c r="BR15" s="1">
        <v>118385</v>
      </c>
      <c r="BS15" s="1">
        <f>IFERROR(VLOOKUP(B15,'2021'!$B$3:$AB$102,18,0), "")</f>
        <v>116100</v>
      </c>
      <c r="BT15" s="1">
        <f>IFERROR(VLOOKUP(B15,'2020'!$B$3:$AD$92,16,0), "")</f>
        <v>112539</v>
      </c>
      <c r="BU15" s="1">
        <f>IFERROR(VLOOKUP(B15,'2019'!$B$3:$AC$102,7,0), "")</f>
        <v>110914</v>
      </c>
      <c r="BV15" s="1"/>
      <c r="BW15">
        <v>37</v>
      </c>
      <c r="BX15">
        <f>IFERROR(VLOOKUP(B15,'2021'!$B$3:$AB$102,24,0), "")</f>
        <v>37</v>
      </c>
      <c r="BY15">
        <f>IFERROR(VLOOKUP(B15,'2020'!$B$3:$AD$92,28,0), "")</f>
        <v>33</v>
      </c>
      <c r="BZ15">
        <f>IFERROR(VLOOKUP(B15,'2019'!$B$3:$AC$102,13,0), "")</f>
        <v>35</v>
      </c>
      <c r="CB15" t="s">
        <v>181</v>
      </c>
      <c r="CC15" t="str">
        <f>IFERROR(VLOOKUP(B15,'2021'!$B$3:$AB$102,5,0), "")</f>
        <v>80 (94)</v>
      </c>
      <c r="CD15" t="str">
        <f>IFERROR(VLOOKUP(B15,'2020'!$B$3:$AD$92,13,0), "")</f>
        <v>90 (98)</v>
      </c>
      <c r="CE15" t="str">
        <f>IFERROR(VLOOKUP(B15,'2019'!$B$3:$AC$102,10,0), "")</f>
        <v>91 (100)</v>
      </c>
      <c r="CG15">
        <v>32</v>
      </c>
      <c r="CH15">
        <f>IFERROR(VLOOKUP(B15,'2021'!$B$3:$AB$102,7,0), "")</f>
        <v>32</v>
      </c>
      <c r="CI15">
        <f>IFERROR(VLOOKUP(B15,'2020'!$B$3:$AD$92,17,0), "")</f>
        <v>35</v>
      </c>
      <c r="CJ15">
        <f>IFERROR(VLOOKUP(B15,'2019'!$B$3:$AC$102,9,0), "")</f>
        <v>28</v>
      </c>
      <c r="CK15">
        <f>IFERROR(VLOOKUP(B15,'2018'!$B$3:$U$102,11,0), "")</f>
        <v>30</v>
      </c>
      <c r="CL15">
        <v>32</v>
      </c>
      <c r="CM15">
        <f>IFERROR(VLOOKUP(B15,'2021'!$B$3:$AB$102,19,0), "")</f>
        <v>26</v>
      </c>
      <c r="CN15">
        <f>IFERROR(VLOOKUP(B15,'2020'!$B$3:$AD$92,26,0), "")</f>
        <v>41</v>
      </c>
      <c r="CO15">
        <f>IFERROR(VLOOKUP(B15,'2019'!$B$3:$AC$102,3,0), "")</f>
        <v>29</v>
      </c>
      <c r="CP15">
        <f>IFERROR(VLOOKUP(B15,'2018'!$B$3:$U$102,18,0), "")</f>
        <v>32</v>
      </c>
      <c r="CQ15">
        <v>88.995000000000005</v>
      </c>
      <c r="CR15">
        <f>IFERROR(VLOOKUP(B15,'2021'!$B$3:$AB$102,21,0), "")</f>
        <v>87.307000000000002</v>
      </c>
      <c r="CS15">
        <f>IFERROR(VLOOKUP(B15,'2020'!$B$3:$AD$92,7,0), "")</f>
        <v>88</v>
      </c>
      <c r="CV15" t="s">
        <v>180</v>
      </c>
      <c r="CW15">
        <v>100</v>
      </c>
      <c r="CX15">
        <v>20.8</v>
      </c>
      <c r="CY15">
        <f>IFERROR( VLOOKUP(B15,Programs!B16:$AB$102,2,0), "")</f>
        <v>7</v>
      </c>
      <c r="CZ15">
        <f>IFERROR(VLOOKUP(B15,Programs!B16:$AB$102,3,0), "")</f>
        <v>0</v>
      </c>
      <c r="DA15">
        <f>IFERROR(VLOOKUP(B15,Programs!$B$3:$AB$102,3,0), "")</f>
        <v>0</v>
      </c>
      <c r="DB15" t="str">
        <f>IFERROR(VLOOKUP(B15,Programs!$B$3:$AB$102,5,0), "")</f>
        <v>C</v>
      </c>
      <c r="DC15" t="str">
        <f>IFERROR(VLOOKUP(B15,Programs!$B$3:$AB$102,6,0), "")</f>
        <v>Yes</v>
      </c>
      <c r="DD15">
        <f>IFERROR(VLOOKUP(B15,Programs!$B$3:$AB$102,7,0), "")</f>
        <v>0</v>
      </c>
      <c r="DE15" t="str">
        <f>IFERROR(VLOOKUP(B15,Programs!$B$3:$AB$102,8,0), "")</f>
        <v>For our Master in Management Program, we seek recent Bachelor graduates with a degree in business or economics.</v>
      </c>
      <c r="DF15">
        <f>IFERROR(VLOOKUP(B15,Programs!$B$3:$AB$102,9,0), "")</f>
        <v>2</v>
      </c>
      <c r="DG15">
        <f>IFERROR(VLOOKUP(B15,Programs!$B$3:$AB$102,10,0), "")</f>
        <v>6</v>
      </c>
      <c r="DH15" t="str">
        <f>IFERROR(VLOOKUP(B15,Programs!$B$3:$AB$102,11,0), "")</f>
        <v>Both</v>
      </c>
      <c r="DI15">
        <f>IFERROR(VLOOKUP(B15,Programs!$B$3:$AB$102,12,0), "")</f>
        <v>100</v>
      </c>
      <c r="DJ15">
        <f>IFERROR(VLOOKUP(B15,Programs!$B$3:$AB$102,13,0), "")</f>
        <v>0</v>
      </c>
      <c r="DK15">
        <f>IFERROR(VLOOKUP(B15,Programs!$B$3:$AB$102,14,0), "")</f>
        <v>37200</v>
      </c>
      <c r="DL15" t="str">
        <f>IFERROR(VLOOKUP(B15,Programs!$B$3:$AB$102,15,0), "")</f>
        <v>Euro</v>
      </c>
      <c r="DM15">
        <f>IFERROR(VLOOKUP(B15,Programs!$B$3:$AB$102,16,0), "")</f>
        <v>4</v>
      </c>
      <c r="DN15">
        <f>IFERROR(VLOOKUP(B15,Programs!$B$3:$AB$102,17,0), "")</f>
        <v>3</v>
      </c>
      <c r="DO15">
        <f>IFERROR(VLOOKUP(B15,Programs!$B$3:$AB$102,18,0), "")</f>
        <v>6</v>
      </c>
      <c r="DP15">
        <f>IFERROR(VLOOKUP(B15,Programs!$B$3:$AB$102,19,0), "")</f>
        <v>6</v>
      </c>
      <c r="DQ15" s="30" t="str">
        <f>IFERROR(VLOOKUP(B15,Programs!$B$3:$AB$102,20,0), "")</f>
        <v>Yes</v>
      </c>
      <c r="DR15" t="str">
        <f>IFERROR(VLOOKUP(B15,Programs!$B$3:$AB$102,21,0), "")</f>
        <v>No</v>
      </c>
      <c r="DS15" t="str">
        <f>IFERROR(VLOOKUP(B15,Programs!$B$3:$AB$102,22,0), "")</f>
        <v>No</v>
      </c>
      <c r="DT15" t="str">
        <f>IFERROR(VLOOKUP(B15,Programs!$B$3:$AB$102,23,0), "")</f>
        <v>Yes</v>
      </c>
      <c r="DU15" t="str">
        <f>IFERROR(VLOOKUP(B15,Programs!$B$3:$AB$102,24,0), "")</f>
        <v>No</v>
      </c>
      <c r="DV15" t="str">
        <f>IFERROR(VLOOKUP(B15,Programs!$B$3:$AB$102,25,0), "")</f>
        <v>No</v>
      </c>
      <c r="DW15" t="str">
        <f>IFERROR(VLOOKUP(B15,Programs!$B$3:$AB$102,26,0), "")</f>
        <v>Yes</v>
      </c>
      <c r="DX15" t="str">
        <f>IFERROR(VLOOKUP(B15,Programs!$B$3:$AB$102,27,0), "")</f>
        <v>No</v>
      </c>
    </row>
    <row r="16" spans="1:128" x14ac:dyDescent="0.3">
      <c r="A16">
        <v>15</v>
      </c>
      <c r="B16" t="s">
        <v>52</v>
      </c>
      <c r="C16" t="s">
        <v>9</v>
      </c>
      <c r="D16">
        <v>78</v>
      </c>
      <c r="E16">
        <f>IFERROR(VLOOKUP(B16,'2021'!$B$3:$AB$102,22,0), "")</f>
        <v>73</v>
      </c>
      <c r="F16">
        <f>IFERROR(VLOOKUP(B16,'2020'!$B$3:$AD$92,11,0), "")</f>
        <v>56</v>
      </c>
      <c r="G16">
        <f>IFERROR(VLOOKUP(B16,'2019'!$B$3:$AC$102,14,0), "")</f>
        <v>61</v>
      </c>
      <c r="I16">
        <f t="shared" si="0"/>
        <v>-17</v>
      </c>
      <c r="J16">
        <v>100</v>
      </c>
      <c r="K16">
        <f>IFERROR(VLOOKUP(B16,'2021'!$B$3:$AB$102,10,0), "")</f>
        <v>100</v>
      </c>
      <c r="L16">
        <f>IFERROR(VLOOKUP(B16,'2020'!$B$3:$AD$92,20,0), "")</f>
        <v>92</v>
      </c>
      <c r="M16">
        <f>IFERROR(VLOOKUP(B16,'2019'!$B$3:$AC$102,19,0), "")</f>
        <v>92</v>
      </c>
      <c r="N16">
        <f>IFERROR(VLOOKUP(B16,'2018'!$B$3:$U$102,14,0), "")</f>
        <v>100</v>
      </c>
      <c r="O16">
        <v>21</v>
      </c>
      <c r="P16">
        <f>IFERROR(VLOOKUP(B16,'2021'!B17:$AB$102,23,0), "")</f>
        <v>25</v>
      </c>
      <c r="Q16">
        <f>IFERROR(VLOOKUP(B16,'2020'!$B$3:$AD$92,4,0), "")</f>
        <v>26</v>
      </c>
      <c r="R16">
        <f>IFERROR(VLOOKUP(B16,'2019'!$B$3:$AC$102,5,0), "")</f>
        <v>28</v>
      </c>
      <c r="T16">
        <v>18</v>
      </c>
      <c r="U16">
        <f>IFERROR(VLOOKUP(B16,'2021'!$B$3:$AB$102,11,0), "")</f>
        <v>20</v>
      </c>
      <c r="V16">
        <f>IFERROR(VLOOKUP(B16,'2020'!$B$3:$AD$92,6,0), "")</f>
        <v>23</v>
      </c>
      <c r="W16">
        <f>IFERROR(VLOOKUP(B16,'2019'!$B$3:$AC$102,12,0), "")</f>
        <v>23</v>
      </c>
      <c r="X16">
        <f>IFERROR(VLOOKUP(B16,'2018'!$B$3:$U$102,15,0), "")</f>
        <v>21</v>
      </c>
      <c r="Y16">
        <v>100</v>
      </c>
      <c r="Z16">
        <f>IFERROR(VLOOKUP(B16,'2021'!$B$3:$AB$102,12,0), "")</f>
        <v>100</v>
      </c>
      <c r="AA16">
        <f>IFERROR(VLOOKUP(B16,'2020'!$B$3:$AD$92,15,0), "")</f>
        <v>100</v>
      </c>
      <c r="AB16">
        <f>IFERROR(VLOOKUP(B16,'2019'!$B$3:$AC$102,21,0), "")</f>
        <v>100</v>
      </c>
      <c r="AC16">
        <f>IFERROR(VLOOKUP(B16,'2018'!$B$3:$U$102,19,0), "")</f>
        <v>100</v>
      </c>
      <c r="AD16">
        <v>8</v>
      </c>
      <c r="AE16">
        <f>IFERROR(VLOOKUP(B16,'2021'!$B$3:$AB$102,9,0), "")</f>
        <v>14</v>
      </c>
      <c r="AF16">
        <f>IFERROR(VLOOKUP(B16,'2020'!$B$3:$AD$92,18,0), "")</f>
        <v>13</v>
      </c>
      <c r="AG16">
        <f>IFERROR(VLOOKUP(B16,'2019'!$B$3:$AC$102,16,0), "")</f>
        <v>22</v>
      </c>
      <c r="AH16">
        <f>IFERROR(VLOOKUP(B16,'2018'!$B$3:$U$102,16,0), "")</f>
        <v>20</v>
      </c>
      <c r="AI16">
        <v>15</v>
      </c>
      <c r="AJ16">
        <v>23</v>
      </c>
      <c r="AK16">
        <v>16</v>
      </c>
      <c r="AL16">
        <v>22</v>
      </c>
      <c r="AM16">
        <f>IFERROR(VLOOKUP(B16,'2019'!$B$3:$AC$102,24,0), "")</f>
        <v>30</v>
      </c>
      <c r="AN16">
        <v>8.77</v>
      </c>
      <c r="AO16">
        <f>IFERROR(VLOOKUP(B16,'2021'!$B$3:$AB$102,13,0), "")</f>
        <v>8.86</v>
      </c>
      <c r="AP16">
        <f>IFERROR(VLOOKUP(B16,'2020'!$B$3:$AD$92,25,0), "")</f>
        <v>8.89</v>
      </c>
      <c r="AS16">
        <v>58</v>
      </c>
      <c r="AT16">
        <f>IFERROR(VLOOKUP(B16,'2021'!$B$3:$AB$102,3,0), "")</f>
        <v>58</v>
      </c>
      <c r="AU16">
        <f>IFERROR(VLOOKUP(B16,'2020'!$B$3:$AD$92,12,0), "")</f>
        <v>62</v>
      </c>
      <c r="AV16">
        <f>IFERROR(VLOOKUP(B16,'2019'!$B$3:$AC$102,22,0), "")</f>
        <v>62</v>
      </c>
      <c r="AW16">
        <f>IFERROR(VLOOKUP(B16,'2018'!$B$3:$U$102,5,0), "")</f>
        <v>67</v>
      </c>
      <c r="AX16">
        <v>55</v>
      </c>
      <c r="AY16">
        <f>IFERROR(VLOOKUP(B16,'2021'!$B$3:$AB$102,27,0), "")</f>
        <v>54</v>
      </c>
      <c r="AZ16">
        <f>IFERROR(VLOOKUP(B16,'2020'!$B$3:$AD$92,8,0), "")</f>
        <v>60</v>
      </c>
      <c r="BA16">
        <f>IFERROR(VLOOKUP(B16,'2019'!B17:$AC$102,20,0), "")</f>
        <v>62</v>
      </c>
      <c r="BB16">
        <f>IFERROR(VLOOKUP(B16,'2018'!$B$3:$U$102,4,0), "")</f>
        <v>63</v>
      </c>
      <c r="BC16">
        <v>35</v>
      </c>
      <c r="BD16">
        <f>IFERROR(VLOOKUP(B16,'2021'!$B$3:$AB$102,6,0), "")</f>
        <v>33</v>
      </c>
      <c r="BE16">
        <f>IFERROR(VLOOKUP(B16,'2020'!$B$3:$AD$92,3,0), "")</f>
        <v>35</v>
      </c>
      <c r="BF16">
        <f>IFERROR(VLOOKUP(B16,'2019'!$B$3:$AC$102,27,0), "")</f>
        <v>36</v>
      </c>
      <c r="BG16">
        <f>IFERROR(VLOOKUP(B16,'2018'!$B$3:$U$102,8,0), "")</f>
        <v>35</v>
      </c>
      <c r="BH16">
        <v>7</v>
      </c>
      <c r="BI16">
        <f>IFERROR(VLOOKUP(B17,'2021'!$B$3:$AB$102,17,0), "")</f>
        <v>39</v>
      </c>
      <c r="BJ16">
        <f>IFERROR(VLOOKUP(B16,'2020'!$B$3:$AD$92,2,0), "")</f>
        <v>26</v>
      </c>
      <c r="BK16">
        <f>IFERROR(VLOOKUP(B16,'2019'!$B$3:$AC$102,11,0), "")</f>
        <v>12</v>
      </c>
      <c r="BL16">
        <f>IFERROR(VLOOKUP(B16,'2018'!B17:U116,13,0), "")</f>
        <v>12</v>
      </c>
      <c r="BM16" s="25">
        <v>55.78</v>
      </c>
      <c r="BN16" s="25">
        <f>IFERROR(VLOOKUP($B16,'2021'!$B$3:$AB$102,20,0),"")</f>
        <v>62.539000000000001</v>
      </c>
      <c r="BO16" s="25">
        <f>IFERROR(VLOOKUP($B16,'2020'!$B$3:$AD$92,20,0),"")</f>
        <v>92</v>
      </c>
      <c r="BP16" s="25">
        <f>IFERROR(VLOOKUP($B16,'2019'!$B$3:$AC$102,17,0),"")</f>
        <v>61</v>
      </c>
      <c r="BQ16" s="25">
        <f>IFERROR(VLOOKUP($B16,'2018'!$B$3:$U$102,17,0),"")</f>
        <v>60</v>
      </c>
      <c r="BR16" s="1">
        <v>80729</v>
      </c>
      <c r="BS16" s="1">
        <f>IFERROR(VLOOKUP(B16,'2021'!$B$3:$AB$102,18,0), "")</f>
        <v>76082</v>
      </c>
      <c r="BT16" s="1">
        <f>IFERROR(VLOOKUP(B16,'2020'!$B$3:$AD$92,16,0), "")</f>
        <v>76197</v>
      </c>
      <c r="BU16" s="1">
        <f>IFERROR(VLOOKUP(B16,'2019'!$B$3:$AC$102,7,0), "")</f>
        <v>66791</v>
      </c>
      <c r="BV16" s="1"/>
      <c r="BW16">
        <v>36</v>
      </c>
      <c r="BX16">
        <f>IFERROR(VLOOKUP(B16,'2021'!$B$3:$AB$102,24,0), "")</f>
        <v>40</v>
      </c>
      <c r="BY16">
        <f>IFERROR(VLOOKUP(B16,'2020'!$B$3:$AD$92,28,0), "")</f>
        <v>32</v>
      </c>
      <c r="BZ16">
        <f>IFERROR(VLOOKUP(B16,'2019'!$B$3:$AC$102,13,0), "")</f>
        <v>39</v>
      </c>
      <c r="CB16" t="s">
        <v>183</v>
      </c>
      <c r="CC16" t="str">
        <f>IFERROR(VLOOKUP(B16,'2021'!$B$3:$AB$102,5,0), "")</f>
        <v>91 (97)</v>
      </c>
      <c r="CD16" t="str">
        <f>IFERROR(VLOOKUP(B16,'2020'!$B$3:$AD$92,13,0), "")</f>
        <v>96 (96)</v>
      </c>
      <c r="CE16" t="str">
        <f>IFERROR(VLOOKUP(B16,'2019'!$B$3:$AC$102,10,0), "")</f>
        <v>97 (98)</v>
      </c>
      <c r="CG16">
        <v>37</v>
      </c>
      <c r="CH16">
        <f>IFERROR(VLOOKUP(B16,'2021'!$B$3:$AB$102,7,0), "")</f>
        <v>32</v>
      </c>
      <c r="CI16">
        <f>IFERROR(VLOOKUP(B16,'2020'!$B$3:$AD$92,17,0), "")</f>
        <v>30</v>
      </c>
      <c r="CJ16">
        <f>IFERROR(VLOOKUP(B16,'2019'!$B$3:$AC$102,9,0), "")</f>
        <v>32</v>
      </c>
      <c r="CK16">
        <f>IFERROR(VLOOKUP(B16,'2018'!$B$3:$U$102,11,0), "")</f>
        <v>30</v>
      </c>
      <c r="CL16">
        <v>87</v>
      </c>
      <c r="CM16">
        <f>IFERROR(VLOOKUP(B16,'2021'!$B$3:$AB$102,19,0), "")</f>
        <v>88</v>
      </c>
      <c r="CN16">
        <f>IFERROR(VLOOKUP(B16,'2020'!$B$3:$AD$92,26,0), "")</f>
        <v>86</v>
      </c>
      <c r="CO16">
        <f>IFERROR(VLOOKUP(B16,'2019'!$B$3:$AC$102,3,0), "")</f>
        <v>82</v>
      </c>
      <c r="CP16">
        <f>IFERROR(VLOOKUP(B16,'2018'!$B$3:$U$102,18,0), "")</f>
        <v>65</v>
      </c>
      <c r="CQ16">
        <v>87.58</v>
      </c>
      <c r="CR16">
        <f>IFERROR(VLOOKUP(B16,'2021'!$B$3:$AB$102,21,0), "")</f>
        <v>86.942999999999998</v>
      </c>
      <c r="CS16">
        <f>IFERROR(VLOOKUP(B16,'2020'!$B$3:$AD$92,7,0), "")</f>
        <v>88</v>
      </c>
      <c r="CV16" t="s">
        <v>182</v>
      </c>
      <c r="CW16">
        <v>71</v>
      </c>
      <c r="CX16">
        <v>18</v>
      </c>
      <c r="CY16">
        <f>IFERROR( VLOOKUP(B16,Programs!B17:$AB$102,2,0), "")</f>
        <v>0</v>
      </c>
      <c r="CZ16">
        <f>IFERROR(VLOOKUP(B16,Programs!B17:$AB$102,3,0), "")</f>
        <v>0</v>
      </c>
      <c r="DA16">
        <f>IFERROR(VLOOKUP(B16,Programs!$B$3:$AB$102,3,0), "")</f>
        <v>0</v>
      </c>
      <c r="DB16" t="str">
        <f>IFERROR(VLOOKUP(B16,Programs!$B$3:$AB$102,5,0), "")</f>
        <v>C1</v>
      </c>
      <c r="DC16">
        <f>IFERROR(VLOOKUP(B16,Programs!$B$3:$AB$102,6,0), "")</f>
        <v>0</v>
      </c>
      <c r="DD16">
        <f>IFERROR(VLOOKUP(B16,Programs!$B$3:$AB$102,7,0), "")</f>
        <v>0</v>
      </c>
      <c r="DE16" t="str">
        <f>IFERROR(VLOOKUP(B16,Programs!$B$3:$AB$102,8,0), "")</f>
        <v>The International Master’s in Management (IMM) is designed for bachelor’s students who want to have an international career after their master’s program and ambition a fast career progression in a multinational company.</v>
      </c>
      <c r="DF16">
        <f>IFERROR(VLOOKUP(B16,Programs!$B$3:$AB$102,9,0), "")</f>
        <v>1</v>
      </c>
      <c r="DG16">
        <f>IFERROR(VLOOKUP(B16,Programs!$B$3:$AB$102,10,0), "")</f>
        <v>11</v>
      </c>
      <c r="DH16" t="str">
        <f>IFERROR(VLOOKUP(B16,Programs!$B$3:$AB$102,11,0), "")</f>
        <v>Both</v>
      </c>
      <c r="DI16">
        <f>IFERROR(VLOOKUP(B16,Programs!$B$3:$AB$102,12,0), "")</f>
        <v>0</v>
      </c>
      <c r="DJ16">
        <f>IFERROR(VLOOKUP(B16,Programs!$B$3:$AB$102,13,0), "")</f>
        <v>11800</v>
      </c>
      <c r="DK16">
        <f>IFERROR(VLOOKUP(B16,Programs!$B$3:$AB$102,14,0), "")</f>
        <v>11800</v>
      </c>
      <c r="DL16" t="str">
        <f>IFERROR(VLOOKUP(B16,Programs!$B$3:$AB$102,15,0), "")</f>
        <v>Euro</v>
      </c>
      <c r="DM16">
        <f>IFERROR(VLOOKUP(B16,Programs!$B$3:$AB$102,16,0), "")</f>
        <v>3</v>
      </c>
      <c r="DN16">
        <f>IFERROR(VLOOKUP(B16,Programs!$B$3:$AB$102,17,0), "")</f>
        <v>5</v>
      </c>
      <c r="DO16">
        <f>IFERROR(VLOOKUP(B16,Programs!$B$3:$AB$102,18,0), "")</f>
        <v>113</v>
      </c>
      <c r="DP16">
        <f>IFERROR(VLOOKUP(B16,Programs!$B$3:$AB$102,19,0), "")</f>
        <v>0</v>
      </c>
      <c r="DQ16" s="30" t="str">
        <f>IFERROR(VLOOKUP(B16,Programs!$B$3:$AB$102,20,0), "")</f>
        <v>Yes</v>
      </c>
      <c r="DR16" t="str">
        <f>IFERROR(VLOOKUP(B16,Programs!$B$3:$AB$102,21,0), "")</f>
        <v>No</v>
      </c>
      <c r="DS16" t="str">
        <f>IFERROR(VLOOKUP(B16,Programs!$B$3:$AB$102,22,0), "")</f>
        <v>No</v>
      </c>
      <c r="DT16" t="str">
        <f>IFERROR(VLOOKUP(B16,Programs!$B$3:$AB$102,23,0), "")</f>
        <v>Yes</v>
      </c>
      <c r="DU16" t="str">
        <f>IFERROR(VLOOKUP(B16,Programs!$B$3:$AB$102,24,0), "")</f>
        <v>No</v>
      </c>
      <c r="DV16" t="str">
        <f>IFERROR(VLOOKUP(B16,Programs!$B$3:$AB$102,25,0), "")</f>
        <v>No</v>
      </c>
      <c r="DW16" t="str">
        <f>IFERROR(VLOOKUP(B16,Programs!$B$3:$AB$102,26,0), "")</f>
        <v>Yes</v>
      </c>
      <c r="DX16" t="str">
        <f>IFERROR(VLOOKUP(B16,Programs!$B$3:$AB$102,27,0), "")</f>
        <v>No</v>
      </c>
    </row>
    <row r="17" spans="1:128" x14ac:dyDescent="0.3">
      <c r="A17">
        <v>16</v>
      </c>
      <c r="B17" t="s">
        <v>53</v>
      </c>
      <c r="C17" t="s">
        <v>10</v>
      </c>
      <c r="D17">
        <v>12</v>
      </c>
      <c r="E17">
        <f>IFERROR(VLOOKUP(B17,'2021'!$B$3:$AB$102,22,0), "")</f>
        <v>15</v>
      </c>
      <c r="F17">
        <f>IFERROR(VLOOKUP(B17,'2020'!$B$3:$AD$92,11,0), "")</f>
        <v>25</v>
      </c>
      <c r="G17">
        <f>IFERROR(VLOOKUP(B17,'2019'!$B$3:$AC$102,14,0), "")</f>
        <v>24</v>
      </c>
      <c r="I17">
        <f t="shared" si="0"/>
        <v>12</v>
      </c>
      <c r="J17">
        <v>93</v>
      </c>
      <c r="K17">
        <f>IFERROR(VLOOKUP(B17,'2021'!$B$3:$AB$102,10,0), "")</f>
        <v>93</v>
      </c>
      <c r="L17">
        <f>IFERROR(VLOOKUP(B17,'2020'!$B$3:$AD$92,20,0), "")</f>
        <v>93</v>
      </c>
      <c r="M17">
        <f>IFERROR(VLOOKUP(B17,'2019'!$B$3:$AC$102,19,0), "")</f>
        <v>82</v>
      </c>
      <c r="N17">
        <f>IFERROR(VLOOKUP(B17,'2018'!$B$3:$U$102,14,0), "")</f>
        <v>80</v>
      </c>
      <c r="O17">
        <v>54</v>
      </c>
      <c r="P17">
        <f>IFERROR(VLOOKUP(B17,'2021'!B18:$AB$102,23,0), "")</f>
        <v>54</v>
      </c>
      <c r="Q17">
        <f>IFERROR(VLOOKUP(B17,'2020'!$B$3:$AD$92,4,0), "")</f>
        <v>49</v>
      </c>
      <c r="R17">
        <f>IFERROR(VLOOKUP(B17,'2019'!$B$3:$AC$102,5,0), "")</f>
        <v>52</v>
      </c>
      <c r="T17">
        <v>15</v>
      </c>
      <c r="U17">
        <f>IFERROR(VLOOKUP(B17,'2021'!$B$3:$AB$102,11,0), "")</f>
        <v>14</v>
      </c>
      <c r="V17">
        <f>IFERROR(VLOOKUP(B17,'2020'!$B$3:$AD$92,6,0), "")</f>
        <v>12</v>
      </c>
      <c r="W17">
        <f>IFERROR(VLOOKUP(B17,'2019'!$B$3:$AC$102,12,0), "")</f>
        <v>10</v>
      </c>
      <c r="X17">
        <f>IFERROR(VLOOKUP(B17,'2018'!$B$3:$U$102,15,0), "")</f>
        <v>9</v>
      </c>
      <c r="Y17">
        <v>100</v>
      </c>
      <c r="Z17">
        <f>IFERROR(VLOOKUP(B17,'2021'!$B$3:$AB$102,12,0), "")</f>
        <v>100</v>
      </c>
      <c r="AA17">
        <f>IFERROR(VLOOKUP(B17,'2020'!$B$3:$AD$92,15,0), "")</f>
        <v>100</v>
      </c>
      <c r="AB17">
        <f>IFERROR(VLOOKUP(B17,'2019'!$B$3:$AC$102,21,0), "")</f>
        <v>95</v>
      </c>
      <c r="AC17">
        <f>IFERROR(VLOOKUP(B17,'2018'!$B$3:$U$102,19,0), "")</f>
        <v>93</v>
      </c>
      <c r="AD17">
        <v>24</v>
      </c>
      <c r="AE17">
        <f>IFERROR(VLOOKUP(B17,'2021'!$B$3:$AB$102,9,0), "")</f>
        <v>33</v>
      </c>
      <c r="AF17">
        <f>IFERROR(VLOOKUP(B17,'2020'!$B$3:$AD$92,18,0), "")</f>
        <v>25</v>
      </c>
      <c r="AG17">
        <f>IFERROR(VLOOKUP(B17,'2019'!$B$3:$AC$102,16,0), "")</f>
        <v>24</v>
      </c>
      <c r="AH17">
        <f>IFERROR(VLOOKUP(B17,'2018'!$B$3:$U$102,16,0), "")</f>
        <v>11</v>
      </c>
      <c r="AI17">
        <v>16</v>
      </c>
      <c r="AJ17">
        <v>16</v>
      </c>
      <c r="AK17">
        <v>14</v>
      </c>
      <c r="AL17">
        <v>11</v>
      </c>
      <c r="AM17">
        <f>IFERROR(VLOOKUP(B17,'2019'!$B$3:$AC$102,24,0), "")</f>
        <v>11</v>
      </c>
      <c r="AN17">
        <v>9.48</v>
      </c>
      <c r="AO17">
        <f>IFERROR(VLOOKUP(B17,'2021'!$B$3:$AB$102,13,0), "")</f>
        <v>9.4</v>
      </c>
      <c r="AP17">
        <f>IFERROR(VLOOKUP(B17,'2020'!$B$3:$AD$92,25,0), "")</f>
        <v>9.27</v>
      </c>
      <c r="AS17">
        <v>50</v>
      </c>
      <c r="AT17">
        <f>IFERROR(VLOOKUP(B17,'2021'!$B$3:$AB$102,3,0), "")</f>
        <v>50</v>
      </c>
      <c r="AU17">
        <f>IFERROR(VLOOKUP(B17,'2020'!$B$3:$AD$92,12,0), "")</f>
        <v>50</v>
      </c>
      <c r="AV17">
        <f>IFERROR(VLOOKUP(B17,'2019'!$B$3:$AC$102,22,0), "")</f>
        <v>18</v>
      </c>
      <c r="AW17">
        <f>IFERROR(VLOOKUP(B17,'2018'!$B$3:$U$102,5,0), "")</f>
        <v>20</v>
      </c>
      <c r="AX17">
        <v>43</v>
      </c>
      <c r="AY17">
        <f>IFERROR(VLOOKUP(B17,'2021'!$B$3:$AB$102,27,0), "")</f>
        <v>31</v>
      </c>
      <c r="AZ17">
        <f>IFERROR(VLOOKUP(B17,'2020'!$B$3:$AD$92,8,0), "")</f>
        <v>40</v>
      </c>
      <c r="BA17" t="str">
        <f>IFERROR(VLOOKUP(B17,'2019'!B18:$AC$102,20,0), "")</f>
        <v/>
      </c>
      <c r="BB17">
        <f>IFERROR(VLOOKUP(B17,'2018'!$B$3:$U$102,4,0), "")</f>
        <v>44</v>
      </c>
      <c r="BC17">
        <v>40</v>
      </c>
      <c r="BD17">
        <f>IFERROR(VLOOKUP(B17,'2021'!$B$3:$AB$102,6,0), "")</f>
        <v>36</v>
      </c>
      <c r="BE17">
        <f>IFERROR(VLOOKUP(B17,'2020'!$B$3:$AD$92,3,0), "")</f>
        <v>37</v>
      </c>
      <c r="BF17">
        <f>IFERROR(VLOOKUP(B17,'2019'!$B$3:$AC$102,27,0), "")</f>
        <v>38</v>
      </c>
      <c r="BG17">
        <f>IFERROR(VLOOKUP(B17,'2018'!$B$3:$U$102,8,0), "")</f>
        <v>36</v>
      </c>
      <c r="BH17">
        <v>48</v>
      </c>
      <c r="BI17">
        <f>IFERROR(VLOOKUP(B18,'2021'!$B$3:$AB$102,17,0), "")</f>
        <v>36</v>
      </c>
      <c r="BJ17">
        <f>IFERROR(VLOOKUP(B17,'2020'!$B$3:$AD$92,2,0), "")</f>
        <v>62</v>
      </c>
      <c r="BK17">
        <f>IFERROR(VLOOKUP(B17,'2019'!$B$3:$AC$102,11,0), "")</f>
        <v>43</v>
      </c>
      <c r="BL17" t="str">
        <f>IFERROR(VLOOKUP(B17,'2018'!B18:U117,13,0), "")</f>
        <v/>
      </c>
      <c r="BM17" s="25">
        <v>38.9</v>
      </c>
      <c r="BN17" s="25">
        <f>IFERROR(VLOOKUP($B17,'2021'!$B$3:$AB$102,20,0),"")</f>
        <v>47.817</v>
      </c>
      <c r="BO17" s="25">
        <f>IFERROR(VLOOKUP($B17,'2020'!$B$3:$AD$92,20,0),"")</f>
        <v>93</v>
      </c>
      <c r="BP17" s="25">
        <f>IFERROR(VLOOKUP($B17,'2019'!$B$3:$AC$102,17,0),"")</f>
        <v>59</v>
      </c>
      <c r="BQ17" s="25">
        <f>IFERROR(VLOOKUP($B17,'2018'!$B$3:$U$102,17,0),"")</f>
        <v>65</v>
      </c>
      <c r="BR17" s="1">
        <v>97485</v>
      </c>
      <c r="BS17" s="1">
        <f>IFERROR(VLOOKUP(B17,'2021'!$B$3:$AB$102,18,0), "")</f>
        <v>96122</v>
      </c>
      <c r="BT17" s="1">
        <f>IFERROR(VLOOKUP(B17,'2020'!$B$3:$AD$92,16,0), "")</f>
        <v>88627</v>
      </c>
      <c r="BU17" s="1">
        <f>IFERROR(VLOOKUP(B17,'2019'!$B$3:$AC$102,7,0), "")</f>
        <v>95976</v>
      </c>
      <c r="BV17" s="1"/>
      <c r="BW17">
        <v>63</v>
      </c>
      <c r="BX17">
        <f>IFERROR(VLOOKUP(B17,'2021'!$B$3:$AB$102,24,0), "")</f>
        <v>64</v>
      </c>
      <c r="BY17">
        <f>IFERROR(VLOOKUP(B17,'2020'!$B$3:$AD$92,28,0), "")</f>
        <v>60</v>
      </c>
      <c r="BZ17">
        <f>IFERROR(VLOOKUP(B17,'2019'!$B$3:$AC$102,13,0), "")</f>
        <v>51</v>
      </c>
      <c r="CB17" t="s">
        <v>185</v>
      </c>
      <c r="CC17" t="str">
        <f>IFERROR(VLOOKUP(B17,'2021'!$B$3:$AB$102,5,0), "")</f>
        <v>91 (89)</v>
      </c>
      <c r="CD17" t="str">
        <f>IFERROR(VLOOKUP(B17,'2020'!$B$3:$AD$92,13,0), "")</f>
        <v>95 (91)</v>
      </c>
      <c r="CE17" t="str">
        <f>IFERROR(VLOOKUP(B17,'2019'!$B$3:$AC$102,10,0), "")</f>
        <v>93 (95)</v>
      </c>
      <c r="CG17">
        <v>46</v>
      </c>
      <c r="CH17">
        <f>IFERROR(VLOOKUP(B17,'2021'!$B$3:$AB$102,7,0), "")</f>
        <v>47</v>
      </c>
      <c r="CI17">
        <f>IFERROR(VLOOKUP(B17,'2020'!$B$3:$AD$92,17,0), "")</f>
        <v>45</v>
      </c>
      <c r="CJ17">
        <f>IFERROR(VLOOKUP(B17,'2019'!$B$3:$AC$102,9,0), "")</f>
        <v>39</v>
      </c>
      <c r="CK17">
        <f>IFERROR(VLOOKUP(B17,'2018'!$B$3:$U$102,11,0), "")</f>
        <v>40</v>
      </c>
      <c r="CL17">
        <v>96</v>
      </c>
      <c r="CM17">
        <f>IFERROR(VLOOKUP(B17,'2021'!$B$3:$AB$102,19,0), "")</f>
        <v>94</v>
      </c>
      <c r="CN17">
        <f>IFERROR(VLOOKUP(B17,'2020'!$B$3:$AD$92,26,0), "")</f>
        <v>92</v>
      </c>
      <c r="CO17">
        <f>IFERROR(VLOOKUP(B17,'2019'!$B$3:$AC$102,3,0), "")</f>
        <v>91</v>
      </c>
      <c r="CP17">
        <f>IFERROR(VLOOKUP(B17,'2018'!$B$3:$U$102,18,0), "")</f>
        <v>95</v>
      </c>
      <c r="CQ17">
        <v>88.988</v>
      </c>
      <c r="CR17">
        <f>IFERROR(VLOOKUP(B17,'2021'!$B$3:$AB$102,21,0), "")</f>
        <v>86.817999999999998</v>
      </c>
      <c r="CS17">
        <f>IFERROR(VLOOKUP(B17,'2020'!$B$3:$AD$92,7,0), "")</f>
        <v>86</v>
      </c>
      <c r="CV17" t="s">
        <v>184</v>
      </c>
      <c r="CW17">
        <v>40</v>
      </c>
      <c r="CX17">
        <v>13</v>
      </c>
      <c r="CY17">
        <f>IFERROR( VLOOKUP(B17,Programs!B18:$AB$102,2,0), "")</f>
        <v>7</v>
      </c>
      <c r="CZ17">
        <f>IFERROR(VLOOKUP(B17,Programs!B18:$AB$102,3,0), "")</f>
        <v>0</v>
      </c>
      <c r="DA17">
        <f>IFERROR(VLOOKUP(B17,Programs!$B$3:$AB$102,3,0), "")</f>
        <v>0</v>
      </c>
      <c r="DB17" t="str">
        <f>IFERROR(VLOOKUP(B17,Programs!$B$3:$AB$102,5,0), "")</f>
        <v>C1</v>
      </c>
      <c r="DC17" t="str">
        <f>IFERROR(VLOOKUP(B17,Programs!$B$3:$AB$102,6,0), "")</f>
        <v>Yes</v>
      </c>
      <c r="DD17">
        <f>IFERROR(VLOOKUP(B17,Programs!$B$3:$AB$102,7,0), "")</f>
        <v>0</v>
      </c>
      <c r="DE17" t="str">
        <f>IFERROR(VLOOKUP(B17,Programs!$B$3:$AB$102,8,0), "")</f>
        <v>The Esade Masters in Management Programs are aimed principally at graduates in business management or economics, but graduates from other academic backgrounds could also apply to some of our master programs.</v>
      </c>
      <c r="DF17">
        <f>IFERROR(VLOOKUP(B17,Programs!$B$3:$AB$102,9,0), "")</f>
        <v>1</v>
      </c>
      <c r="DG17">
        <f>IFERROR(VLOOKUP(B17,Programs!$B$3:$AB$102,10,0), "")</f>
        <v>0</v>
      </c>
      <c r="DH17" t="str">
        <f>IFERROR(VLOOKUP(B17,Programs!$B$3:$AB$102,11,0), "")</f>
        <v>Both</v>
      </c>
      <c r="DI17">
        <f>IFERROR(VLOOKUP(B17,Programs!$B$3:$AB$102,12,0), "")</f>
        <v>135</v>
      </c>
      <c r="DJ17">
        <f>IFERROR(VLOOKUP(B17,Programs!$B$3:$AB$102,13,0), "")</f>
        <v>0</v>
      </c>
      <c r="DK17">
        <f>IFERROR(VLOOKUP(B17,Programs!$B$3:$AB$102,14,0), "")</f>
        <v>33500</v>
      </c>
      <c r="DL17" t="str">
        <f>IFERROR(VLOOKUP(B17,Programs!$B$3:$AB$102,15,0), "")</f>
        <v>Euro</v>
      </c>
      <c r="DM17">
        <f>IFERROR(VLOOKUP(B17,Programs!$B$3:$AB$102,16,0), "")</f>
        <v>3</v>
      </c>
      <c r="DN17">
        <f>IFERROR(VLOOKUP(B17,Programs!$B$3:$AB$102,17,0), "")</f>
        <v>3</v>
      </c>
      <c r="DO17">
        <f>IFERROR(VLOOKUP(B17,Programs!$B$3:$AB$102,18,0), "")</f>
        <v>9</v>
      </c>
      <c r="DP17">
        <f>IFERROR(VLOOKUP(B17,Programs!$B$3:$AB$102,19,0), "")</f>
        <v>6</v>
      </c>
      <c r="DQ17" s="30" t="str">
        <f>IFERROR(VLOOKUP(B17,Programs!$B$3:$AB$102,20,0), "")</f>
        <v>No</v>
      </c>
      <c r="DR17" t="str">
        <f>IFERROR(VLOOKUP(B17,Programs!$B$3:$AB$102,21,0), "")</f>
        <v>Yes</v>
      </c>
      <c r="DS17" t="str">
        <f>IFERROR(VLOOKUP(B17,Programs!$B$3:$AB$102,22,0), "")</f>
        <v>No</v>
      </c>
      <c r="DT17" t="str">
        <f>IFERROR(VLOOKUP(B17,Programs!$B$3:$AB$102,23,0), "")</f>
        <v>No</v>
      </c>
      <c r="DU17" t="str">
        <f>IFERROR(VLOOKUP(B17,Programs!$B$3:$AB$102,24,0), "")</f>
        <v>Yes</v>
      </c>
      <c r="DV17" t="str">
        <f>IFERROR(VLOOKUP(B17,Programs!$B$3:$AB$102,25,0), "")</f>
        <v>No</v>
      </c>
      <c r="DW17">
        <f>IFERROR(VLOOKUP(B17,Programs!$B$3:$AB$102,26,0), "")</f>
        <v>0</v>
      </c>
      <c r="DX17" t="str">
        <f>IFERROR(VLOOKUP(B17,Programs!$B$3:$AB$102,27,0), "")</f>
        <v>No</v>
      </c>
    </row>
    <row r="18" spans="1:128" x14ac:dyDescent="0.3">
      <c r="A18">
        <v>17</v>
      </c>
      <c r="B18" t="s">
        <v>54</v>
      </c>
      <c r="C18" t="s">
        <v>10</v>
      </c>
      <c r="D18">
        <v>59</v>
      </c>
      <c r="E18">
        <f>IFERROR(VLOOKUP(B18,'2021'!$B$3:$AB$102,22,0), "")</f>
        <v>79</v>
      </c>
      <c r="F18">
        <f>IFERROR(VLOOKUP(B18,'2020'!$B$3:$AD$92,11,0), "")</f>
        <v>72</v>
      </c>
      <c r="G18">
        <f>IFERROR(VLOOKUP(B18,'2019'!$B$3:$AC$102,14,0), "")</f>
        <v>72</v>
      </c>
      <c r="I18">
        <f t="shared" si="0"/>
        <v>13</v>
      </c>
      <c r="J18">
        <v>100</v>
      </c>
      <c r="K18">
        <f>IFERROR(VLOOKUP(B18,'2021'!$B$3:$AB$102,10,0), "")</f>
        <v>96</v>
      </c>
      <c r="L18">
        <f>IFERROR(VLOOKUP(B18,'2020'!$B$3:$AD$92,20,0), "")</f>
        <v>96</v>
      </c>
      <c r="M18">
        <f>IFERROR(VLOOKUP(B18,'2019'!$B$3:$AC$102,19,0), "")</f>
        <v>96</v>
      </c>
      <c r="N18">
        <f>IFERROR(VLOOKUP(B18,'2018'!$B$3:$U$102,14,0), "")</f>
        <v>90</v>
      </c>
      <c r="O18">
        <v>75</v>
      </c>
      <c r="P18" t="str">
        <f>IFERROR(VLOOKUP(B18,'2021'!B19:$AB$102,23,0), "")</f>
        <v/>
      </c>
      <c r="Q18">
        <f>IFERROR(VLOOKUP(B18,'2020'!$B$3:$AD$92,4,0), "")</f>
        <v>79</v>
      </c>
      <c r="R18">
        <f>IFERROR(VLOOKUP(B18,'2019'!$B$3:$AC$102,5,0), "")</f>
        <v>82</v>
      </c>
      <c r="T18">
        <v>18</v>
      </c>
      <c r="U18">
        <f>IFERROR(VLOOKUP(B18,'2021'!$B$3:$AB$102,11,0), "")</f>
        <v>18</v>
      </c>
      <c r="V18">
        <f>IFERROR(VLOOKUP(B18,'2020'!$B$3:$AD$92,6,0), "")</f>
        <v>17</v>
      </c>
      <c r="W18">
        <f>IFERROR(VLOOKUP(B18,'2019'!$B$3:$AC$102,12,0), "")</f>
        <v>10</v>
      </c>
      <c r="X18">
        <f>IFERROR(VLOOKUP(B18,'2018'!$B$3:$U$102,15,0), "")</f>
        <v>7</v>
      </c>
      <c r="Y18">
        <v>100</v>
      </c>
      <c r="Z18">
        <f>IFERROR(VLOOKUP(B18,'2021'!$B$3:$AB$102,12,0), "")</f>
        <v>100</v>
      </c>
      <c r="AA18">
        <f>IFERROR(VLOOKUP(B18,'2020'!$B$3:$AD$92,15,0), "")</f>
        <v>100</v>
      </c>
      <c r="AB18">
        <f>IFERROR(VLOOKUP(B18,'2019'!$B$3:$AC$102,21,0), "")</f>
        <v>100</v>
      </c>
      <c r="AC18">
        <f>IFERROR(VLOOKUP(B18,'2018'!$B$3:$U$102,19,0), "")</f>
        <v>98</v>
      </c>
      <c r="AD18">
        <v>14</v>
      </c>
      <c r="AE18">
        <f>IFERROR(VLOOKUP(B18,'2021'!$B$3:$AB$102,9,0), "")</f>
        <v>6</v>
      </c>
      <c r="AF18">
        <f>IFERROR(VLOOKUP(B18,'2020'!$B$3:$AD$92,18,0), "")</f>
        <v>11</v>
      </c>
      <c r="AG18">
        <f>IFERROR(VLOOKUP(B18,'2019'!$B$3:$AC$102,16,0), "")</f>
        <v>14</v>
      </c>
      <c r="AH18">
        <f>IFERROR(VLOOKUP(B18,'2018'!$B$3:$U$102,16,0), "")</f>
        <v>10</v>
      </c>
      <c r="AI18">
        <v>17</v>
      </c>
      <c r="AJ18">
        <v>13</v>
      </c>
      <c r="AK18">
        <v>25</v>
      </c>
      <c r="AL18">
        <v>16</v>
      </c>
      <c r="AM18">
        <f>IFERROR(VLOOKUP(B18,'2019'!$B$3:$AC$102,24,0), "")</f>
        <v>10</v>
      </c>
      <c r="AN18">
        <v>8.81</v>
      </c>
      <c r="AO18">
        <f>IFERROR(VLOOKUP(B18,'2021'!$B$3:$AB$102,13,0), "")</f>
        <v>8.92</v>
      </c>
      <c r="AP18">
        <f>IFERROR(VLOOKUP(B18,'2020'!$B$3:$AD$92,25,0), "")</f>
        <v>8.82</v>
      </c>
      <c r="AS18">
        <v>50</v>
      </c>
      <c r="AT18">
        <f>IFERROR(VLOOKUP(B18,'2021'!$B$3:$AB$102,3,0), "")</f>
        <v>50</v>
      </c>
      <c r="AU18">
        <f>IFERROR(VLOOKUP(B18,'2020'!$B$3:$AD$92,12,0), "")</f>
        <v>50</v>
      </c>
      <c r="AV18">
        <f>IFERROR(VLOOKUP(B18,'2019'!$B$3:$AC$102,22,0), "")</f>
        <v>50</v>
      </c>
      <c r="AW18">
        <f>IFERROR(VLOOKUP(B18,'2018'!$B$3:$U$102,5,0), "")</f>
        <v>47</v>
      </c>
      <c r="AX18">
        <v>43</v>
      </c>
      <c r="AY18">
        <f>IFERROR(VLOOKUP(B18,'2021'!$B$3:$AB$102,27,0), "")</f>
        <v>47</v>
      </c>
      <c r="AZ18">
        <f>IFERROR(VLOOKUP(B18,'2020'!$B$3:$AD$92,8,0), "")</f>
        <v>43</v>
      </c>
      <c r="BA18" t="str">
        <f>IFERROR(VLOOKUP(B18,'2019'!B19:$AC$102,20,0), "")</f>
        <v/>
      </c>
      <c r="BB18">
        <f>IFERROR(VLOOKUP(B18,'2018'!$B$3:$U$102,4,0), "")</f>
        <v>42</v>
      </c>
      <c r="BC18">
        <v>50</v>
      </c>
      <c r="BD18">
        <f>IFERROR(VLOOKUP(B18,'2021'!$B$3:$AB$102,6,0), "")</f>
        <v>45</v>
      </c>
      <c r="BE18">
        <f>IFERROR(VLOOKUP(B18,'2020'!$B$3:$AD$92,3,0), "")</f>
        <v>40</v>
      </c>
      <c r="BF18">
        <f>IFERROR(VLOOKUP(B18,'2019'!$B$3:$AC$102,27,0), "")</f>
        <v>41</v>
      </c>
      <c r="BG18">
        <f>IFERROR(VLOOKUP(B18,'2018'!$B$3:$U$102,8,0), "")</f>
        <v>40</v>
      </c>
      <c r="BH18">
        <v>24</v>
      </c>
      <c r="BI18">
        <f>IFERROR(VLOOKUP(B19,'2021'!$B$3:$AB$102,17,0), "")</f>
        <v>41</v>
      </c>
      <c r="BJ18">
        <f>IFERROR(VLOOKUP(B18,'2020'!$B$3:$AD$92,2,0), "")</f>
        <v>25</v>
      </c>
      <c r="BK18">
        <f>IFERROR(VLOOKUP(B18,'2019'!$B$3:$AC$102,11,0), "")</f>
        <v>20</v>
      </c>
      <c r="BL18" t="str">
        <f>IFERROR(VLOOKUP(B18,'2018'!B19:U118,13,0), "")</f>
        <v/>
      </c>
      <c r="BM18" s="25">
        <v>64.44</v>
      </c>
      <c r="BN18" s="25">
        <f>IFERROR(VLOOKUP($B18,'2021'!$B$3:$AB$102,20,0),"")</f>
        <v>69.468999999999994</v>
      </c>
      <c r="BO18" s="25">
        <f>IFERROR(VLOOKUP($B18,'2020'!$B$3:$AD$92,20,0),"")</f>
        <v>96</v>
      </c>
      <c r="BP18" s="25">
        <f>IFERROR(VLOOKUP($B18,'2019'!$B$3:$AC$102,17,0),"")</f>
        <v>71</v>
      </c>
      <c r="BQ18" s="25">
        <f>IFERROR(VLOOKUP($B18,'2018'!$B$3:$U$102,17,0),"")</f>
        <v>69</v>
      </c>
      <c r="BR18" s="1">
        <v>85331</v>
      </c>
      <c r="BS18" s="1">
        <f>IFERROR(VLOOKUP(B18,'2021'!$B$3:$AB$102,18,0), "")</f>
        <v>77223</v>
      </c>
      <c r="BT18" s="1">
        <f>IFERROR(VLOOKUP(B18,'2020'!$B$3:$AD$92,16,0), "")</f>
        <v>73440</v>
      </c>
      <c r="BU18" s="1">
        <f>IFERROR(VLOOKUP(B18,'2019'!$B$3:$AC$102,7,0), "")</f>
        <v>77273</v>
      </c>
      <c r="BV18" s="1"/>
      <c r="BW18">
        <v>96</v>
      </c>
      <c r="BX18">
        <f>IFERROR(VLOOKUP(B18,'2021'!$B$3:$AB$102,24,0), "")</f>
        <v>93</v>
      </c>
      <c r="BY18">
        <f>IFERROR(VLOOKUP(B18,'2020'!$B$3:$AD$92,28,0), "")</f>
        <v>86</v>
      </c>
      <c r="BZ18">
        <f>IFERROR(VLOOKUP(B18,'2019'!$B$3:$AC$102,13,0), "")</f>
        <v>93</v>
      </c>
      <c r="CB18" t="s">
        <v>186</v>
      </c>
      <c r="CC18" t="str">
        <f>IFERROR(VLOOKUP(B18,'2021'!$B$3:$AB$102,5,0), "")</f>
        <v>94 (91)</v>
      </c>
      <c r="CD18" t="str">
        <f>IFERROR(VLOOKUP(B18,'2020'!$B$3:$AD$92,13,0), "")</f>
        <v>86 (93)</v>
      </c>
      <c r="CE18" t="str">
        <f>IFERROR(VLOOKUP(B18,'2019'!$B$3:$AC$102,10,0), "")</f>
        <v>89 (89)</v>
      </c>
      <c r="CG18">
        <v>72</v>
      </c>
      <c r="CH18">
        <f>IFERROR(VLOOKUP(B18,'2021'!$B$3:$AB$102,7,0), "")</f>
        <v>70</v>
      </c>
      <c r="CI18">
        <f>IFERROR(VLOOKUP(B18,'2020'!$B$3:$AD$92,17,0), "")</f>
        <v>70</v>
      </c>
      <c r="CJ18">
        <f>IFERROR(VLOOKUP(B18,'2019'!$B$3:$AC$102,9,0), "")</f>
        <v>69</v>
      </c>
      <c r="CK18">
        <f>IFERROR(VLOOKUP(B18,'2018'!$B$3:$U$102,11,0), "")</f>
        <v>65</v>
      </c>
      <c r="CL18">
        <v>83</v>
      </c>
      <c r="CM18">
        <f>IFERROR(VLOOKUP(B18,'2021'!$B$3:$AB$102,19,0), "")</f>
        <v>81</v>
      </c>
      <c r="CN18">
        <f>IFERROR(VLOOKUP(B18,'2020'!$B$3:$AD$92,26,0), "")</f>
        <v>82</v>
      </c>
      <c r="CO18">
        <f>IFERROR(VLOOKUP(B18,'2019'!$B$3:$AC$102,3,0), "")</f>
        <v>82</v>
      </c>
      <c r="CP18">
        <f>IFERROR(VLOOKUP(B18,'2018'!$B$3:$U$102,18,0), "")</f>
        <v>79</v>
      </c>
      <c r="CQ18">
        <v>85.606999999999999</v>
      </c>
      <c r="CR18">
        <f>IFERROR(VLOOKUP(B18,'2021'!$B$3:$AB$102,21,0), "")</f>
        <v>85.076999999999998</v>
      </c>
      <c r="CS18">
        <f>IFERROR(VLOOKUP(B18,'2020'!$B$3:$AD$92,7,0), "")</f>
        <v>84</v>
      </c>
      <c r="CV18" t="s">
        <v>175</v>
      </c>
      <c r="CW18">
        <v>22</v>
      </c>
      <c r="CX18">
        <v>10</v>
      </c>
      <c r="CY18">
        <f>IFERROR( VLOOKUP(B18,Programs!B19:$AB$102,2,0), "")</f>
        <v>7</v>
      </c>
      <c r="CZ18">
        <f>IFERROR(VLOOKUP(B18,Programs!B19:$AB$102,3,0), "")</f>
        <v>0</v>
      </c>
      <c r="DA18">
        <f>IFERROR(VLOOKUP(B18,Programs!$B$3:$AB$102,3,0), "")</f>
        <v>0</v>
      </c>
      <c r="DB18">
        <f>IFERROR(VLOOKUP(B18,Programs!$B$3:$AB$102,5,0), "")</f>
        <v>0</v>
      </c>
      <c r="DC18" t="str">
        <f>IFERROR(VLOOKUP(B18,Programs!$B$3:$AB$102,6,0), "")</f>
        <v>No</v>
      </c>
      <c r="DD18">
        <f>IFERROR(VLOOKUP(B18,Programs!$B$3:$AB$102,7,0), "")</f>
        <v>0</v>
      </c>
      <c r="DE18" t="str">
        <f>IFERROR(VLOOKUP(B18,Programs!$B$3:$AB$102,8,0), "")</f>
        <v>Bachelors degree from an accreditated institution</v>
      </c>
      <c r="DF18">
        <f>IFERROR(VLOOKUP(B18,Programs!$B$3:$AB$102,9,0), "")</f>
        <v>1</v>
      </c>
      <c r="DG18">
        <f>IFERROR(VLOOKUP(B18,Programs!$B$3:$AB$102,10,0), "")</f>
        <v>6</v>
      </c>
      <c r="DH18" t="str">
        <f>IFERROR(VLOOKUP(B18,Programs!$B$3:$AB$102,11,0), "")</f>
        <v>Both</v>
      </c>
      <c r="DI18">
        <f>IFERROR(VLOOKUP(B18,Programs!$B$3:$AB$102,12,0), "")</f>
        <v>150</v>
      </c>
      <c r="DJ18">
        <f>IFERROR(VLOOKUP(B18,Programs!$B$3:$AB$102,13,0), "")</f>
        <v>0</v>
      </c>
      <c r="DK18">
        <f>IFERROR(VLOOKUP(B18,Programs!$B$3:$AB$102,14,0), "")</f>
        <v>43300</v>
      </c>
      <c r="DL18" t="str">
        <f>IFERROR(VLOOKUP(B18,Programs!$B$3:$AB$102,15,0), "")</f>
        <v>Euro</v>
      </c>
      <c r="DM18">
        <f>IFERROR(VLOOKUP(B18,Programs!$B$3:$AB$102,16,0), "")</f>
        <v>4</v>
      </c>
      <c r="DN18">
        <f>IFERROR(VLOOKUP(B18,Programs!$B$3:$AB$102,17,0), "")</f>
        <v>2</v>
      </c>
      <c r="DO18">
        <f>IFERROR(VLOOKUP(B18,Programs!$B$3:$AB$102,18,0), "")</f>
        <v>17</v>
      </c>
      <c r="DP18">
        <f>IFERROR(VLOOKUP(B18,Programs!$B$3:$AB$102,19,0), "")</f>
        <v>50</v>
      </c>
      <c r="DQ18" s="30" t="str">
        <f>IFERROR(VLOOKUP(B18,Programs!$B$3:$AB$102,20,0), "")</f>
        <v>No</v>
      </c>
      <c r="DR18" t="str">
        <f>IFERROR(VLOOKUP(B18,Programs!$B$3:$AB$102,21,0), "")</f>
        <v>Yes</v>
      </c>
      <c r="DS18" t="str">
        <f>IFERROR(VLOOKUP(B18,Programs!$B$3:$AB$102,22,0), "")</f>
        <v>No</v>
      </c>
      <c r="DT18" t="str">
        <f>IFERROR(VLOOKUP(B18,Programs!$B$3:$AB$102,23,0), "")</f>
        <v>No</v>
      </c>
      <c r="DU18" t="str">
        <f>IFERROR(VLOOKUP(B18,Programs!$B$3:$AB$102,24,0), "")</f>
        <v>Yes</v>
      </c>
      <c r="DV18" t="str">
        <f>IFERROR(VLOOKUP(B18,Programs!$B$3:$AB$102,25,0), "")</f>
        <v>No</v>
      </c>
      <c r="DW18" t="str">
        <f>IFERROR(VLOOKUP(B18,Programs!$B$3:$AB$102,26,0), "")</f>
        <v>Yes</v>
      </c>
      <c r="DX18" t="str">
        <f>IFERROR(VLOOKUP(B18,Programs!$B$3:$AB$102,27,0), "")</f>
        <v>No</v>
      </c>
    </row>
    <row r="19" spans="1:128" x14ac:dyDescent="0.3">
      <c r="A19">
        <v>18</v>
      </c>
      <c r="B19" t="s">
        <v>55</v>
      </c>
      <c r="C19" t="s">
        <v>7</v>
      </c>
      <c r="D19">
        <v>2</v>
      </c>
      <c r="E19">
        <f>IFERROR(VLOOKUP(B19,'2021'!$B$3:$AB$102,22,0), "")</f>
        <v>4</v>
      </c>
      <c r="F19">
        <f>IFERROR(VLOOKUP(B19,'2020'!$B$3:$AD$92,11,0), "")</f>
        <v>8</v>
      </c>
      <c r="G19">
        <f>IFERROR(VLOOKUP(B19,'2019'!$B$3:$AC$102,14,0), "")</f>
        <v>5</v>
      </c>
      <c r="I19">
        <f t="shared" si="0"/>
        <v>3</v>
      </c>
      <c r="J19">
        <v>41</v>
      </c>
      <c r="K19">
        <f>IFERROR(VLOOKUP(B19,'2021'!$B$3:$AB$102,10,0), "")</f>
        <v>27</v>
      </c>
      <c r="L19">
        <f>IFERROR(VLOOKUP(B19,'2020'!$B$3:$AD$92,20,0), "")</f>
        <v>26</v>
      </c>
      <c r="M19">
        <f>IFERROR(VLOOKUP(B19,'2019'!$B$3:$AC$102,19,0), "")</f>
        <v>28</v>
      </c>
      <c r="N19">
        <f>IFERROR(VLOOKUP(B19,'2018'!$B$3:$U$102,14,0), "")</f>
        <v>32</v>
      </c>
      <c r="O19">
        <v>70</v>
      </c>
      <c r="P19">
        <f>IFERROR(VLOOKUP(B19,'2021'!B20:$AB$102,23,0), "")</f>
        <v>81</v>
      </c>
      <c r="Q19">
        <f>IFERROR(VLOOKUP(B19,'2020'!$B$3:$AD$92,4,0), "")</f>
        <v>81</v>
      </c>
      <c r="R19">
        <f>IFERROR(VLOOKUP(B19,'2019'!$B$3:$AC$102,5,0), "")</f>
        <v>80</v>
      </c>
      <c r="T19">
        <v>26</v>
      </c>
      <c r="U19">
        <f>IFERROR(VLOOKUP(B19,'2021'!$B$3:$AB$102,11,0), "")</f>
        <v>24</v>
      </c>
      <c r="V19">
        <f>IFERROR(VLOOKUP(B19,'2020'!$B$3:$AD$92,6,0), "")</f>
        <v>18</v>
      </c>
      <c r="W19">
        <f>IFERROR(VLOOKUP(B19,'2019'!$B$3:$AC$102,12,0), "")</f>
        <v>21</v>
      </c>
      <c r="X19">
        <f>IFERROR(VLOOKUP(B19,'2018'!$B$3:$U$102,15,0), "")</f>
        <v>28</v>
      </c>
      <c r="Y19">
        <v>95</v>
      </c>
      <c r="Z19">
        <f>IFERROR(VLOOKUP(B19,'2021'!$B$3:$AB$102,12,0), "")</f>
        <v>95</v>
      </c>
      <c r="AA19">
        <f>IFERROR(VLOOKUP(B19,'2020'!$B$3:$AD$92,15,0), "")</f>
        <v>94</v>
      </c>
      <c r="AB19">
        <f>IFERROR(VLOOKUP(B19,'2019'!$B$3:$AC$102,21,0), "")</f>
        <v>94</v>
      </c>
      <c r="AC19">
        <f>IFERROR(VLOOKUP(B19,'2018'!$B$3:$U$102,19,0), "")</f>
        <v>94</v>
      </c>
      <c r="AD19">
        <v>95</v>
      </c>
      <c r="AE19">
        <f>IFERROR(VLOOKUP(B19,'2021'!$B$3:$AB$102,9,0), "")</f>
        <v>100</v>
      </c>
      <c r="AF19">
        <f>IFERROR(VLOOKUP(B19,'2020'!$B$3:$AD$92,18,0), "")</f>
        <v>90</v>
      </c>
      <c r="AG19">
        <f>IFERROR(VLOOKUP(B19,'2019'!$B$3:$AC$102,16,0), "")</f>
        <v>99</v>
      </c>
      <c r="AH19">
        <f>IFERROR(VLOOKUP(B19,'2018'!$B$3:$U$102,16,0), "")</f>
        <v>99</v>
      </c>
      <c r="AI19">
        <v>18</v>
      </c>
      <c r="AJ19">
        <v>36</v>
      </c>
      <c r="AK19">
        <v>23</v>
      </c>
      <c r="AL19">
        <v>14</v>
      </c>
      <c r="AM19">
        <f>IFERROR(VLOOKUP(B19,'2019'!$B$3:$AC$102,24,0), "")</f>
        <v>18</v>
      </c>
      <c r="AN19">
        <v>9.73</v>
      </c>
      <c r="AO19">
        <f>IFERROR(VLOOKUP(B19,'2021'!$B$3:$AB$102,13,0), "")</f>
        <v>9.75</v>
      </c>
      <c r="AP19">
        <f>IFERROR(VLOOKUP(B19,'2020'!$B$3:$AD$92,25,0), "")</f>
        <v>9.25</v>
      </c>
      <c r="AS19">
        <v>24</v>
      </c>
      <c r="AT19">
        <f>IFERROR(VLOOKUP(B19,'2021'!$B$3:$AB$102,3,0), "")</f>
        <v>15</v>
      </c>
      <c r="AU19">
        <f>IFERROR(VLOOKUP(B19,'2020'!$B$3:$AD$92,12,0), "")</f>
        <v>12</v>
      </c>
      <c r="AV19">
        <f>IFERROR(VLOOKUP(B19,'2019'!$B$3:$AC$102,22,0), "")</f>
        <v>13</v>
      </c>
      <c r="AW19">
        <f>IFERROR(VLOOKUP(B19,'2018'!$B$3:$U$102,5,0), "")</f>
        <v>13</v>
      </c>
      <c r="AX19">
        <v>60</v>
      </c>
      <c r="AY19">
        <f>IFERROR(VLOOKUP(B19,'2021'!$B$3:$AB$102,27,0), "")</f>
        <v>61</v>
      </c>
      <c r="AZ19">
        <f>IFERROR(VLOOKUP(B19,'2020'!$B$3:$AD$92,8,0), "")</f>
        <v>66</v>
      </c>
      <c r="BA19" t="str">
        <f>IFERROR(VLOOKUP(B19,'2019'!B20:$AC$102,20,0), "")</f>
        <v/>
      </c>
      <c r="BB19">
        <f>IFERROR(VLOOKUP(B19,'2018'!$B$3:$U$102,4,0), "")</f>
        <v>46</v>
      </c>
      <c r="BC19">
        <v>34</v>
      </c>
      <c r="BD19">
        <f>IFERROR(VLOOKUP(B19,'2021'!$B$3:$AB$102,6,0), "")</f>
        <v>33</v>
      </c>
      <c r="BE19">
        <f>IFERROR(VLOOKUP(B19,'2020'!$B$3:$AD$92,3,0), "")</f>
        <v>36</v>
      </c>
      <c r="BF19">
        <f>IFERROR(VLOOKUP(B19,'2019'!$B$3:$AC$102,27,0), "")</f>
        <v>34</v>
      </c>
      <c r="BG19">
        <f>IFERROR(VLOOKUP(B19,'2018'!$B$3:$U$102,8,0), "")</f>
        <v>33</v>
      </c>
      <c r="BH19">
        <v>25</v>
      </c>
      <c r="BI19">
        <f>IFERROR(VLOOKUP(B20,'2021'!$B$3:$AB$102,17,0), "")</f>
        <v>97</v>
      </c>
      <c r="BJ19">
        <f>IFERROR(VLOOKUP(B19,'2020'!$B$3:$AD$92,2,0), "")</f>
        <v>39</v>
      </c>
      <c r="BK19">
        <f>IFERROR(VLOOKUP(B19,'2019'!$B$3:$AC$102,11,0), "")</f>
        <v>40</v>
      </c>
      <c r="BL19">
        <f>IFERROR(VLOOKUP(B19,'2018'!B20:U119,13,0), "")</f>
        <v>15</v>
      </c>
      <c r="BM19" s="25">
        <v>91.16</v>
      </c>
      <c r="BN19" s="25">
        <f>IFERROR(VLOOKUP($B19,'2021'!$B$3:$AB$102,20,0),"")</f>
        <v>95.822000000000003</v>
      </c>
      <c r="BO19" s="25">
        <f>IFERROR(VLOOKUP($B19,'2020'!$B$3:$AD$92,20,0),"")</f>
        <v>26</v>
      </c>
      <c r="BP19" s="25">
        <f>IFERROR(VLOOKUP($B19,'2019'!$B$3:$AC$102,17,0),"")</f>
        <v>124</v>
      </c>
      <c r="BQ19" s="25">
        <f>IFERROR(VLOOKUP($B19,'2018'!$B$3:$U$102,17,0),"")</f>
        <v>102</v>
      </c>
      <c r="BR19" s="1">
        <v>104037</v>
      </c>
      <c r="BS19" s="1">
        <f>IFERROR(VLOOKUP(B19,'2021'!$B$3:$AB$102,18,0), "")</f>
        <v>91956</v>
      </c>
      <c r="BT19" s="1">
        <f>IFERROR(VLOOKUP(B19,'2020'!$B$3:$AD$92,16,0), "")</f>
        <v>94218</v>
      </c>
      <c r="BU19" s="1">
        <f>IFERROR(VLOOKUP(B19,'2019'!$B$3:$AC$102,7,0), "")</f>
        <v>88444</v>
      </c>
      <c r="BV19" s="1"/>
      <c r="BW19">
        <v>12</v>
      </c>
      <c r="BX19">
        <f>IFERROR(VLOOKUP(B19,'2021'!$B$3:$AB$102,24,0), "")</f>
        <v>10</v>
      </c>
      <c r="BY19">
        <f>IFERROR(VLOOKUP(B19,'2020'!$B$3:$AD$92,28,0), "")</f>
        <v>9</v>
      </c>
      <c r="BZ19">
        <f>IFERROR(VLOOKUP(B19,'2019'!$B$3:$AC$102,13,0), "")</f>
        <v>2</v>
      </c>
      <c r="CB19" t="s">
        <v>187</v>
      </c>
      <c r="CC19" t="str">
        <f>IFERROR(VLOOKUP(B19,'2021'!$B$3:$AB$102,5,0), "")</f>
        <v>92 (80)</v>
      </c>
      <c r="CD19" t="str">
        <f>IFERROR(VLOOKUP(B19,'2020'!$B$3:$AD$92,13,0), "")</f>
        <v>100 (85)</v>
      </c>
      <c r="CE19" t="str">
        <f>IFERROR(VLOOKUP(B19,'2019'!$B$3:$AC$102,10,0), "")</f>
        <v>100 (86)</v>
      </c>
      <c r="CG19">
        <v>3</v>
      </c>
      <c r="CH19">
        <f>IFERROR(VLOOKUP(B19,'2021'!$B$3:$AB$102,7,0), "")</f>
        <v>3</v>
      </c>
      <c r="CI19">
        <f>IFERROR(VLOOKUP(B19,'2020'!$B$3:$AD$92,17,0), "")</f>
        <v>2</v>
      </c>
      <c r="CJ19">
        <f>IFERROR(VLOOKUP(B19,'2019'!$B$3:$AC$102,9,0), "")</f>
        <v>3</v>
      </c>
      <c r="CK19">
        <f>IFERROR(VLOOKUP(B19,'2018'!$B$3:$U$102,11,0), "")</f>
        <v>3</v>
      </c>
      <c r="CL19">
        <v>11</v>
      </c>
      <c r="CM19">
        <f>IFERROR(VLOOKUP(B19,'2021'!$B$3:$AB$102,19,0), "")</f>
        <v>10</v>
      </c>
      <c r="CN19">
        <f>IFERROR(VLOOKUP(B19,'2020'!$B$3:$AD$92,26,0), "")</f>
        <v>13</v>
      </c>
      <c r="CO19">
        <f>IFERROR(VLOOKUP(B19,'2019'!$B$3:$AC$102,3,0), "")</f>
        <v>11</v>
      </c>
      <c r="CP19">
        <f>IFERROR(VLOOKUP(B19,'2018'!$B$3:$U$102,18,0), "")</f>
        <v>7</v>
      </c>
      <c r="CQ19">
        <v>87.406000000000006</v>
      </c>
      <c r="CR19">
        <f>IFERROR(VLOOKUP(B19,'2021'!$B$3:$AB$102,21,0), "")</f>
        <v>84.32</v>
      </c>
      <c r="CS19">
        <f>IFERROR(VLOOKUP(B19,'2020'!$B$3:$AD$92,7,0), "")</f>
        <v>84</v>
      </c>
      <c r="CV19" t="s">
        <v>175</v>
      </c>
      <c r="CW19">
        <v>91</v>
      </c>
      <c r="CX19">
        <v>31</v>
      </c>
      <c r="CY19">
        <f>IFERROR( VLOOKUP(B19,Programs!B20:$AB$102,2,0), "")</f>
        <v>6</v>
      </c>
      <c r="CZ19">
        <f>IFERROR(VLOOKUP(B19,Programs!B20:$AB$102,3,0), "")</f>
        <v>0</v>
      </c>
      <c r="DA19">
        <f>IFERROR(VLOOKUP(B19,Programs!$B$3:$AB$102,3,0), "")</f>
        <v>0</v>
      </c>
      <c r="DB19">
        <f>IFERROR(VLOOKUP(B19,Programs!$B$3:$AB$102,5,0), "")</f>
        <v>0</v>
      </c>
      <c r="DC19" t="str">
        <f>IFERROR(VLOOKUP(B19,Programs!$B$3:$AB$102,6,0), "")</f>
        <v>Yes</v>
      </c>
      <c r="DD19">
        <f>IFERROR(VLOOKUP(B19,Programs!$B$3:$AB$102,7,0), "")</f>
        <v>0</v>
      </c>
      <c r="DE19" t="str">
        <f>IFERROR(VLOOKUP(B19,Programs!$B$3:$AB$102,8,0), "")</f>
        <v>Bachelor degree or above, and less than 10% of outstanding management personnel with an associate degree.With at least 8 years of working experience in total, and at least 5 years working experience in management.</v>
      </c>
      <c r="DF19">
        <f>IFERROR(VLOOKUP(B19,Programs!$B$3:$AB$102,9,0), "")</f>
        <v>1</v>
      </c>
      <c r="DG19">
        <f>IFERROR(VLOOKUP(B19,Programs!$B$3:$AB$102,10,0), "")</f>
        <v>2</v>
      </c>
      <c r="DH19" t="str">
        <f>IFERROR(VLOOKUP(B19,Programs!$B$3:$AB$102,11,0), "")</f>
        <v>International</v>
      </c>
      <c r="DI19">
        <f>IFERROR(VLOOKUP(B19,Programs!$B$3:$AB$102,12,0), "")</f>
        <v>800</v>
      </c>
      <c r="DJ19">
        <f>IFERROR(VLOOKUP(B19,Programs!$B$3:$AB$102,13,0), "")</f>
        <v>0</v>
      </c>
      <c r="DK19">
        <f>IFERROR(VLOOKUP(B19,Programs!$B$3:$AB$102,14,0), "")</f>
        <v>368000</v>
      </c>
      <c r="DL19" t="str">
        <f>IFERROR(VLOOKUP(B19,Programs!$B$3:$AB$102,15,0), "")</f>
        <v>RMB</v>
      </c>
      <c r="DM19">
        <f>IFERROR(VLOOKUP(B19,Programs!$B$3:$AB$102,16,0), "")</f>
        <v>4</v>
      </c>
      <c r="DN19">
        <f>IFERROR(VLOOKUP(B19,Programs!$B$3:$AB$102,17,0), "")</f>
        <v>3</v>
      </c>
      <c r="DO19">
        <f>IFERROR(VLOOKUP(B19,Programs!$B$3:$AB$102,18,0), "")</f>
        <v>9</v>
      </c>
      <c r="DP19">
        <f>IFERROR(VLOOKUP(B19,Programs!$B$3:$AB$102,19,0), "")</f>
        <v>8</v>
      </c>
      <c r="DQ19" s="30" t="str">
        <f>IFERROR(VLOOKUP(B19,Programs!$B$3:$AB$102,20,0), "")</f>
        <v>Yes</v>
      </c>
      <c r="DR19" t="str">
        <f>IFERROR(VLOOKUP(B19,Programs!$B$3:$AB$102,21,0), "")</f>
        <v>No</v>
      </c>
      <c r="DS19" t="str">
        <f>IFERROR(VLOOKUP(B19,Programs!$B$3:$AB$102,22,0), "")</f>
        <v>No</v>
      </c>
      <c r="DT19" t="str">
        <f>IFERROR(VLOOKUP(B19,Programs!$B$3:$AB$102,23,0), "")</f>
        <v>Yes</v>
      </c>
      <c r="DU19" t="str">
        <f>IFERROR(VLOOKUP(B19,Programs!$B$3:$AB$102,24,0), "")</f>
        <v>No</v>
      </c>
      <c r="DV19" t="str">
        <f>IFERROR(VLOOKUP(B19,Programs!$B$3:$AB$102,25,0), "")</f>
        <v>No</v>
      </c>
      <c r="DW19" t="str">
        <f>IFERROR(VLOOKUP(B19,Programs!$B$3:$AB$102,26,0), "")</f>
        <v>Yes</v>
      </c>
      <c r="DX19" t="str">
        <f>IFERROR(VLOOKUP(B19,Programs!$B$3:$AB$102,27,0), "")</f>
        <v>No</v>
      </c>
    </row>
    <row r="20" spans="1:128" x14ac:dyDescent="0.3">
      <c r="A20">
        <v>19</v>
      </c>
      <c r="B20" t="s">
        <v>56</v>
      </c>
      <c r="C20" t="s">
        <v>6</v>
      </c>
      <c r="D20">
        <v>11</v>
      </c>
      <c r="E20">
        <f>IFERROR(VLOOKUP(B20,'2021'!$B$3:$AB$102,22,0), "")</f>
        <v>9</v>
      </c>
      <c r="F20">
        <f>IFERROR(VLOOKUP(B20,'2020'!$B$3:$AD$92,11,0), "")</f>
        <v>7</v>
      </c>
      <c r="G20">
        <f>IFERROR(VLOOKUP(B20,'2019'!$B$3:$AC$102,14,0), "")</f>
        <v>6</v>
      </c>
      <c r="I20">
        <f t="shared" si="0"/>
        <v>-5</v>
      </c>
      <c r="J20">
        <v>0</v>
      </c>
      <c r="K20">
        <f>IFERROR(VLOOKUP(B20,'2021'!$B$3:$AB$102,10,0), "")</f>
        <v>36</v>
      </c>
      <c r="L20">
        <f>IFERROR(VLOOKUP(B20,'2020'!$B$3:$AD$92,20,0), "")</f>
        <v>41</v>
      </c>
      <c r="M20">
        <f>IFERROR(VLOOKUP(B20,'2019'!$B$3:$AC$102,19,0), "")</f>
        <v>39</v>
      </c>
      <c r="N20">
        <f>IFERROR(VLOOKUP(B20,'2018'!$B$3:$U$102,14,0), "")</f>
        <v>47</v>
      </c>
      <c r="O20">
        <v>39</v>
      </c>
      <c r="P20">
        <f>IFERROR(VLOOKUP(B20,'2021'!B21:$AB$102,23,0), "")</f>
        <v>32</v>
      </c>
      <c r="Q20">
        <f>IFERROR(VLOOKUP(B20,'2020'!$B$3:$AD$92,4,0), "")</f>
        <v>31</v>
      </c>
      <c r="R20">
        <f>IFERROR(VLOOKUP(B20,'2019'!$B$3:$AC$102,5,0), "")</f>
        <v>36</v>
      </c>
      <c r="T20">
        <v>23</v>
      </c>
      <c r="U20">
        <f>IFERROR(VLOOKUP(B20,'2021'!$B$3:$AB$102,11,0), "")</f>
        <v>25</v>
      </c>
      <c r="V20">
        <f>IFERROR(VLOOKUP(B20,'2020'!$B$3:$AD$92,6,0), "")</f>
        <v>27</v>
      </c>
      <c r="W20">
        <f>IFERROR(VLOOKUP(B20,'2019'!$B$3:$AC$102,12,0), "")</f>
        <v>26</v>
      </c>
      <c r="X20">
        <f>IFERROR(VLOOKUP(B20,'2018'!$B$3:$U$102,15,0), "")</f>
        <v>25</v>
      </c>
      <c r="Y20">
        <v>100</v>
      </c>
      <c r="Z20">
        <f>IFERROR(VLOOKUP(B20,'2021'!$B$3:$AB$102,12,0), "")</f>
        <v>100</v>
      </c>
      <c r="AA20">
        <f>IFERROR(VLOOKUP(B20,'2020'!$B$3:$AD$92,15,0), "")</f>
        <v>100</v>
      </c>
      <c r="AB20">
        <f>IFERROR(VLOOKUP(B20,'2019'!$B$3:$AC$102,21,0), "")</f>
        <v>100</v>
      </c>
      <c r="AC20">
        <f>IFERROR(VLOOKUP(B20,'2018'!$B$3:$U$102,19,0), "")</f>
        <v>96</v>
      </c>
      <c r="AD20">
        <v>75</v>
      </c>
      <c r="AE20">
        <f>IFERROR(VLOOKUP(B20,'2021'!$B$3:$AB$102,9,0), "")</f>
        <v>87</v>
      </c>
      <c r="AF20">
        <f>IFERROR(VLOOKUP(B20,'2020'!$B$3:$AD$92,18,0), "")</f>
        <v>78</v>
      </c>
      <c r="AG20">
        <f>IFERROR(VLOOKUP(B20,'2019'!$B$3:$AC$102,16,0), "")</f>
        <v>85</v>
      </c>
      <c r="AH20">
        <f>IFERROR(VLOOKUP(B20,'2018'!$B$3:$U$102,16,0), "")</f>
        <v>80</v>
      </c>
      <c r="AI20">
        <v>19</v>
      </c>
      <c r="AJ20">
        <v>27</v>
      </c>
      <c r="AK20">
        <v>23</v>
      </c>
      <c r="AL20">
        <v>24</v>
      </c>
      <c r="AM20">
        <f>IFERROR(VLOOKUP(B20,'2019'!$B$3:$AC$102,24,0), "")</f>
        <v>33</v>
      </c>
      <c r="AN20">
        <v>8.3699999999999992</v>
      </c>
      <c r="AO20">
        <f>IFERROR(VLOOKUP(B20,'2021'!$B$3:$AB$102,13,0), "")</f>
        <v>9.48</v>
      </c>
      <c r="AP20">
        <f>IFERROR(VLOOKUP(B20,'2020'!$B$3:$AD$92,25,0), "")</f>
        <v>9.5</v>
      </c>
      <c r="AS20">
        <v>10</v>
      </c>
      <c r="AT20">
        <f>IFERROR(VLOOKUP(B20,'2021'!$B$3:$AB$102,3,0), "")</f>
        <v>42</v>
      </c>
      <c r="AU20">
        <f>IFERROR(VLOOKUP(B20,'2020'!$B$3:$AD$92,12,0), "")</f>
        <v>41</v>
      </c>
      <c r="AV20">
        <f>IFERROR(VLOOKUP(B20,'2019'!$B$3:$AC$102,22,0), "")</f>
        <v>39</v>
      </c>
      <c r="AW20">
        <f>IFERROR(VLOOKUP(B20,'2018'!$B$3:$U$102,5,0), "")</f>
        <v>32</v>
      </c>
      <c r="AX20">
        <v>39</v>
      </c>
      <c r="AY20">
        <f>IFERROR(VLOOKUP(B20,'2021'!$B$3:$AB$102,27,0), "")</f>
        <v>34</v>
      </c>
      <c r="AZ20">
        <f>IFERROR(VLOOKUP(B20,'2020'!$B$3:$AD$92,8,0), "")</f>
        <v>26</v>
      </c>
      <c r="BA20">
        <f>IFERROR(VLOOKUP(B20,'2019'!B21:$AC$102,20,0), "")</f>
        <v>31</v>
      </c>
      <c r="BB20">
        <f>IFERROR(VLOOKUP(B20,'2018'!$B$3:$U$102,4,0), "")</f>
        <v>23</v>
      </c>
      <c r="BC20">
        <v>24</v>
      </c>
      <c r="BD20">
        <f>IFERROR(VLOOKUP(B20,'2021'!$B$3:$AB$102,6,0), "")</f>
        <v>24</v>
      </c>
      <c r="BE20">
        <f>IFERROR(VLOOKUP(B20,'2020'!$B$3:$AD$92,3,0), "")</f>
        <v>27</v>
      </c>
      <c r="BF20">
        <f>IFERROR(VLOOKUP(B20,'2019'!$B$3:$AC$102,27,0), "")</f>
        <v>25</v>
      </c>
      <c r="BG20">
        <f>IFERROR(VLOOKUP(B20,'2018'!$B$3:$U$102,8,0), "")</f>
        <v>12</v>
      </c>
      <c r="BH20">
        <v>95</v>
      </c>
      <c r="BI20">
        <f>IFERROR(VLOOKUP(B21,'2021'!$B$3:$AB$102,17,0), "")</f>
        <v>30</v>
      </c>
      <c r="BJ20">
        <f>IFERROR(VLOOKUP(B20,'2020'!$B$3:$AD$92,2,0), "")</f>
        <v>57</v>
      </c>
      <c r="BK20">
        <f>IFERROR(VLOOKUP(B20,'2019'!$B$3:$AC$102,11,0), "")</f>
        <v>71</v>
      </c>
      <c r="BL20">
        <f>IFERROR(VLOOKUP(B20,'2018'!B21:U120,13,0), "")</f>
        <v>48</v>
      </c>
      <c r="BM20" s="25">
        <v>54.77</v>
      </c>
      <c r="BN20" s="25">
        <f>IFERROR(VLOOKUP($B20,'2021'!$B$3:$AB$102,20,0),"")</f>
        <v>46.304000000000002</v>
      </c>
      <c r="BO20" s="25">
        <f>IFERROR(VLOOKUP($B20,'2020'!$B$3:$AD$92,20,0),"")</f>
        <v>41</v>
      </c>
      <c r="BP20" s="25">
        <f>IFERROR(VLOOKUP($B20,'2019'!$B$3:$AC$102,17,0),"")</f>
        <v>47</v>
      </c>
      <c r="BQ20" s="25">
        <f>IFERROR(VLOOKUP($B20,'2018'!$B$3:$U$102,17,0),"")</f>
        <v>45</v>
      </c>
      <c r="BR20" s="1">
        <v>126767</v>
      </c>
      <c r="BS20" s="1">
        <f>IFERROR(VLOOKUP(B20,'2021'!$B$3:$AB$102,18,0), "")</f>
        <v>117891</v>
      </c>
      <c r="BT20" s="1">
        <f>IFERROR(VLOOKUP(B20,'2020'!$B$3:$AD$92,16,0), "")</f>
        <v>109242</v>
      </c>
      <c r="BU20" s="1">
        <f>IFERROR(VLOOKUP(B20,'2019'!$B$3:$AC$102,7,0), "")</f>
        <v>105581</v>
      </c>
      <c r="BV20" s="1"/>
      <c r="BW20">
        <v>43</v>
      </c>
      <c r="BX20">
        <f>IFERROR(VLOOKUP(B20,'2021'!$B$3:$AB$102,24,0), "")</f>
        <v>43</v>
      </c>
      <c r="BY20">
        <f>IFERROR(VLOOKUP(B20,'2020'!$B$3:$AD$92,28,0), "")</f>
        <v>38</v>
      </c>
      <c r="BZ20">
        <f>IFERROR(VLOOKUP(B20,'2019'!$B$3:$AC$102,13,0), "")</f>
        <v>42</v>
      </c>
      <c r="CB20" t="s">
        <v>189</v>
      </c>
      <c r="CC20" t="str">
        <f>IFERROR(VLOOKUP(B20,'2021'!$B$3:$AB$102,5,0), "")</f>
        <v>89 (94)</v>
      </c>
      <c r="CD20" t="str">
        <f>IFERROR(VLOOKUP(B20,'2020'!$B$3:$AD$92,13,0), "")</f>
        <v>100 (83)</v>
      </c>
      <c r="CE20" t="str">
        <f>IFERROR(VLOOKUP(B20,'2019'!$B$3:$AC$102,10,0), "")</f>
        <v>90 (88)</v>
      </c>
      <c r="CG20">
        <v>19</v>
      </c>
      <c r="CH20">
        <f>IFERROR(VLOOKUP(B20,'2021'!$B$3:$AB$102,7,0), "")</f>
        <v>14</v>
      </c>
      <c r="CI20">
        <f>IFERROR(VLOOKUP(B20,'2020'!$B$3:$AD$92,17,0), "")</f>
        <v>9</v>
      </c>
      <c r="CJ20">
        <f>IFERROR(VLOOKUP(B20,'2019'!$B$3:$AC$102,9,0), "")</f>
        <v>15</v>
      </c>
      <c r="CK20">
        <f>IFERROR(VLOOKUP(B20,'2018'!$B$3:$U$102,11,0), "")</f>
        <v>16</v>
      </c>
      <c r="CL20">
        <v>50</v>
      </c>
      <c r="CM20">
        <f>IFERROR(VLOOKUP(B20,'2021'!$B$3:$AB$102,19,0), "")</f>
        <v>31</v>
      </c>
      <c r="CN20">
        <f>IFERROR(VLOOKUP(B20,'2020'!$B$3:$AD$92,26,0), "")</f>
        <v>34</v>
      </c>
      <c r="CO20">
        <f>IFERROR(VLOOKUP(B20,'2019'!$B$3:$AC$102,3,0), "")</f>
        <v>42</v>
      </c>
      <c r="CP20">
        <f>IFERROR(VLOOKUP(B20,'2018'!$B$3:$U$102,18,0), "")</f>
        <v>38</v>
      </c>
      <c r="CQ20">
        <v>87.03</v>
      </c>
      <c r="CR20">
        <f>IFERROR(VLOOKUP(B20,'2021'!$B$3:$AB$102,21,0), "")</f>
        <v>88.486999999999995</v>
      </c>
      <c r="CS20">
        <f>IFERROR(VLOOKUP(B20,'2020'!$B$3:$AD$92,7,0), "")</f>
        <v>88</v>
      </c>
      <c r="CV20" t="s">
        <v>188</v>
      </c>
      <c r="CW20">
        <v>100</v>
      </c>
      <c r="CX20">
        <v>24</v>
      </c>
      <c r="CY20">
        <f>IFERROR( VLOOKUP(B20,Programs!B21:$AB$102,2,0), "")</f>
        <v>7</v>
      </c>
      <c r="CZ20">
        <f>IFERROR(VLOOKUP(B20,Programs!B21:$AB$102,3,0), "")</f>
        <v>0</v>
      </c>
      <c r="DA20">
        <f>IFERROR(VLOOKUP(B20,Programs!$B$3:$AB$102,3,0), "")</f>
        <v>0</v>
      </c>
      <c r="DB20">
        <f>IFERROR(VLOOKUP(B20,Programs!$B$3:$AB$102,5,0), "")</f>
        <v>0</v>
      </c>
      <c r="DC20" t="str">
        <f>IFERROR(VLOOKUP(B20,Programs!$B$3:$AB$102,6,0), "")</f>
        <v>Yes</v>
      </c>
      <c r="DD20">
        <f>IFERROR(VLOOKUP(B20,Programs!$B$3:$AB$102,7,0), "")</f>
        <v>0</v>
      </c>
      <c r="DE20" t="str">
        <f>IFERROR(VLOOKUP(B20,Programs!$B$3:$AB$102,8,0), "")</f>
        <v>Bachelor degree in Business Administration or other business-related programs, e.g. Business Informatics,  Business Psychology, Business Law, Economics, Industrial Engineering etc. (with a minimum of 180 credits, of which 40 – 60 credits in business-related subjects)</v>
      </c>
      <c r="DF20">
        <f>IFERROR(VLOOKUP(B20,Programs!$B$3:$AB$102,9,0), "")</f>
        <v>1</v>
      </c>
      <c r="DG20">
        <f>IFERROR(VLOOKUP(B20,Programs!$B$3:$AB$102,10,0), "")</f>
        <v>4</v>
      </c>
      <c r="DH20" t="str">
        <f>IFERROR(VLOOKUP(B20,Programs!$B$3:$AB$102,11,0), "")</f>
        <v>Both</v>
      </c>
      <c r="DI20">
        <f>IFERROR(VLOOKUP(B20,Programs!$B$3:$AB$102,12,0), "")</f>
        <v>0</v>
      </c>
      <c r="DJ20">
        <f>IFERROR(VLOOKUP(B20,Programs!$B$3:$AB$102,13,0), "")</f>
        <v>33900</v>
      </c>
      <c r="DK20">
        <f>IFERROR(VLOOKUP(B20,Programs!$B$3:$AB$102,14,0), "")</f>
        <v>33900</v>
      </c>
      <c r="DL20" t="str">
        <f>IFERROR(VLOOKUP(B20,Programs!$B$3:$AB$102,15,0), "")</f>
        <v>Euro</v>
      </c>
      <c r="DM20">
        <f>IFERROR(VLOOKUP(B20,Programs!$B$3:$AB$102,16,0), "")</f>
        <v>6</v>
      </c>
      <c r="DN20">
        <f>IFERROR(VLOOKUP(B20,Programs!$B$3:$AB$102,17,0), "")</f>
        <v>3</v>
      </c>
      <c r="DO20">
        <f>IFERROR(VLOOKUP(B20,Programs!$B$3:$AB$102,18,0), "")</f>
        <v>6</v>
      </c>
      <c r="DP20">
        <f>IFERROR(VLOOKUP(B20,Programs!$B$3:$AB$102,19,0), "")</f>
        <v>16</v>
      </c>
      <c r="DQ20" s="30" t="str">
        <f>IFERROR(VLOOKUP(B20,Programs!$B$3:$AB$102,20,0), "")</f>
        <v>Yes</v>
      </c>
      <c r="DR20" t="str">
        <f>IFERROR(VLOOKUP(B20,Programs!$B$3:$AB$102,21,0), "")</f>
        <v>No</v>
      </c>
      <c r="DS20" t="str">
        <f>IFERROR(VLOOKUP(B20,Programs!$B$3:$AB$102,22,0), "")</f>
        <v>No</v>
      </c>
      <c r="DT20" t="str">
        <f>IFERROR(VLOOKUP(B20,Programs!$B$3:$AB$102,23,0), "")</f>
        <v>Yes</v>
      </c>
      <c r="DU20" t="str">
        <f>IFERROR(VLOOKUP(B20,Programs!$B$3:$AB$102,24,0), "")</f>
        <v>No</v>
      </c>
      <c r="DV20" t="str">
        <f>IFERROR(VLOOKUP(B20,Programs!$B$3:$AB$102,25,0), "")</f>
        <v>No</v>
      </c>
      <c r="DW20" t="str">
        <f>IFERROR(VLOOKUP(B20,Programs!$B$3:$AB$102,26,0), "")</f>
        <v>Yes</v>
      </c>
      <c r="DX20" t="str">
        <f>IFERROR(VLOOKUP(B20,Programs!$B$3:$AB$102,27,0), "")</f>
        <v>No</v>
      </c>
    </row>
    <row r="21" spans="1:128" x14ac:dyDescent="0.3">
      <c r="A21">
        <v>20</v>
      </c>
      <c r="B21" t="s">
        <v>57</v>
      </c>
      <c r="C21" t="s">
        <v>11</v>
      </c>
      <c r="D21">
        <v>17</v>
      </c>
      <c r="E21">
        <f>IFERROR(VLOOKUP(B21,'2021'!$B$3:$AB$102,22,0), "")</f>
        <v>13</v>
      </c>
      <c r="F21">
        <f>IFERROR(VLOOKUP(B21,'2020'!$B$3:$AD$92,11,0), "")</f>
        <v>10</v>
      </c>
      <c r="G21">
        <f>IFERROR(VLOOKUP(B21,'2019'!$B$3:$AC$102,14,0), "")</f>
        <v>9</v>
      </c>
      <c r="I21">
        <f t="shared" si="0"/>
        <v>-8</v>
      </c>
      <c r="J21">
        <v>70</v>
      </c>
      <c r="K21">
        <f>IFERROR(VLOOKUP(B21,'2021'!$B$3:$AB$102,10,0), "")</f>
        <v>70</v>
      </c>
      <c r="L21">
        <f>IFERROR(VLOOKUP(B21,'2020'!$B$3:$AD$92,20,0), "")</f>
        <v>68</v>
      </c>
      <c r="M21">
        <f>IFERROR(VLOOKUP(B21,'2019'!$B$3:$AC$102,19,0), "")</f>
        <v>65</v>
      </c>
      <c r="N21">
        <f>IFERROR(VLOOKUP(B21,'2018'!$B$3:$U$102,14,0), "")</f>
        <v>72</v>
      </c>
      <c r="O21">
        <v>44</v>
      </c>
      <c r="P21" t="str">
        <f>IFERROR(VLOOKUP(B21,'2021'!B22:$AB$102,23,0), "")</f>
        <v/>
      </c>
      <c r="Q21">
        <f>IFERROR(VLOOKUP(B21,'2020'!$B$3:$AD$92,4,0), "")</f>
        <v>22</v>
      </c>
      <c r="R21">
        <f>IFERROR(VLOOKUP(B21,'2019'!$B$3:$AC$102,5,0), "")</f>
        <v>23</v>
      </c>
      <c r="T21">
        <v>15</v>
      </c>
      <c r="U21">
        <f>IFERROR(VLOOKUP(B21,'2021'!$B$3:$AB$102,11,0), "")</f>
        <v>12</v>
      </c>
      <c r="V21">
        <f>IFERROR(VLOOKUP(B21,'2020'!$B$3:$AD$92,6,0), "")</f>
        <v>8</v>
      </c>
      <c r="W21">
        <f>IFERROR(VLOOKUP(B21,'2019'!$B$3:$AC$102,12,0), "")</f>
        <v>9</v>
      </c>
      <c r="X21">
        <f>IFERROR(VLOOKUP(B21,'2018'!$B$3:$U$102,15,0), "")</f>
        <v>9</v>
      </c>
      <c r="Y21">
        <v>99</v>
      </c>
      <c r="Z21">
        <f>IFERROR(VLOOKUP(B21,'2021'!$B$3:$AB$102,12,0), "")</f>
        <v>99</v>
      </c>
      <c r="AA21">
        <f>IFERROR(VLOOKUP(B21,'2020'!$B$3:$AD$92,15,0), "")</f>
        <v>99</v>
      </c>
      <c r="AB21">
        <f>IFERROR(VLOOKUP(B21,'2019'!$B$3:$AC$102,21,0), "")</f>
        <v>99</v>
      </c>
      <c r="AC21">
        <f>IFERROR(VLOOKUP(B21,'2018'!$B$3:$U$102,19,0), "")</f>
        <v>98</v>
      </c>
      <c r="AD21">
        <v>17</v>
      </c>
      <c r="AE21">
        <f>IFERROR(VLOOKUP(B21,'2021'!$B$3:$AB$102,9,0), "")</f>
        <v>25</v>
      </c>
      <c r="AF21">
        <f>IFERROR(VLOOKUP(B21,'2020'!$B$3:$AD$92,18,0), "")</f>
        <v>36</v>
      </c>
      <c r="AG21">
        <f>IFERROR(VLOOKUP(B21,'2019'!$B$3:$AC$102,16,0), "")</f>
        <v>20</v>
      </c>
      <c r="AH21">
        <f>IFERROR(VLOOKUP(B21,'2018'!$B$3:$U$102,16,0), "")</f>
        <v>15</v>
      </c>
      <c r="AI21">
        <v>20</v>
      </c>
      <c r="AJ21">
        <v>16</v>
      </c>
      <c r="AK21">
        <v>9</v>
      </c>
      <c r="AL21">
        <v>10</v>
      </c>
      <c r="AM21">
        <f>IFERROR(VLOOKUP(B21,'2019'!$B$3:$AC$102,24,0), "")</f>
        <v>6</v>
      </c>
      <c r="AN21">
        <v>9.24</v>
      </c>
      <c r="AO21">
        <f>IFERROR(VLOOKUP(B21,'2021'!$B$3:$AB$102,13,0), "")</f>
        <v>9.0500000000000007</v>
      </c>
      <c r="AP21">
        <f>IFERROR(VLOOKUP(B21,'2020'!$B$3:$AD$92,25,0), "")</f>
        <v>9.16</v>
      </c>
      <c r="AS21">
        <v>30</v>
      </c>
      <c r="AT21">
        <f>IFERROR(VLOOKUP(B21,'2021'!$B$3:$AB$102,3,0), "")</f>
        <v>30</v>
      </c>
      <c r="AU21">
        <f>IFERROR(VLOOKUP(B21,'2020'!$B$3:$AD$92,12,0), "")</f>
        <v>29</v>
      </c>
      <c r="AV21">
        <f>IFERROR(VLOOKUP(B21,'2019'!$B$3:$AC$102,22,0), "")</f>
        <v>29</v>
      </c>
      <c r="AW21">
        <f>IFERROR(VLOOKUP(B21,'2018'!$B$3:$U$102,5,0), "")</f>
        <v>28</v>
      </c>
      <c r="AX21">
        <v>49</v>
      </c>
      <c r="AY21">
        <f>IFERROR(VLOOKUP(B21,'2021'!$B$3:$AB$102,27,0), "")</f>
        <v>56</v>
      </c>
      <c r="AZ21">
        <f>IFERROR(VLOOKUP(B21,'2020'!$B$3:$AD$92,8,0), "")</f>
        <v>45</v>
      </c>
      <c r="BA21" t="str">
        <f>IFERROR(VLOOKUP(B21,'2019'!B22:$AC$102,20,0), "")</f>
        <v/>
      </c>
      <c r="BB21">
        <f>IFERROR(VLOOKUP(B21,'2018'!$B$3:$U$102,4,0), "")</f>
        <v>48</v>
      </c>
      <c r="BC21">
        <v>39</v>
      </c>
      <c r="BD21">
        <f>IFERROR(VLOOKUP(B21,'2021'!$B$3:$AB$102,6,0), "")</f>
        <v>38</v>
      </c>
      <c r="BE21">
        <f>IFERROR(VLOOKUP(B21,'2020'!$B$3:$AD$92,3,0), "")</f>
        <v>39</v>
      </c>
      <c r="BF21">
        <f>IFERROR(VLOOKUP(B21,'2019'!$B$3:$AC$102,27,0), "")</f>
        <v>40</v>
      </c>
      <c r="BG21">
        <f>IFERROR(VLOOKUP(B21,'2018'!$B$3:$U$102,8,0), "")</f>
        <v>40</v>
      </c>
      <c r="BH21">
        <v>32</v>
      </c>
      <c r="BI21">
        <f>IFERROR(VLOOKUP(B22,'2021'!$B$3:$AB$102,17,0), "")</f>
        <v>20</v>
      </c>
      <c r="BJ21">
        <f>IFERROR(VLOOKUP(B21,'2020'!$B$3:$AD$92,2,0), "")</f>
        <v>31</v>
      </c>
      <c r="BK21">
        <f>IFERROR(VLOOKUP(B21,'2019'!$B$3:$AC$102,11,0), "")</f>
        <v>24</v>
      </c>
      <c r="BL21" t="str">
        <f>IFERROR(VLOOKUP(B21,'2018'!B22:U121,13,0), "")</f>
        <v/>
      </c>
      <c r="BM21" s="25">
        <v>60.6</v>
      </c>
      <c r="BN21" s="25">
        <f>IFERROR(VLOOKUP($B21,'2021'!$B$3:$AB$102,20,0),"")</f>
        <v>70.575999999999993</v>
      </c>
      <c r="BO21" s="25">
        <f>IFERROR(VLOOKUP($B21,'2020'!$B$3:$AD$92,20,0),"")</f>
        <v>68</v>
      </c>
      <c r="BP21" s="25">
        <f>IFERROR(VLOOKUP($B21,'2019'!$B$3:$AC$102,17,0),"")</f>
        <v>73</v>
      </c>
      <c r="BQ21" s="25">
        <f>IFERROR(VLOOKUP($B21,'2018'!$B$3:$U$102,17,0),"")</f>
        <v>61</v>
      </c>
      <c r="BR21" s="1">
        <v>85748</v>
      </c>
      <c r="BS21" s="1">
        <f>IFERROR(VLOOKUP(B21,'2021'!$B$3:$AB$102,18,0), "")</f>
        <v>84751</v>
      </c>
      <c r="BT21" s="1">
        <f>IFERROR(VLOOKUP(B21,'2020'!$B$3:$AD$92,16,0), "")</f>
        <v>85733</v>
      </c>
      <c r="BU21" s="1">
        <f>IFERROR(VLOOKUP(B21,'2019'!$B$3:$AC$102,7,0), "")</f>
        <v>85200</v>
      </c>
      <c r="BV21" s="1"/>
      <c r="BW21">
        <v>56</v>
      </c>
      <c r="BX21">
        <f>IFERROR(VLOOKUP(B21,'2021'!$B$3:$AB$102,24,0), "")</f>
        <v>51</v>
      </c>
      <c r="BY21">
        <f>IFERROR(VLOOKUP(B21,'2020'!$B$3:$AD$92,28,0), "")</f>
        <v>50</v>
      </c>
      <c r="BZ21">
        <f>IFERROR(VLOOKUP(B21,'2019'!$B$3:$AC$102,13,0), "")</f>
        <v>45</v>
      </c>
      <c r="CB21" t="s">
        <v>191</v>
      </c>
      <c r="CC21" t="str">
        <f>IFERROR(VLOOKUP(B21,'2021'!$B$3:$AB$102,5,0), "")</f>
        <v>100 (49)</v>
      </c>
      <c r="CD21" t="str">
        <f>IFERROR(VLOOKUP(B21,'2020'!$B$3:$AD$92,13,0), "")</f>
        <v>100 (60)</v>
      </c>
      <c r="CE21" t="str">
        <f>IFERROR(VLOOKUP(B21,'2019'!$B$3:$AC$102,10,0), "")</f>
        <v>100 (57)</v>
      </c>
      <c r="CG21">
        <v>44</v>
      </c>
      <c r="CH21">
        <f>IFERROR(VLOOKUP(B21,'2021'!$B$3:$AB$102,7,0), "")</f>
        <v>43</v>
      </c>
      <c r="CI21">
        <f>IFERROR(VLOOKUP(B21,'2020'!$B$3:$AD$92,17,0), "")</f>
        <v>39</v>
      </c>
      <c r="CJ21">
        <f>IFERROR(VLOOKUP(B21,'2019'!$B$3:$AC$102,9,0), "")</f>
        <v>38</v>
      </c>
      <c r="CK21">
        <f>IFERROR(VLOOKUP(B21,'2018'!$B$3:$U$102,11,0), "")</f>
        <v>34</v>
      </c>
      <c r="CL21">
        <v>40</v>
      </c>
      <c r="CM21">
        <f>IFERROR(VLOOKUP(B21,'2021'!$B$3:$AB$102,19,0), "")</f>
        <v>40</v>
      </c>
      <c r="CN21">
        <f>IFERROR(VLOOKUP(B21,'2020'!$B$3:$AD$92,26,0), "")</f>
        <v>39</v>
      </c>
      <c r="CO21">
        <f>IFERROR(VLOOKUP(B21,'2019'!$B$3:$AC$102,3,0), "")</f>
        <v>33</v>
      </c>
      <c r="CP21">
        <f>IFERROR(VLOOKUP(B21,'2018'!$B$3:$U$102,18,0), "")</f>
        <v>35</v>
      </c>
      <c r="CQ21">
        <v>86.745000000000005</v>
      </c>
      <c r="CR21">
        <f>IFERROR(VLOOKUP(B21,'2021'!$B$3:$AB$102,21,0), "")</f>
        <v>85.700999999999993</v>
      </c>
      <c r="CS21">
        <f>IFERROR(VLOOKUP(B21,'2020'!$B$3:$AD$92,7,0), "")</f>
        <v>87</v>
      </c>
      <c r="CV21" t="s">
        <v>190</v>
      </c>
      <c r="CW21">
        <v>97</v>
      </c>
      <c r="CX21">
        <v>25</v>
      </c>
      <c r="CY21">
        <f>IFERROR( VLOOKUP(B21,Programs!B22:$AB$102,2,0), "")</f>
        <v>6</v>
      </c>
      <c r="CZ21">
        <f>IFERROR(VLOOKUP(B21,Programs!B22:$AB$102,3,0), "")</f>
        <v>0</v>
      </c>
      <c r="DA21">
        <f>IFERROR(VLOOKUP(B21,Programs!$B$3:$AB$102,3,0), "")</f>
        <v>0</v>
      </c>
      <c r="DB21">
        <f>IFERROR(VLOOKUP(B21,Programs!$B$3:$AB$102,5,0), "")</f>
        <v>0</v>
      </c>
      <c r="DC21" t="str">
        <f>IFERROR(VLOOKUP(B21,Programs!$B$3:$AB$102,6,0), "")</f>
        <v>Yes</v>
      </c>
      <c r="DD21">
        <f>IFERROR(VLOOKUP(B21,Programs!$B$3:$AB$102,7,0), "")</f>
        <v>0</v>
      </c>
      <c r="DE21" t="str">
        <f>IFERROR(VLOOKUP(B21,Programs!$B$3:$AB$102,8,0), "")</f>
        <v>Applicants can enter the selection process if they acquire/have acquired a valid and recognized 1st cycle qualification (Undergraduate level).</v>
      </c>
      <c r="DF21">
        <f>IFERROR(VLOOKUP(B21,Programs!$B$3:$AB$102,9,0), "")</f>
        <v>1</v>
      </c>
      <c r="DG21">
        <f>IFERROR(VLOOKUP(B21,Programs!$B$3:$AB$102,10,0), "")</f>
        <v>9</v>
      </c>
      <c r="DH21" t="str">
        <f>IFERROR(VLOOKUP(B21,Programs!$B$3:$AB$102,11,0), "")</f>
        <v>Both</v>
      </c>
      <c r="DI21">
        <f>IFERROR(VLOOKUP(B21,Programs!$B$3:$AB$102,12,0), "")</f>
        <v>100</v>
      </c>
      <c r="DJ21">
        <f>IFERROR(VLOOKUP(B21,Programs!$B$3:$AB$102,13,0), "")</f>
        <v>32206</v>
      </c>
      <c r="DK21">
        <f>IFERROR(VLOOKUP(B21,Programs!$B$3:$AB$102,14,0), "")</f>
        <v>49000</v>
      </c>
      <c r="DL21" t="str">
        <f>IFERROR(VLOOKUP(B21,Programs!$B$3:$AB$102,15,0), "")</f>
        <v>Euro</v>
      </c>
      <c r="DM21">
        <f>IFERROR(VLOOKUP(B21,Programs!$B$3:$AB$102,16,0), "")</f>
        <v>4</v>
      </c>
      <c r="DN21">
        <f>IFERROR(VLOOKUP(B21,Programs!$B$3:$AB$102,17,0), "")</f>
        <v>4</v>
      </c>
      <c r="DO21">
        <f>IFERROR(VLOOKUP(B21,Programs!$B$3:$AB$102,18,0), "")</f>
        <v>9</v>
      </c>
      <c r="DP21">
        <f>IFERROR(VLOOKUP(B21,Programs!$B$3:$AB$102,19,0), "")</f>
        <v>0</v>
      </c>
      <c r="DQ21" s="30" t="str">
        <f>IFERROR(VLOOKUP(B21,Programs!$B$3:$AB$102,20,0), "")</f>
        <v>Yes</v>
      </c>
      <c r="DR21" t="str">
        <f>IFERROR(VLOOKUP(B21,Programs!$B$3:$AB$102,21,0), "")</f>
        <v>No</v>
      </c>
      <c r="DS21" t="str">
        <f>IFERROR(VLOOKUP(B21,Programs!$B$3:$AB$102,22,0), "")</f>
        <v>No</v>
      </c>
      <c r="DT21" t="str">
        <f>IFERROR(VLOOKUP(B21,Programs!$B$3:$AB$102,23,0), "")</f>
        <v>Yes</v>
      </c>
      <c r="DU21" t="str">
        <f>IFERROR(VLOOKUP(B21,Programs!$B$3:$AB$102,24,0), "")</f>
        <v>No</v>
      </c>
      <c r="DV21" t="str">
        <f>IFERROR(VLOOKUP(B21,Programs!$B$3:$AB$102,25,0), "")</f>
        <v>No</v>
      </c>
      <c r="DW21" t="str">
        <f>IFERROR(VLOOKUP(B21,Programs!$B$3:$AB$102,26,0), "")</f>
        <v>Yes</v>
      </c>
      <c r="DX21" t="str">
        <f>IFERROR(VLOOKUP(B21,Programs!$B$3:$AB$102,27,0), "")</f>
        <v>No</v>
      </c>
    </row>
    <row r="22" spans="1:128" x14ac:dyDescent="0.3">
      <c r="A22">
        <v>21</v>
      </c>
      <c r="B22" t="s">
        <v>58</v>
      </c>
      <c r="C22" t="s">
        <v>8</v>
      </c>
      <c r="D22">
        <v>67</v>
      </c>
      <c r="E22">
        <f>IFERROR(VLOOKUP(B22,'2021'!$B$3:$AB$102,22,0), "")</f>
        <v>70</v>
      </c>
      <c r="F22">
        <f>IFERROR(VLOOKUP(B22,'2020'!$B$3:$AD$92,11,0), "")</f>
        <v>53</v>
      </c>
      <c r="G22">
        <f>IFERROR(VLOOKUP(B22,'2019'!$B$3:$AC$102,14,0), "")</f>
        <v>23</v>
      </c>
      <c r="I22">
        <f t="shared" si="0"/>
        <v>-44</v>
      </c>
      <c r="J22">
        <v>21</v>
      </c>
      <c r="K22">
        <f>IFERROR(VLOOKUP(B22,'2021'!$B$3:$AB$102,10,0), "")</f>
        <v>21</v>
      </c>
      <c r="L22">
        <f>IFERROR(VLOOKUP(B22,'2020'!$B$3:$AD$92,20,0), "")</f>
        <v>21</v>
      </c>
      <c r="M22">
        <f>IFERROR(VLOOKUP(B22,'2019'!$B$3:$AC$102,19,0), "")</f>
        <v>21</v>
      </c>
      <c r="N22">
        <f>IFERROR(VLOOKUP(B22,'2018'!$B$3:$U$102,14,0), "")</f>
        <v>22</v>
      </c>
      <c r="O22">
        <v>49</v>
      </c>
      <c r="P22">
        <f>IFERROR(VLOOKUP(B22,'2021'!B23:$AB$102,23,0), "")</f>
        <v>37</v>
      </c>
      <c r="Q22">
        <f>IFERROR(VLOOKUP(B22,'2020'!$B$3:$AD$92,4,0), "")</f>
        <v>37</v>
      </c>
      <c r="R22">
        <f>IFERROR(VLOOKUP(B22,'2019'!$B$3:$AC$102,5,0), "")</f>
        <v>42</v>
      </c>
      <c r="T22">
        <v>29</v>
      </c>
      <c r="U22">
        <f>IFERROR(VLOOKUP(B22,'2021'!$B$3:$AB$102,11,0), "")</f>
        <v>31</v>
      </c>
      <c r="V22">
        <f>IFERROR(VLOOKUP(B22,'2020'!$B$3:$AD$92,6,0), "")</f>
        <v>30</v>
      </c>
      <c r="W22">
        <f>IFERROR(VLOOKUP(B22,'2019'!$B$3:$AC$102,12,0), "")</f>
        <v>24</v>
      </c>
      <c r="X22">
        <f>IFERROR(VLOOKUP(B22,'2018'!$B$3:$U$102,15,0), "")</f>
        <v>28</v>
      </c>
      <c r="Y22">
        <v>91</v>
      </c>
      <c r="Z22">
        <f>IFERROR(VLOOKUP(B22,'2021'!$B$3:$AB$102,12,0), "")</f>
        <v>95</v>
      </c>
      <c r="AA22">
        <f>IFERROR(VLOOKUP(B22,'2020'!$B$3:$AD$92,15,0), "")</f>
        <v>97</v>
      </c>
      <c r="AB22">
        <f>IFERROR(VLOOKUP(B22,'2019'!$B$3:$AC$102,21,0), "")</f>
        <v>94</v>
      </c>
      <c r="AC22">
        <f>IFERROR(VLOOKUP(B22,'2018'!$B$3:$U$102,19,0), "")</f>
        <v>94</v>
      </c>
      <c r="AD22">
        <v>40</v>
      </c>
      <c r="AE22">
        <f>IFERROR(VLOOKUP(B22,'2021'!$B$3:$AB$102,9,0), "")</f>
        <v>47</v>
      </c>
      <c r="AF22">
        <f>IFERROR(VLOOKUP(B22,'2020'!$B$3:$AD$92,18,0), "")</f>
        <v>39</v>
      </c>
      <c r="AG22">
        <f>IFERROR(VLOOKUP(B22,'2019'!$B$3:$AC$102,16,0), "")</f>
        <v>34</v>
      </c>
      <c r="AH22">
        <f>IFERROR(VLOOKUP(B22,'2018'!$B$3:$U$102,16,0), "")</f>
        <v>27</v>
      </c>
      <c r="AI22">
        <v>21</v>
      </c>
      <c r="AJ22">
        <v>25</v>
      </c>
      <c r="AK22">
        <v>41</v>
      </c>
      <c r="AL22">
        <v>27</v>
      </c>
      <c r="AM22">
        <f>IFERROR(VLOOKUP(B22,'2019'!$B$3:$AC$102,24,0), "")</f>
        <v>23</v>
      </c>
      <c r="AN22">
        <v>8.6300000000000008</v>
      </c>
      <c r="AO22">
        <f>IFERROR(VLOOKUP(B22,'2021'!$B$3:$AB$102,13,0), "")</f>
        <v>8.57</v>
      </c>
      <c r="AP22">
        <f>IFERROR(VLOOKUP(B22,'2020'!$B$3:$AD$92,25,0), "")</f>
        <v>8</v>
      </c>
      <c r="AS22">
        <v>14</v>
      </c>
      <c r="AT22">
        <f>IFERROR(VLOOKUP(B22,'2021'!$B$3:$AB$102,3,0), "")</f>
        <v>14</v>
      </c>
      <c r="AU22">
        <f>IFERROR(VLOOKUP(B22,'2020'!$B$3:$AD$92,12,0), "")</f>
        <v>14</v>
      </c>
      <c r="AV22">
        <f>IFERROR(VLOOKUP(B22,'2019'!$B$3:$AC$102,22,0), "")</f>
        <v>15</v>
      </c>
      <c r="AW22">
        <f>IFERROR(VLOOKUP(B22,'2018'!$B$3:$U$102,5,0), "")</f>
        <v>14</v>
      </c>
      <c r="AX22">
        <v>50</v>
      </c>
      <c r="AY22">
        <f>IFERROR(VLOOKUP(B22,'2021'!$B$3:$AB$102,27,0), "")</f>
        <v>50</v>
      </c>
      <c r="AZ22">
        <f>IFERROR(VLOOKUP(B22,'2020'!$B$3:$AD$92,8,0), "")</f>
        <v>58</v>
      </c>
      <c r="BA22">
        <f>IFERROR(VLOOKUP(B22,'2019'!B23:$AC$102,20,0), "")</f>
        <v>49</v>
      </c>
      <c r="BB22">
        <f>IFERROR(VLOOKUP(B22,'2018'!$B$3:$U$102,4,0), "")</f>
        <v>55</v>
      </c>
      <c r="BC22">
        <v>50</v>
      </c>
      <c r="BD22">
        <f>IFERROR(VLOOKUP(B22,'2021'!$B$3:$AB$102,6,0), "")</f>
        <v>52</v>
      </c>
      <c r="BE22">
        <f>IFERROR(VLOOKUP(B22,'2020'!$B$3:$AD$92,3,0), "")</f>
        <v>54</v>
      </c>
      <c r="BF22">
        <f>IFERROR(VLOOKUP(B22,'2019'!$B$3:$AC$102,27,0), "")</f>
        <v>54</v>
      </c>
      <c r="BG22">
        <f>IFERROR(VLOOKUP(B22,'2018'!$B$3:$U$102,8,0), "")</f>
        <v>53</v>
      </c>
      <c r="BH22">
        <v>13</v>
      </c>
      <c r="BI22">
        <f>IFERROR(VLOOKUP(B23,'2021'!$B$3:$AB$102,17,0), "")</f>
        <v>32</v>
      </c>
      <c r="BJ22">
        <f>IFERROR(VLOOKUP(B22,'2020'!$B$3:$AD$92,2,0), "")</f>
        <v>23</v>
      </c>
      <c r="BK22">
        <f>IFERROR(VLOOKUP(B22,'2019'!$B$3:$AC$102,11,0), "")</f>
        <v>11</v>
      </c>
      <c r="BL22">
        <f>IFERROR(VLOOKUP(B22,'2018'!B23:U122,13,0), "")</f>
        <v>4</v>
      </c>
      <c r="BM22" s="25">
        <v>111.84</v>
      </c>
      <c r="BN22" s="25">
        <f>IFERROR(VLOOKUP($B22,'2021'!$B$3:$AB$102,20,0),"")</f>
        <v>109.578</v>
      </c>
      <c r="BO22" s="25">
        <f>IFERROR(VLOOKUP($B22,'2020'!$B$3:$AD$92,20,0),"")</f>
        <v>21</v>
      </c>
      <c r="BP22" s="25">
        <f>IFERROR(VLOOKUP($B22,'2019'!$B$3:$AC$102,17,0),"")</f>
        <v>102</v>
      </c>
      <c r="BQ22" s="25">
        <f>IFERROR(VLOOKUP($B22,'2018'!$B$3:$U$102,17,0),"")</f>
        <v>69</v>
      </c>
      <c r="BR22" s="1">
        <v>79569</v>
      </c>
      <c r="BS22" s="1">
        <f>IFERROR(VLOOKUP(B22,'2021'!$B$3:$AB$102,18,0), "")</f>
        <v>70563</v>
      </c>
      <c r="BT22" s="1">
        <f>IFERROR(VLOOKUP(B22,'2020'!$B$3:$AD$92,16,0), "")</f>
        <v>61878</v>
      </c>
      <c r="BU22" s="1">
        <f>IFERROR(VLOOKUP(B22,'2019'!$B$3:$AC$102,7,0), "")</f>
        <v>60684</v>
      </c>
      <c r="BV22" s="1"/>
      <c r="BW22">
        <v>26</v>
      </c>
      <c r="BX22">
        <f>IFERROR(VLOOKUP(B22,'2021'!$B$3:$AB$102,24,0), "")</f>
        <v>27</v>
      </c>
      <c r="BY22">
        <f>IFERROR(VLOOKUP(B22,'2020'!$B$3:$AD$92,28,0), "")</f>
        <v>17</v>
      </c>
      <c r="BZ22">
        <f>IFERROR(VLOOKUP(B22,'2019'!$B$3:$AC$102,13,0), "")</f>
        <v>14</v>
      </c>
      <c r="CB22" t="s">
        <v>192</v>
      </c>
      <c r="CC22" t="str">
        <f>IFERROR(VLOOKUP(B22,'2021'!$B$3:$AB$102,5,0), "")</f>
        <v>88 (75)</v>
      </c>
      <c r="CD22" t="str">
        <f>IFERROR(VLOOKUP(B22,'2020'!$B$3:$AD$92,13,0), "")</f>
        <v>86 (89)</v>
      </c>
      <c r="CE22" t="str">
        <f>IFERROR(VLOOKUP(B22,'2019'!$B$3:$AC$102,10,0), "")</f>
        <v>91 (76)</v>
      </c>
      <c r="CG22">
        <v>9</v>
      </c>
      <c r="CH22">
        <f>IFERROR(VLOOKUP(B22,'2021'!$B$3:$AB$102,7,0), "")</f>
        <v>7</v>
      </c>
      <c r="CI22">
        <f>IFERROR(VLOOKUP(B22,'2020'!$B$3:$AD$92,17,0), "")</f>
        <v>6</v>
      </c>
      <c r="CJ22">
        <f>IFERROR(VLOOKUP(B22,'2019'!$B$3:$AC$102,9,0), "")</f>
        <v>6</v>
      </c>
      <c r="CK22">
        <f>IFERROR(VLOOKUP(B22,'2018'!$B$3:$U$102,11,0), "")</f>
        <v>4</v>
      </c>
      <c r="CL22">
        <v>24</v>
      </c>
      <c r="CM22">
        <f>IFERROR(VLOOKUP(B22,'2021'!$B$3:$AB$102,19,0), "")</f>
        <v>36</v>
      </c>
      <c r="CN22">
        <f>IFERROR(VLOOKUP(B22,'2020'!$B$3:$AD$92,26,0), "")</f>
        <v>20</v>
      </c>
      <c r="CO22">
        <f>IFERROR(VLOOKUP(B22,'2019'!$B$3:$AC$102,3,0), "")</f>
        <v>16</v>
      </c>
      <c r="CP22">
        <f>IFERROR(VLOOKUP(B22,'2018'!$B$3:$U$102,18,0), "")</f>
        <v>14</v>
      </c>
      <c r="CQ22">
        <v>84.786000000000001</v>
      </c>
      <c r="CR22">
        <f>IFERROR(VLOOKUP(B22,'2021'!$B$3:$AB$102,21,0), "")</f>
        <v>85.986999999999995</v>
      </c>
      <c r="CS22">
        <f>IFERROR(VLOOKUP(B22,'2020'!$B$3:$AD$92,7,0), "")</f>
        <v>85</v>
      </c>
      <c r="CV22" t="s">
        <v>175</v>
      </c>
      <c r="CW22">
        <v>100</v>
      </c>
      <c r="CX22">
        <v>24</v>
      </c>
      <c r="CY22">
        <f>IFERROR( VLOOKUP(B22,Programs!B23:$AB$102,2,0), "")</f>
        <v>6</v>
      </c>
      <c r="CZ22">
        <f>IFERROR(VLOOKUP(B22,Programs!B23:$AB$102,3,0), "")</f>
        <v>0</v>
      </c>
      <c r="DA22">
        <f>IFERROR(VLOOKUP(B22,Programs!$B$3:$AB$102,3,0), "")</f>
        <v>0</v>
      </c>
      <c r="DB22">
        <f>IFERROR(VLOOKUP(B22,Programs!$B$3:$AB$102,5,0), "")</f>
        <v>0</v>
      </c>
      <c r="DC22" t="str">
        <f>IFERROR(VLOOKUP(B22,Programs!$B$3:$AB$102,6,0), "")</f>
        <v>Yes</v>
      </c>
      <c r="DD22">
        <f>IFERROR(VLOOKUP(B22,Programs!$B$3:$AB$102,7,0), "")</f>
        <v>0</v>
      </c>
      <c r="DE22">
        <f>IFERROR(VLOOKUP(B22,Programs!$B$3:$AB$102,8,0), "")</f>
        <v>0</v>
      </c>
      <c r="DF22">
        <f>IFERROR(VLOOKUP(B22,Programs!$B$3:$AB$102,9,0), "")</f>
        <v>1</v>
      </c>
      <c r="DG22">
        <f>IFERROR(VLOOKUP(B22,Programs!$B$3:$AB$102,10,0), "")</f>
        <v>0</v>
      </c>
      <c r="DH22">
        <f>IFERROR(VLOOKUP(B22,Programs!$B$3:$AB$102,11,0), "")</f>
        <v>0</v>
      </c>
      <c r="DI22">
        <f>IFERROR(VLOOKUP(B22,Programs!$B$3:$AB$102,12,0), "")</f>
        <v>0</v>
      </c>
      <c r="DJ22">
        <f>IFERROR(VLOOKUP(B22,Programs!$B$3:$AB$102,13,0), "")</f>
        <v>0</v>
      </c>
      <c r="DK22">
        <f>IFERROR(VLOOKUP(B22,Programs!$B$3:$AB$102,14,0), "")</f>
        <v>1094400</v>
      </c>
      <c r="DL22" t="str">
        <f>IFERROR(VLOOKUP(B22,Programs!$B$3:$AB$102,15,0), "")</f>
        <v>RUB</v>
      </c>
      <c r="DM22">
        <f>IFERROR(VLOOKUP(B22,Programs!$B$3:$AB$102,16,0), "")</f>
        <v>0</v>
      </c>
      <c r="DN22">
        <f>IFERROR(VLOOKUP(B22,Programs!$B$3:$AB$102,17,0), "")</f>
        <v>0</v>
      </c>
      <c r="DO22">
        <f>IFERROR(VLOOKUP(B22,Programs!$B$3:$AB$102,18,0), "")</f>
        <v>4</v>
      </c>
      <c r="DP22">
        <f>IFERROR(VLOOKUP(B22,Programs!$B$3:$AB$102,19,0), "")</f>
        <v>15</v>
      </c>
      <c r="DQ22" s="30" t="str">
        <f>IFERROR(VLOOKUP(B22,Programs!$B$3:$AB$102,20,0), "")</f>
        <v>Yes</v>
      </c>
      <c r="DR22" t="str">
        <f>IFERROR(VLOOKUP(B22,Programs!$B$3:$AB$102,21,0), "")</f>
        <v>No</v>
      </c>
      <c r="DS22" t="str">
        <f>IFERROR(VLOOKUP(B22,Programs!$B$3:$AB$102,22,0), "")</f>
        <v>No</v>
      </c>
      <c r="DT22" t="str">
        <f>IFERROR(VLOOKUP(B22,Programs!$B$3:$AB$102,23,0), "")</f>
        <v>Yes</v>
      </c>
      <c r="DU22" t="str">
        <f>IFERROR(VLOOKUP(B22,Programs!$B$3:$AB$102,24,0), "")</f>
        <v>No</v>
      </c>
      <c r="DV22" t="str">
        <f>IFERROR(VLOOKUP(B22,Programs!$B$3:$AB$102,25,0), "")</f>
        <v>No</v>
      </c>
      <c r="DW22" t="str">
        <f>IFERROR(VLOOKUP(B22,Programs!$B$3:$AB$102,26,0), "")</f>
        <v>Yes</v>
      </c>
      <c r="DX22" t="str">
        <f>IFERROR(VLOOKUP(B22,Programs!$B$3:$AB$102,27,0), "")</f>
        <v>No</v>
      </c>
    </row>
    <row r="23" spans="1:128" x14ac:dyDescent="0.3">
      <c r="A23">
        <v>21</v>
      </c>
      <c r="B23" t="s">
        <v>59</v>
      </c>
      <c r="C23" t="s">
        <v>7</v>
      </c>
      <c r="D23">
        <v>3</v>
      </c>
      <c r="E23">
        <f>IFERROR(VLOOKUP(B23,'2021'!$B$3:$AB$102,22,0), "")</f>
        <v>3</v>
      </c>
      <c r="F23">
        <f>IFERROR(VLOOKUP(B23,'2020'!$B$3:$AD$92,11,0), "")</f>
        <v>6</v>
      </c>
      <c r="G23">
        <f>IFERROR(VLOOKUP(B23,'2019'!$B$3:$AC$102,14,0), "")</f>
        <v>8</v>
      </c>
      <c r="I23">
        <f t="shared" si="0"/>
        <v>5</v>
      </c>
      <c r="J23">
        <v>29</v>
      </c>
      <c r="K23">
        <f>IFERROR(VLOOKUP(B23,'2021'!$B$3:$AB$102,10,0), "")</f>
        <v>29</v>
      </c>
      <c r="L23">
        <f>IFERROR(VLOOKUP(B23,'2020'!$B$3:$AD$92,20,0), "")</f>
        <v>31</v>
      </c>
      <c r="M23">
        <f>IFERROR(VLOOKUP(B23,'2019'!$B$3:$AC$102,19,0), "")</f>
        <v>31</v>
      </c>
      <c r="N23">
        <f>IFERROR(VLOOKUP(B23,'2018'!$B$3:$U$102,14,0), "")</f>
        <v>30</v>
      </c>
      <c r="O23">
        <v>71</v>
      </c>
      <c r="P23">
        <f>IFERROR(VLOOKUP(B23,'2021'!B24:$AB$102,23,0), "")</f>
        <v>30</v>
      </c>
      <c r="Q23">
        <f>IFERROR(VLOOKUP(B23,'2020'!$B$3:$AD$92,4,0), "")</f>
        <v>30</v>
      </c>
      <c r="R23">
        <f>IFERROR(VLOOKUP(B23,'2019'!$B$3:$AC$102,5,0), "")</f>
        <v>34</v>
      </c>
      <c r="T23">
        <v>29</v>
      </c>
      <c r="U23">
        <f>IFERROR(VLOOKUP(B23,'2021'!$B$3:$AB$102,11,0), "")</f>
        <v>31</v>
      </c>
      <c r="V23">
        <f>IFERROR(VLOOKUP(B23,'2020'!$B$3:$AD$92,6,0), "")</f>
        <v>31</v>
      </c>
      <c r="W23">
        <f>IFERROR(VLOOKUP(B23,'2019'!$B$3:$AC$102,12,0), "")</f>
        <v>33</v>
      </c>
      <c r="X23">
        <f>IFERROR(VLOOKUP(B23,'2018'!$B$3:$U$102,15,0), "")</f>
        <v>40</v>
      </c>
      <c r="Y23">
        <v>94</v>
      </c>
      <c r="Z23">
        <f>IFERROR(VLOOKUP(B23,'2021'!$B$3:$AB$102,12,0), "")</f>
        <v>92</v>
      </c>
      <c r="AA23">
        <f>IFERROR(VLOOKUP(B23,'2020'!$B$3:$AD$92,15,0), "")</f>
        <v>91</v>
      </c>
      <c r="AB23">
        <f>IFERROR(VLOOKUP(B23,'2019'!$B$3:$AC$102,21,0), "")</f>
        <v>92</v>
      </c>
      <c r="AC23">
        <f>IFERROR(VLOOKUP(B23,'2018'!$B$3:$U$102,19,0), "")</f>
        <v>93</v>
      </c>
      <c r="AD23">
        <v>98</v>
      </c>
      <c r="AE23">
        <f>IFERROR(VLOOKUP(B23,'2021'!$B$3:$AB$102,9,0), "")</f>
        <v>96</v>
      </c>
      <c r="AF23">
        <f>IFERROR(VLOOKUP(B23,'2020'!$B$3:$AD$92,18,0), "")</f>
        <v>89</v>
      </c>
      <c r="AG23">
        <f>IFERROR(VLOOKUP(B23,'2019'!$B$3:$AC$102,16,0), "")</f>
        <v>95</v>
      </c>
      <c r="AH23">
        <f>IFERROR(VLOOKUP(B23,'2018'!$B$3:$U$102,16,0), "")</f>
        <v>97</v>
      </c>
      <c r="AI23">
        <v>21</v>
      </c>
      <c r="AJ23">
        <v>35</v>
      </c>
      <c r="AK23">
        <v>31</v>
      </c>
      <c r="AL23">
        <v>28</v>
      </c>
      <c r="AM23">
        <f>IFERROR(VLOOKUP(B23,'2019'!$B$3:$AC$102,24,0), "")</f>
        <v>35</v>
      </c>
      <c r="AN23">
        <v>9.42</v>
      </c>
      <c r="AO23">
        <f>IFERROR(VLOOKUP(B23,'2021'!$B$3:$AB$102,13,0), "")</f>
        <v>9.6300000000000008</v>
      </c>
      <c r="AP23">
        <f>IFERROR(VLOOKUP(B23,'2020'!$B$3:$AD$92,25,0), "")</f>
        <v>9.44</v>
      </c>
      <c r="AS23">
        <v>29</v>
      </c>
      <c r="AT23">
        <f>IFERROR(VLOOKUP(B23,'2021'!$B$3:$AB$102,3,0), "")</f>
        <v>29</v>
      </c>
      <c r="AU23">
        <f>IFERROR(VLOOKUP(B23,'2020'!$B$3:$AD$92,12,0), "")</f>
        <v>31</v>
      </c>
      <c r="AV23">
        <f>IFERROR(VLOOKUP(B23,'2019'!$B$3:$AC$102,22,0), "")</f>
        <v>31</v>
      </c>
      <c r="AW23">
        <f>IFERROR(VLOOKUP(B23,'2018'!$B$3:$U$102,5,0), "")</f>
        <v>30</v>
      </c>
      <c r="AX23">
        <v>77</v>
      </c>
      <c r="AY23">
        <f>IFERROR(VLOOKUP(B23,'2021'!$B$3:$AB$102,27,0), "")</f>
        <v>76</v>
      </c>
      <c r="AZ23">
        <f>IFERROR(VLOOKUP(B23,'2020'!$B$3:$AD$92,8,0), "")</f>
        <v>71</v>
      </c>
      <c r="BA23">
        <f>IFERROR(VLOOKUP(B23,'2019'!B24:$AC$102,20,0), "")</f>
        <v>75</v>
      </c>
      <c r="BB23">
        <f>IFERROR(VLOOKUP(B23,'2018'!$B$3:$U$102,4,0), "")</f>
        <v>64</v>
      </c>
      <c r="BC23">
        <v>38</v>
      </c>
      <c r="BD23">
        <f>IFERROR(VLOOKUP(B23,'2021'!$B$3:$AB$102,6,0), "")</f>
        <v>38</v>
      </c>
      <c r="BE23">
        <f>IFERROR(VLOOKUP(B23,'2020'!$B$3:$AD$92,3,0), "")</f>
        <v>40</v>
      </c>
      <c r="BF23">
        <f>IFERROR(VLOOKUP(B23,'2019'!$B$3:$AC$102,27,0), "")</f>
        <v>40</v>
      </c>
      <c r="BG23">
        <f>IFERROR(VLOOKUP(B23,'2018'!$B$3:$U$102,8,0), "")</f>
        <v>36</v>
      </c>
      <c r="BH23">
        <v>45</v>
      </c>
      <c r="BI23">
        <f>IFERROR(VLOOKUP(B24,'2021'!$B$3:$AB$102,17,0), "")</f>
        <v>26</v>
      </c>
      <c r="BJ23">
        <f>IFERROR(VLOOKUP(B23,'2020'!$B$3:$AD$92,2,0), "")</f>
        <v>30</v>
      </c>
      <c r="BK23">
        <f>IFERROR(VLOOKUP(B23,'2019'!$B$3:$AC$102,11,0), "")</f>
        <v>14</v>
      </c>
      <c r="BL23">
        <f>IFERROR(VLOOKUP(B23,'2018'!B24:U123,13,0), "")</f>
        <v>5</v>
      </c>
      <c r="BM23" s="25">
        <v>78.53</v>
      </c>
      <c r="BN23" s="25">
        <f>IFERROR(VLOOKUP($B23,'2021'!$B$3:$AB$102,20,0),"")</f>
        <v>85.703000000000003</v>
      </c>
      <c r="BO23" s="25">
        <f>IFERROR(VLOOKUP($B23,'2020'!$B$3:$AD$92,20,0),"")</f>
        <v>31</v>
      </c>
      <c r="BP23" s="25">
        <f>IFERROR(VLOOKUP($B23,'2019'!$B$3:$AC$102,17,0),"")</f>
        <v>100</v>
      </c>
      <c r="BQ23" s="25">
        <f>IFERROR(VLOOKUP($B23,'2018'!$B$3:$U$102,17,0),"")</f>
        <v>89</v>
      </c>
      <c r="BR23" s="1">
        <v>112896</v>
      </c>
      <c r="BS23" s="1">
        <f>IFERROR(VLOOKUP(B23,'2021'!$B$3:$AB$102,18,0), "")</f>
        <v>88512</v>
      </c>
      <c r="BT23" s="1">
        <f>IFERROR(VLOOKUP(B23,'2020'!$B$3:$AD$92,16,0), "")</f>
        <v>84670</v>
      </c>
      <c r="BU23" s="1">
        <f>IFERROR(VLOOKUP(B23,'2019'!$B$3:$AC$102,7,0), "")</f>
        <v>77924</v>
      </c>
      <c r="BV23" s="1"/>
      <c r="BW23">
        <v>6</v>
      </c>
      <c r="BX23">
        <f>IFERROR(VLOOKUP(B23,'2021'!$B$3:$AB$102,24,0), "")</f>
        <v>11</v>
      </c>
      <c r="BY23">
        <f>IFERROR(VLOOKUP(B23,'2020'!$B$3:$AD$92,28,0), "")</f>
        <v>10</v>
      </c>
      <c r="BZ23">
        <f>IFERROR(VLOOKUP(B23,'2019'!$B$3:$AC$102,13,0), "")</f>
        <v>5</v>
      </c>
      <c r="CB23" t="s">
        <v>194</v>
      </c>
      <c r="CC23" t="str">
        <f>IFERROR(VLOOKUP(B23,'2021'!$B$3:$AB$102,5,0), "")</f>
        <v>100 (100)</v>
      </c>
      <c r="CD23" t="str">
        <f>IFERROR(VLOOKUP(B23,'2020'!$B$3:$AD$92,13,0), "")</f>
        <v>100 (100)</v>
      </c>
      <c r="CE23" t="str">
        <f>IFERROR(VLOOKUP(B23,'2019'!$B$3:$AC$102,10,0), "")</f>
        <v>100 (100)</v>
      </c>
      <c r="CG23">
        <v>2</v>
      </c>
      <c r="CH23">
        <f>IFERROR(VLOOKUP(B23,'2021'!$B$3:$AB$102,7,0), "")</f>
        <v>5</v>
      </c>
      <c r="CI23">
        <f>IFERROR(VLOOKUP(B23,'2020'!$B$3:$AD$92,17,0), "")</f>
        <v>5</v>
      </c>
      <c r="CJ23">
        <f>IFERROR(VLOOKUP(B23,'2019'!$B$3:$AC$102,9,0), "")</f>
        <v>6</v>
      </c>
      <c r="CK23">
        <f>IFERROR(VLOOKUP(B23,'2018'!$B$3:$U$102,11,0), "")</f>
        <v>6</v>
      </c>
      <c r="CL23">
        <v>31</v>
      </c>
      <c r="CM23">
        <f>IFERROR(VLOOKUP(B23,'2021'!$B$3:$AB$102,19,0), "")</f>
        <v>34</v>
      </c>
      <c r="CN23">
        <f>IFERROR(VLOOKUP(B23,'2020'!$B$3:$AD$92,26,0), "")</f>
        <v>25</v>
      </c>
      <c r="CO23">
        <f>IFERROR(VLOOKUP(B23,'2019'!$B$3:$AC$102,3,0), "")</f>
        <v>21</v>
      </c>
      <c r="CP23">
        <f>IFERROR(VLOOKUP(B23,'2018'!$B$3:$U$102,18,0), "")</f>
        <v>35</v>
      </c>
      <c r="CQ23">
        <v>84.286000000000001</v>
      </c>
      <c r="CR23">
        <f>IFERROR(VLOOKUP(B23,'2021'!$B$3:$AB$102,21,0), "")</f>
        <v>82.206999999999994</v>
      </c>
      <c r="CS23">
        <f>IFERROR(VLOOKUP(B23,'2020'!$B$3:$AD$92,7,0), "")</f>
        <v>83</v>
      </c>
      <c r="CV23" t="s">
        <v>193</v>
      </c>
      <c r="CW23">
        <v>100</v>
      </c>
      <c r="CX23">
        <v>31</v>
      </c>
      <c r="CY23">
        <f>IFERROR( VLOOKUP(B23,Programs!B24:$AB$102,2,0), "")</f>
        <v>6</v>
      </c>
      <c r="CZ23">
        <f>IFERROR(VLOOKUP(B23,Programs!B24:$AB$102,3,0), "")</f>
        <v>550</v>
      </c>
      <c r="DA23">
        <f>IFERROR(VLOOKUP(B23,Programs!$B$3:$AB$102,3,0), "")</f>
        <v>550</v>
      </c>
      <c r="DB23">
        <f>IFERROR(VLOOKUP(B23,Programs!$B$3:$AB$102,5,0), "")</f>
        <v>0</v>
      </c>
      <c r="DC23" t="str">
        <f>IFERROR(VLOOKUP(B23,Programs!$B$3:$AB$102,6,0), "")</f>
        <v>No</v>
      </c>
      <c r="DD23">
        <f>IFERROR(VLOOKUP(B23,Programs!$B$3:$AB$102,7,0), "")</f>
        <v>0</v>
      </c>
      <c r="DE23" t="str">
        <f>IFERROR(VLOOKUP(B23,Programs!$B$3:$AB$102,8,0), "")</f>
        <v>Above 18 years old, non-Chinese citizen and under 35.Applicants for Master programs should have a Bachelor degree or equivalent.</v>
      </c>
      <c r="DF23">
        <f>IFERROR(VLOOKUP(B23,Programs!$B$3:$AB$102,9,0), "")</f>
        <v>1</v>
      </c>
      <c r="DG23">
        <f>IFERROR(VLOOKUP(B23,Programs!$B$3:$AB$102,10,0), "")</f>
        <v>0</v>
      </c>
      <c r="DH23" t="str">
        <f>IFERROR(VLOOKUP(B23,Programs!$B$3:$AB$102,11,0), "")</f>
        <v>International</v>
      </c>
      <c r="DI23">
        <f>IFERROR(VLOOKUP(B23,Programs!$B$3:$AB$102,12,0), "")</f>
        <v>600</v>
      </c>
      <c r="DJ23">
        <f>IFERROR(VLOOKUP(B23,Programs!$B$3:$AB$102,13,0), "")</f>
        <v>0</v>
      </c>
      <c r="DK23">
        <f>IFERROR(VLOOKUP(B23,Programs!$B$3:$AB$102,14,0), "")</f>
        <v>158000</v>
      </c>
      <c r="DL23" t="str">
        <f>IFERROR(VLOOKUP(B23,Programs!$B$3:$AB$102,15,0), "")</f>
        <v>RMB</v>
      </c>
      <c r="DM23">
        <f>IFERROR(VLOOKUP(B23,Programs!$B$3:$AB$102,16,0), "")</f>
        <v>4</v>
      </c>
      <c r="DN23">
        <f>IFERROR(VLOOKUP(B23,Programs!$B$3:$AB$102,17,0), "")</f>
        <v>4</v>
      </c>
      <c r="DO23">
        <f>IFERROR(VLOOKUP(B23,Programs!$B$3:$AB$102,18,0), "")</f>
        <v>6</v>
      </c>
      <c r="DP23">
        <f>IFERROR(VLOOKUP(B23,Programs!$B$3:$AB$102,19,0), "")</f>
        <v>6</v>
      </c>
      <c r="DQ23" s="30" t="str">
        <f>IFERROR(VLOOKUP(B23,Programs!$B$3:$AB$102,20,0), "")</f>
        <v>No</v>
      </c>
      <c r="DR23" t="str">
        <f>IFERROR(VLOOKUP(B23,Programs!$B$3:$AB$102,21,0), "")</f>
        <v>Yes</v>
      </c>
      <c r="DS23" t="str">
        <f>IFERROR(VLOOKUP(B23,Programs!$B$3:$AB$102,22,0), "")</f>
        <v>No</v>
      </c>
      <c r="DT23" t="str">
        <f>IFERROR(VLOOKUP(B23,Programs!$B$3:$AB$102,23,0), "")</f>
        <v>Yes</v>
      </c>
      <c r="DU23" t="str">
        <f>IFERROR(VLOOKUP(B23,Programs!$B$3:$AB$102,24,0), "")</f>
        <v>No</v>
      </c>
      <c r="DV23" t="str">
        <f>IFERROR(VLOOKUP(B23,Programs!$B$3:$AB$102,25,0), "")</f>
        <v>No</v>
      </c>
      <c r="DW23" t="str">
        <f>IFERROR(VLOOKUP(B23,Programs!$B$3:$AB$102,26,0), "")</f>
        <v>Yes</v>
      </c>
      <c r="DX23" t="str">
        <f>IFERROR(VLOOKUP(B23,Programs!$B$3:$AB$102,27,0), "")</f>
        <v>No</v>
      </c>
    </row>
    <row r="24" spans="1:128" x14ac:dyDescent="0.3">
      <c r="A24">
        <v>23</v>
      </c>
      <c r="B24" t="s">
        <v>60</v>
      </c>
      <c r="C24" t="s">
        <v>4</v>
      </c>
      <c r="D24">
        <v>25</v>
      </c>
      <c r="E24">
        <f>IFERROR(VLOOKUP(B24,'2021'!$B$3:$AB$102,22,0), "")</f>
        <v>32</v>
      </c>
      <c r="F24">
        <f>IFERROR(VLOOKUP(B24,'2020'!$B$3:$AD$92,11,0), "")</f>
        <v>21</v>
      </c>
      <c r="G24">
        <f>IFERROR(VLOOKUP(B24,'2019'!$B$3:$AC$102,14,0), "")</f>
        <v>14</v>
      </c>
      <c r="I24">
        <f t="shared" si="0"/>
        <v>-11</v>
      </c>
      <c r="J24">
        <v>83</v>
      </c>
      <c r="K24">
        <f>IFERROR(VLOOKUP(B24,'2021'!$B$3:$AB$102,10,0), "")</f>
        <v>77</v>
      </c>
      <c r="L24">
        <f>IFERROR(VLOOKUP(B24,'2020'!$B$3:$AD$92,20,0), "")</f>
        <v>75</v>
      </c>
      <c r="M24">
        <f>IFERROR(VLOOKUP(B24,'2019'!$B$3:$AC$102,19,0), "")</f>
        <v>77</v>
      </c>
      <c r="N24">
        <f>IFERROR(VLOOKUP(B24,'2018'!$B$3:$U$102,14,0), "")</f>
        <v>71</v>
      </c>
      <c r="O24">
        <v>77</v>
      </c>
      <c r="P24" t="str">
        <f>IFERROR(VLOOKUP(B24,'2021'!B25:$AB$102,23,0), "")</f>
        <v/>
      </c>
      <c r="Q24">
        <f>IFERROR(VLOOKUP(B24,'2020'!$B$3:$AD$92,4,0), "")</f>
        <v>58</v>
      </c>
      <c r="R24">
        <f>IFERROR(VLOOKUP(B24,'2019'!$B$3:$AC$102,5,0), "")</f>
        <v>78</v>
      </c>
      <c r="T24">
        <v>14</v>
      </c>
      <c r="U24">
        <f>IFERROR(VLOOKUP(B24,'2021'!$B$3:$AB$102,11,0), "")</f>
        <v>11</v>
      </c>
      <c r="V24">
        <f>IFERROR(VLOOKUP(B24,'2020'!$B$3:$AD$92,6,0), "")</f>
        <v>13</v>
      </c>
      <c r="W24">
        <f>IFERROR(VLOOKUP(B24,'2019'!$B$3:$AC$102,12,0), "")</f>
        <v>14</v>
      </c>
      <c r="X24">
        <f>IFERROR(VLOOKUP(B24,'2018'!$B$3:$U$102,15,0), "")</f>
        <v>16</v>
      </c>
      <c r="Y24">
        <v>100</v>
      </c>
      <c r="Z24">
        <f>IFERROR(VLOOKUP(B24,'2021'!$B$3:$AB$102,12,0), "")</f>
        <v>100</v>
      </c>
      <c r="AA24">
        <f>IFERROR(VLOOKUP(B24,'2020'!$B$3:$AD$92,15,0), "")</f>
        <v>100</v>
      </c>
      <c r="AB24">
        <f>IFERROR(VLOOKUP(B24,'2019'!$B$3:$AC$102,21,0), "")</f>
        <v>100</v>
      </c>
      <c r="AC24">
        <f>IFERROR(VLOOKUP(B24,'2018'!$B$3:$U$102,19,0), "")</f>
        <v>100</v>
      </c>
      <c r="AD24">
        <v>21</v>
      </c>
      <c r="AE24">
        <f>IFERROR(VLOOKUP(B24,'2021'!$B$3:$AB$102,9,0), "")</f>
        <v>17</v>
      </c>
      <c r="AF24">
        <f>IFERROR(VLOOKUP(B24,'2020'!$B$3:$AD$92,18,0), "")</f>
        <v>22</v>
      </c>
      <c r="AG24">
        <f>IFERROR(VLOOKUP(B24,'2019'!$B$3:$AC$102,16,0), "")</f>
        <v>15</v>
      </c>
      <c r="AH24">
        <f>IFERROR(VLOOKUP(B24,'2018'!$B$3:$U$102,16,0), "")</f>
        <v>22</v>
      </c>
      <c r="AI24">
        <v>23</v>
      </c>
      <c r="AJ24">
        <v>9</v>
      </c>
      <c r="AK24">
        <v>10</v>
      </c>
      <c r="AL24">
        <v>14</v>
      </c>
      <c r="AM24">
        <f>IFERROR(VLOOKUP(B24,'2019'!$B$3:$AC$102,24,0), "")</f>
        <v>15</v>
      </c>
      <c r="AN24">
        <v>8.9499999999999993</v>
      </c>
      <c r="AO24">
        <f>IFERROR(VLOOKUP(B24,'2021'!$B$3:$AB$102,13,0), "")</f>
        <v>8.8800000000000008</v>
      </c>
      <c r="AP24">
        <f>IFERROR(VLOOKUP(B24,'2020'!$B$3:$AD$92,25,0), "")</f>
        <v>9.07</v>
      </c>
      <c r="AS24">
        <v>44</v>
      </c>
      <c r="AT24">
        <f>IFERROR(VLOOKUP(B24,'2021'!$B$3:$AB$102,3,0), "")</f>
        <v>46</v>
      </c>
      <c r="AU24">
        <f>IFERROR(VLOOKUP(B24,'2020'!$B$3:$AD$92,12,0), "")</f>
        <v>50</v>
      </c>
      <c r="AV24">
        <f>IFERROR(VLOOKUP(B24,'2019'!$B$3:$AC$102,22,0), "")</f>
        <v>46</v>
      </c>
      <c r="AW24">
        <f>IFERROR(VLOOKUP(B24,'2018'!$B$3:$U$102,5,0), "")</f>
        <v>43</v>
      </c>
      <c r="AX24">
        <v>38</v>
      </c>
      <c r="AY24">
        <f>IFERROR(VLOOKUP(B24,'2021'!$B$3:$AB$102,27,0), "")</f>
        <v>55</v>
      </c>
      <c r="AZ24">
        <f>IFERROR(VLOOKUP(B24,'2020'!$B$3:$AD$92,8,0), "")</f>
        <v>55</v>
      </c>
      <c r="BA24" t="str">
        <f>IFERROR(VLOOKUP(B24,'2019'!B25:$AC$102,20,0), "")</f>
        <v/>
      </c>
      <c r="BB24">
        <f>IFERROR(VLOOKUP(B24,'2018'!$B$3:$U$102,4,0), "")</f>
        <v>50</v>
      </c>
      <c r="BC24">
        <v>27</v>
      </c>
      <c r="BD24">
        <f>IFERROR(VLOOKUP(B24,'2021'!$B$3:$AB$102,6,0), "")</f>
        <v>26</v>
      </c>
      <c r="BE24">
        <f>IFERROR(VLOOKUP(B24,'2020'!$B$3:$AD$92,3,0), "")</f>
        <v>27</v>
      </c>
      <c r="BF24">
        <f>IFERROR(VLOOKUP(B24,'2019'!$B$3:$AC$102,27,0), "")</f>
        <v>26</v>
      </c>
      <c r="BG24">
        <f>IFERROR(VLOOKUP(B24,'2018'!$B$3:$U$102,8,0), "")</f>
        <v>29</v>
      </c>
      <c r="BH24">
        <v>28</v>
      </c>
      <c r="BI24">
        <f>IFERROR(VLOOKUP(B25,'2021'!$B$3:$AB$102,17,0), "")</f>
        <v>59</v>
      </c>
      <c r="BJ24">
        <f>IFERROR(VLOOKUP(B24,'2020'!$B$3:$AD$92,2,0), "")</f>
        <v>22</v>
      </c>
      <c r="BK24">
        <f>IFERROR(VLOOKUP(B24,'2019'!$B$3:$AC$102,11,0), "")</f>
        <v>15</v>
      </c>
      <c r="BL24" t="str">
        <f>IFERROR(VLOOKUP(B24,'2018'!B25:U124,13,0), "")</f>
        <v/>
      </c>
      <c r="BM24" s="25">
        <v>58.5</v>
      </c>
      <c r="BN24" s="25">
        <f>IFERROR(VLOOKUP($B24,'2021'!$B$3:$AB$102,20,0),"")</f>
        <v>59.064</v>
      </c>
      <c r="BO24" s="25">
        <f>IFERROR(VLOOKUP($B24,'2020'!$B$3:$AD$92,20,0),"")</f>
        <v>75</v>
      </c>
      <c r="BP24" s="25">
        <f>IFERROR(VLOOKUP($B24,'2019'!$B$3:$AC$102,17,0),"")</f>
        <v>58</v>
      </c>
      <c r="BQ24" s="25">
        <f>IFERROR(VLOOKUP($B24,'2018'!$B$3:$U$102,17,0),"")</f>
        <v>49</v>
      </c>
      <c r="BR24" s="1">
        <v>84886</v>
      </c>
      <c r="BS24" s="1">
        <f>IFERROR(VLOOKUP(B24,'2021'!$B$3:$AB$102,18,0), "")</f>
        <v>84080</v>
      </c>
      <c r="BT24" s="1">
        <f>IFERROR(VLOOKUP(B24,'2020'!$B$3:$AD$92,16,0), "")</f>
        <v>78285</v>
      </c>
      <c r="BU24" s="1">
        <f>IFERROR(VLOOKUP(B24,'2019'!$B$3:$AC$102,7,0), "")</f>
        <v>74637</v>
      </c>
      <c r="BV24" s="1"/>
      <c r="BW24">
        <v>83</v>
      </c>
      <c r="BX24">
        <f>IFERROR(VLOOKUP(B24,'2021'!$B$3:$AB$102,24,0), "")</f>
        <v>76</v>
      </c>
      <c r="BY24">
        <f>IFERROR(VLOOKUP(B24,'2020'!$B$3:$AD$92,28,0), "")</f>
        <v>74</v>
      </c>
      <c r="BZ24">
        <f>IFERROR(VLOOKUP(B24,'2019'!$B$3:$AC$102,13,0), "")</f>
        <v>83</v>
      </c>
      <c r="CB24" t="s">
        <v>195</v>
      </c>
      <c r="CC24" t="str">
        <f>IFERROR(VLOOKUP(B24,'2021'!$B$3:$AB$102,5,0), "")</f>
        <v>97 (100)</v>
      </c>
      <c r="CD24" t="str">
        <f>IFERROR(VLOOKUP(B24,'2020'!$B$3:$AD$92,13,0), "")</f>
        <v>90 (95)</v>
      </c>
      <c r="CE24" t="str">
        <f>IFERROR(VLOOKUP(B24,'2019'!$B$3:$AC$102,10,0), "")</f>
        <v>91 (98)</v>
      </c>
      <c r="CG24">
        <v>96</v>
      </c>
      <c r="CH24">
        <f>IFERROR(VLOOKUP(B24,'2021'!$B$3:$AB$102,7,0), "")</f>
        <v>97</v>
      </c>
      <c r="CI24">
        <f>IFERROR(VLOOKUP(B24,'2020'!$B$3:$AD$92,17,0), "")</f>
        <v>96</v>
      </c>
      <c r="CJ24">
        <f>IFERROR(VLOOKUP(B24,'2019'!$B$3:$AC$102,9,0), "")</f>
        <v>95</v>
      </c>
      <c r="CK24">
        <f>IFERROR(VLOOKUP(B24,'2018'!$B$3:$U$102,11,0), "")</f>
        <v>96</v>
      </c>
      <c r="CL24">
        <v>96</v>
      </c>
      <c r="CM24">
        <f>IFERROR(VLOOKUP(B24,'2021'!$B$3:$AB$102,19,0), "")</f>
        <v>99</v>
      </c>
      <c r="CN24">
        <f>IFERROR(VLOOKUP(B24,'2020'!$B$3:$AD$92,26,0), "")</f>
        <v>95</v>
      </c>
      <c r="CO24">
        <f>IFERROR(VLOOKUP(B24,'2019'!$B$3:$AC$102,3,0), "")</f>
        <v>95</v>
      </c>
      <c r="CP24">
        <f>IFERROR(VLOOKUP(B24,'2018'!$B$3:$U$102,18,0), "")</f>
        <v>86</v>
      </c>
      <c r="CQ24">
        <v>87.262</v>
      </c>
      <c r="CR24">
        <f>IFERROR(VLOOKUP(B24,'2021'!$B$3:$AB$102,21,0), "")</f>
        <v>85.022999999999996</v>
      </c>
      <c r="CS24">
        <f>IFERROR(VLOOKUP(B24,'2020'!$B$3:$AD$92,7,0), "")</f>
        <v>88</v>
      </c>
      <c r="CV24" t="s">
        <v>161</v>
      </c>
      <c r="CW24">
        <v>38</v>
      </c>
      <c r="CX24">
        <v>14</v>
      </c>
      <c r="CY24">
        <f>IFERROR( VLOOKUP(B24,Programs!B25:$AB$102,2,0), "")</f>
        <v>7</v>
      </c>
      <c r="CZ24">
        <f>IFERROR(VLOOKUP(B24,Programs!B25:$AB$102,3,0), "")</f>
        <v>0</v>
      </c>
      <c r="DA24">
        <f>IFERROR(VLOOKUP(B24,Programs!$B$3:$AB$102,3,0), "")</f>
        <v>0</v>
      </c>
      <c r="DB24">
        <f>IFERROR(VLOOKUP(B24,Programs!$B$3:$AB$102,5,0), "")</f>
        <v>0</v>
      </c>
      <c r="DC24" t="str">
        <f>IFERROR(VLOOKUP(B24,Programs!$B$3:$AB$102,6,0), "")</f>
        <v>Yes</v>
      </c>
      <c r="DD24">
        <f>IFERROR(VLOOKUP(B24,Programs!$B$3:$AB$102,7,0), "")</f>
        <v>0</v>
      </c>
      <c r="DE24" t="str">
        <f>IFERROR(VLOOKUP(B24,Programs!$B$3:$AB$102,8,0), "")</f>
        <v>You should have a First or Upper Second Class undergraduate degree (or international equivalent) in a business/management discipline.</v>
      </c>
      <c r="DF24">
        <f>IFERROR(VLOOKUP(B24,Programs!$B$3:$AB$102,9,0), "")</f>
        <v>1</v>
      </c>
      <c r="DG24">
        <f>IFERROR(VLOOKUP(B24,Programs!$B$3:$AB$102,10,0), "")</f>
        <v>0</v>
      </c>
      <c r="DH24" t="str">
        <f>IFERROR(VLOOKUP(B24,Programs!$B$3:$AB$102,11,0), "")</f>
        <v>Both</v>
      </c>
      <c r="DI24">
        <f>IFERROR(VLOOKUP(B24,Programs!$B$3:$AB$102,12,0), "")</f>
        <v>100</v>
      </c>
      <c r="DJ24">
        <f>IFERROR(VLOOKUP(B24,Programs!$B$3:$AB$102,13,0), "")</f>
        <v>0</v>
      </c>
      <c r="DK24">
        <f>IFERROR(VLOOKUP(B24,Programs!$B$3:$AB$102,14,0), "")</f>
        <v>37300</v>
      </c>
      <c r="DL24" t="str">
        <f>IFERROR(VLOOKUP(B24,Programs!$B$3:$AB$102,15,0), "")</f>
        <v>Pounds</v>
      </c>
      <c r="DM24">
        <f>IFERROR(VLOOKUP(B24,Programs!$B$3:$AB$102,16,0), "")</f>
        <v>2</v>
      </c>
      <c r="DN24">
        <f>IFERROR(VLOOKUP(B24,Programs!$B$3:$AB$102,17,0), "")</f>
        <v>6</v>
      </c>
      <c r="DO24">
        <f>IFERROR(VLOOKUP(B24,Programs!$B$3:$AB$102,18,0), "")</f>
        <v>8</v>
      </c>
      <c r="DP24">
        <f>IFERROR(VLOOKUP(B24,Programs!$B$3:$AB$102,19,0), "")</f>
        <v>38</v>
      </c>
      <c r="DQ24" s="30" t="str">
        <f>IFERROR(VLOOKUP(B24,Programs!$B$3:$AB$102,20,0), "")</f>
        <v>No</v>
      </c>
      <c r="DR24" t="str">
        <f>IFERROR(VLOOKUP(B24,Programs!$B$3:$AB$102,21,0), "")</f>
        <v>Yes</v>
      </c>
      <c r="DS24" t="str">
        <f>IFERROR(VLOOKUP(B24,Programs!$B$3:$AB$102,22,0), "")</f>
        <v>No</v>
      </c>
      <c r="DT24" t="str">
        <f>IFERROR(VLOOKUP(B24,Programs!$B$3:$AB$102,23,0), "")</f>
        <v>No</v>
      </c>
      <c r="DU24" t="str">
        <f>IFERROR(VLOOKUP(B24,Programs!$B$3:$AB$102,24,0), "")</f>
        <v>Yes</v>
      </c>
      <c r="DV24" t="str">
        <f>IFERROR(VLOOKUP(B24,Programs!$B$3:$AB$102,25,0), "")</f>
        <v>No</v>
      </c>
      <c r="DW24" t="str">
        <f>IFERROR(VLOOKUP(B24,Programs!$B$3:$AB$102,26,0), "")</f>
        <v>Yes</v>
      </c>
      <c r="DX24" t="str">
        <f>IFERROR(VLOOKUP(B24,Programs!$B$3:$AB$102,27,0), "")</f>
        <v>No</v>
      </c>
    </row>
    <row r="25" spans="1:128" x14ac:dyDescent="0.3">
      <c r="A25">
        <v>24</v>
      </c>
      <c r="B25" t="s">
        <v>61</v>
      </c>
      <c r="C25" t="s">
        <v>6</v>
      </c>
      <c r="D25">
        <v>57</v>
      </c>
      <c r="E25">
        <f>IFERROR(VLOOKUP(B25,'2021'!$B$3:$AB$102,22,0), "")</f>
        <v>30</v>
      </c>
      <c r="F25">
        <f>IFERROR(VLOOKUP(B25,'2020'!$B$3:$AD$92,11,0), "")</f>
        <v>33</v>
      </c>
      <c r="G25">
        <f>IFERROR(VLOOKUP(B25,'2019'!$B$3:$AC$102,14,0), "")</f>
        <v>19</v>
      </c>
      <c r="I25">
        <f t="shared" si="0"/>
        <v>-38</v>
      </c>
      <c r="J25">
        <v>20</v>
      </c>
      <c r="K25">
        <f>IFERROR(VLOOKUP(B25,'2021'!$B$3:$AB$102,10,0), "")</f>
        <v>20</v>
      </c>
      <c r="L25">
        <f>IFERROR(VLOOKUP(B25,'2020'!$B$3:$AD$92,20,0), "")</f>
        <v>0</v>
      </c>
      <c r="M25">
        <f>IFERROR(VLOOKUP(B25,'2019'!$B$3:$AC$102,19,0), "")</f>
        <v>0</v>
      </c>
      <c r="N25">
        <f>IFERROR(VLOOKUP(B25,'2018'!$B$3:$U$102,14,0), "")</f>
        <v>20</v>
      </c>
      <c r="O25">
        <v>60</v>
      </c>
      <c r="P25">
        <f>IFERROR(VLOOKUP(B25,'2021'!B26:$AB$102,23,0), "")</f>
        <v>40</v>
      </c>
      <c r="Q25">
        <f>IFERROR(VLOOKUP(B25,'2020'!$B$3:$AD$92,4,0), "")</f>
        <v>40</v>
      </c>
      <c r="R25">
        <f>IFERROR(VLOOKUP(B25,'2019'!$B$3:$AC$102,5,0), "")</f>
        <v>44</v>
      </c>
      <c r="T25">
        <v>25</v>
      </c>
      <c r="U25">
        <f>IFERROR(VLOOKUP(B25,'2021'!$B$3:$AB$102,11,0), "")</f>
        <v>25</v>
      </c>
      <c r="V25">
        <f>IFERROR(VLOOKUP(B25,'2020'!$B$3:$AD$92,6,0), "")</f>
        <v>21</v>
      </c>
      <c r="W25">
        <f>IFERROR(VLOOKUP(B25,'2019'!$B$3:$AC$102,12,0), "")</f>
        <v>17</v>
      </c>
      <c r="X25">
        <f>IFERROR(VLOOKUP(B25,'2018'!$B$3:$U$102,15,0), "")</f>
        <v>13</v>
      </c>
      <c r="Y25">
        <v>100</v>
      </c>
      <c r="Z25">
        <f>IFERROR(VLOOKUP(B25,'2021'!$B$3:$AB$102,12,0), "")</f>
        <v>100</v>
      </c>
      <c r="AA25">
        <f>IFERROR(VLOOKUP(B25,'2020'!$B$3:$AD$92,15,0), "")</f>
        <v>85</v>
      </c>
      <c r="AB25">
        <f>IFERROR(VLOOKUP(B25,'2019'!$B$3:$AC$102,21,0), "")</f>
        <v>85</v>
      </c>
      <c r="AC25">
        <f>IFERROR(VLOOKUP(B25,'2018'!$B$3:$U$102,19,0), "")</f>
        <v>85</v>
      </c>
      <c r="AD25">
        <v>62</v>
      </c>
      <c r="AE25">
        <f>IFERROR(VLOOKUP(B25,'2021'!$B$3:$AB$102,9,0), "")</f>
        <v>67</v>
      </c>
      <c r="AF25">
        <f>IFERROR(VLOOKUP(B25,'2020'!$B$3:$AD$92,18,0), "")</f>
        <v>74</v>
      </c>
      <c r="AG25">
        <f>IFERROR(VLOOKUP(B25,'2019'!$B$3:$AC$102,16,0), "")</f>
        <v>73</v>
      </c>
      <c r="AH25">
        <f>IFERROR(VLOOKUP(B25,'2018'!$B$3:$U$102,16,0), "")</f>
        <v>78</v>
      </c>
      <c r="AI25">
        <v>24</v>
      </c>
      <c r="AJ25">
        <v>24</v>
      </c>
      <c r="AK25">
        <v>26</v>
      </c>
      <c r="AL25">
        <v>24</v>
      </c>
      <c r="AM25">
        <f>IFERROR(VLOOKUP(B25,'2019'!$B$3:$AC$102,24,0), "")</f>
        <v>14</v>
      </c>
      <c r="AN25">
        <v>9.07</v>
      </c>
      <c r="AO25">
        <f>IFERROR(VLOOKUP(B25,'2021'!$B$3:$AB$102,13,0), "")</f>
        <v>9.31</v>
      </c>
      <c r="AP25">
        <f>IFERROR(VLOOKUP(B25,'2020'!$B$3:$AD$92,25,0), "")</f>
        <v>9.4</v>
      </c>
      <c r="AS25">
        <v>60</v>
      </c>
      <c r="AT25">
        <f>IFERROR(VLOOKUP(B25,'2021'!$B$3:$AB$102,3,0), "")</f>
        <v>60</v>
      </c>
      <c r="AU25">
        <f>IFERROR(VLOOKUP(B25,'2020'!$B$3:$AD$92,12,0), "")</f>
        <v>60</v>
      </c>
      <c r="AV25">
        <f>IFERROR(VLOOKUP(B25,'2019'!$B$3:$AC$102,22,0), "")</f>
        <v>60</v>
      </c>
      <c r="AW25">
        <f>IFERROR(VLOOKUP(B25,'2018'!$B$3:$U$102,5,0), "")</f>
        <v>20</v>
      </c>
      <c r="AX25">
        <v>39</v>
      </c>
      <c r="AY25">
        <f>IFERROR(VLOOKUP(B25,'2021'!$B$3:$AB$102,27,0), "")</f>
        <v>42</v>
      </c>
      <c r="AZ25">
        <f>IFERROR(VLOOKUP(B25,'2020'!$B$3:$AD$92,8,0), "")</f>
        <v>48</v>
      </c>
      <c r="BA25">
        <f>IFERROR(VLOOKUP(B25,'2019'!B26:$AC$102,20,0), "")</f>
        <v>48</v>
      </c>
      <c r="BB25">
        <f>IFERROR(VLOOKUP(B25,'2018'!$B$3:$U$102,4,0), "")</f>
        <v>45</v>
      </c>
      <c r="BC25">
        <v>32</v>
      </c>
      <c r="BD25">
        <f>IFERROR(VLOOKUP(B25,'2021'!$B$3:$AB$102,6,0), "")</f>
        <v>29</v>
      </c>
      <c r="BE25">
        <f>IFERROR(VLOOKUP(B25,'2020'!$B$3:$AD$92,3,0), "")</f>
        <v>34</v>
      </c>
      <c r="BF25">
        <f>IFERROR(VLOOKUP(B25,'2019'!$B$3:$AC$102,27,0), "")</f>
        <v>31</v>
      </c>
      <c r="BG25">
        <f>IFERROR(VLOOKUP(B25,'2018'!$B$3:$U$102,8,0), "")</f>
        <v>35</v>
      </c>
      <c r="BH25">
        <v>46</v>
      </c>
      <c r="BI25">
        <f>IFERROR(VLOOKUP(B26,'2021'!$B$3:$AB$102,17,0), "")</f>
        <v>29</v>
      </c>
      <c r="BJ25">
        <f>IFERROR(VLOOKUP(B25,'2020'!$B$3:$AD$92,2,0), "")</f>
        <v>59</v>
      </c>
      <c r="BK25">
        <f>IFERROR(VLOOKUP(B25,'2019'!$B$3:$AC$102,11,0), "")</f>
        <v>69</v>
      </c>
      <c r="BL25" t="str">
        <f>IFERROR(VLOOKUP(B25,'2018'!B26:U125,13,0), "")</f>
        <v/>
      </c>
      <c r="BM25" s="25">
        <v>39.590000000000003</v>
      </c>
      <c r="BN25" s="25">
        <f>IFERROR(VLOOKUP($B25,'2021'!$B$3:$AB$102,20,0),"")</f>
        <v>42.591000000000001</v>
      </c>
      <c r="BO25" s="25">
        <f>IFERROR(VLOOKUP($B25,'2020'!$B$3:$AD$92,20,0),"")</f>
        <v>0</v>
      </c>
      <c r="BP25" s="25">
        <f>IFERROR(VLOOKUP($B25,'2019'!$B$3:$AC$102,17,0),"")</f>
        <v>44</v>
      </c>
      <c r="BQ25" s="25">
        <f>IFERROR(VLOOKUP($B25,'2018'!$B$3:$U$102,17,0),"")</f>
        <v>49</v>
      </c>
      <c r="BR25" s="1">
        <v>106876</v>
      </c>
      <c r="BS25" s="1">
        <f>IFERROR(VLOOKUP(B25,'2021'!$B$3:$AB$102,18,0), "")</f>
        <v>100878</v>
      </c>
      <c r="BT25" s="1">
        <f>IFERROR(VLOOKUP(B25,'2020'!$B$3:$AD$92,16,0), "")</f>
        <v>99678</v>
      </c>
      <c r="BU25" s="1">
        <f>IFERROR(VLOOKUP(B25,'2019'!$B$3:$AC$102,7,0), "")</f>
        <v>99016</v>
      </c>
      <c r="BV25" s="1"/>
      <c r="BW25">
        <v>14</v>
      </c>
      <c r="BX25">
        <f>IFERROR(VLOOKUP(B25,'2021'!$B$3:$AB$102,24,0), "")</f>
        <v>12</v>
      </c>
      <c r="BY25">
        <f>IFERROR(VLOOKUP(B25,'2020'!$B$3:$AD$92,28,0), "")</f>
        <v>8</v>
      </c>
      <c r="BZ25">
        <f>IFERROR(VLOOKUP(B25,'2019'!$B$3:$AC$102,13,0), "")</f>
        <v>13</v>
      </c>
      <c r="CB25" t="s">
        <v>197</v>
      </c>
      <c r="CC25" t="str">
        <f>IFERROR(VLOOKUP(B25,'2021'!$B$3:$AB$102,5,0), "")</f>
        <v>98 (85)</v>
      </c>
      <c r="CD25" t="str">
        <f>IFERROR(VLOOKUP(B25,'2020'!$B$3:$AD$92,13,0), "")</f>
        <v>97 (86)</v>
      </c>
      <c r="CE25" t="str">
        <f>IFERROR(VLOOKUP(B25,'2019'!$B$3:$AC$102,10,0), "")</f>
        <v>96 (85)</v>
      </c>
      <c r="CG25">
        <v>30</v>
      </c>
      <c r="CH25">
        <f>IFERROR(VLOOKUP(B25,'2021'!$B$3:$AB$102,7,0), "")</f>
        <v>25</v>
      </c>
      <c r="CI25">
        <f>IFERROR(VLOOKUP(B25,'2020'!$B$3:$AD$92,17,0), "")</f>
        <v>31</v>
      </c>
      <c r="CJ25">
        <f>IFERROR(VLOOKUP(B25,'2019'!$B$3:$AC$102,9,0), "")</f>
        <v>31</v>
      </c>
      <c r="CK25">
        <f>IFERROR(VLOOKUP(B25,'2018'!$B$3:$U$102,11,0), "")</f>
        <v>28</v>
      </c>
      <c r="CL25">
        <v>35</v>
      </c>
      <c r="CM25">
        <f>IFERROR(VLOOKUP(B25,'2021'!$B$3:$AB$102,19,0), "")</f>
        <v>29</v>
      </c>
      <c r="CN25">
        <f>IFERROR(VLOOKUP(B25,'2020'!$B$3:$AD$92,26,0), "")</f>
        <v>35</v>
      </c>
      <c r="CO25">
        <f>IFERROR(VLOOKUP(B25,'2019'!$B$3:$AC$102,3,0), "")</f>
        <v>34</v>
      </c>
      <c r="CP25">
        <f>IFERROR(VLOOKUP(B25,'2018'!$B$3:$U$102,18,0), "")</f>
        <v>31</v>
      </c>
      <c r="CQ25">
        <v>88.040999999999997</v>
      </c>
      <c r="CR25">
        <f>IFERROR(VLOOKUP(B25,'2021'!$B$3:$AB$102,21,0), "")</f>
        <v>87.094999999999999</v>
      </c>
      <c r="CS25">
        <f>IFERROR(VLOOKUP(B25,'2020'!$B$3:$AD$92,7,0), "")</f>
        <v>89</v>
      </c>
      <c r="CV25" t="s">
        <v>196</v>
      </c>
      <c r="CW25">
        <v>64</v>
      </c>
      <c r="CX25">
        <v>32</v>
      </c>
      <c r="CY25">
        <f>IFERROR( VLOOKUP(B25,Programs!B26:$AB$102,2,0), "")</f>
        <v>7</v>
      </c>
      <c r="CZ25">
        <f>IFERROR(VLOOKUP(B25,Programs!B26:$AB$102,3,0), "")</f>
        <v>0</v>
      </c>
      <c r="DA25">
        <f>IFERROR(VLOOKUP(B25,Programs!$B$3:$AB$102,3,0), "")</f>
        <v>0</v>
      </c>
      <c r="DB25" t="str">
        <f>IFERROR(VLOOKUP(B25,Programs!$B$3:$AB$102,5,0), "")</f>
        <v>C1</v>
      </c>
      <c r="DC25" t="str">
        <f>IFERROR(VLOOKUP(B25,Programs!$B$3:$AB$102,6,0), "")</f>
        <v>Yes</v>
      </c>
      <c r="DD25">
        <f>IFERROR(VLOOKUP(B25,Programs!$B$3:$AB$102,7,0), "")</f>
        <v>0</v>
      </c>
      <c r="DE25" t="str">
        <f>IFERROR(VLOOKUP(B25,Programs!$B$3:$AB$102,8,0), "")</f>
        <v>The master’s program Mannheim Master in Management is based on a bachelor’s degree in Business Administration. A degree in a different field is sufficient if you have obtained at least 36 ECTS credits in Business Administration.</v>
      </c>
      <c r="DF25">
        <f>IFERROR(VLOOKUP(B25,Programs!$B$3:$AB$102,9,0), "")</f>
        <v>1</v>
      </c>
      <c r="DG25">
        <f>IFERROR(VLOOKUP(B25,Programs!$B$3:$AB$102,10,0), "")</f>
        <v>6</v>
      </c>
      <c r="DH25" t="str">
        <f>IFERROR(VLOOKUP(B25,Programs!$B$3:$AB$102,11,0), "")</f>
        <v>Both</v>
      </c>
      <c r="DI25" t="str">
        <f>IFERROR(VLOOKUP(B25,Programs!$B$3:$AB$102,12,0), "")</f>
        <v>150/200</v>
      </c>
      <c r="DJ25">
        <f>IFERROR(VLOOKUP(B25,Programs!$B$3:$AB$102,13,0), "")</f>
        <v>0</v>
      </c>
      <c r="DK25">
        <f>IFERROR(VLOOKUP(B25,Programs!$B$3:$AB$102,14,0), "")</f>
        <v>39000</v>
      </c>
      <c r="DL25" t="str">
        <f>IFERROR(VLOOKUP(B25,Programs!$B$3:$AB$102,15,0), "")</f>
        <v>Euro</v>
      </c>
      <c r="DM25">
        <f>IFERROR(VLOOKUP(B25,Programs!$B$3:$AB$102,16,0), "")</f>
        <v>4</v>
      </c>
      <c r="DN25">
        <f>IFERROR(VLOOKUP(B25,Programs!$B$3:$AB$102,17,0), "")</f>
        <v>4</v>
      </c>
      <c r="DO25">
        <f>IFERROR(VLOOKUP(B25,Programs!$B$3:$AB$102,18,0), "")</f>
        <v>4</v>
      </c>
      <c r="DP25">
        <f>IFERROR(VLOOKUP(B25,Programs!$B$3:$AB$102,19,0), "")</f>
        <v>32</v>
      </c>
      <c r="DQ25" s="30" t="str">
        <f>IFERROR(VLOOKUP(B25,Programs!$B$3:$AB$102,20,0), "")</f>
        <v>No</v>
      </c>
      <c r="DR25" t="str">
        <f>IFERROR(VLOOKUP(B25,Programs!$B$3:$AB$102,21,0), "")</f>
        <v>No</v>
      </c>
      <c r="DS25" t="str">
        <f>IFERROR(VLOOKUP(B25,Programs!$B$3:$AB$102,22,0), "")</f>
        <v>Yes</v>
      </c>
      <c r="DT25" t="str">
        <f>IFERROR(VLOOKUP(B25,Programs!$B$3:$AB$102,23,0), "")</f>
        <v>Yes</v>
      </c>
      <c r="DU25" t="str">
        <f>IFERROR(VLOOKUP(B25,Programs!$B$3:$AB$102,24,0), "")</f>
        <v>No</v>
      </c>
      <c r="DV25" t="str">
        <f>IFERROR(VLOOKUP(B25,Programs!$B$3:$AB$102,25,0), "")</f>
        <v>No</v>
      </c>
      <c r="DW25" t="str">
        <f>IFERROR(VLOOKUP(B25,Programs!$B$3:$AB$102,26,0), "")</f>
        <v>Yes</v>
      </c>
      <c r="DX25" t="str">
        <f>IFERROR(VLOOKUP(B25,Programs!$B$3:$AB$102,27,0), "")</f>
        <v>No</v>
      </c>
    </row>
    <row r="26" spans="1:128" x14ac:dyDescent="0.3">
      <c r="A26">
        <v>25</v>
      </c>
      <c r="B26" t="s">
        <v>62</v>
      </c>
      <c r="C26" t="s">
        <v>12</v>
      </c>
      <c r="D26">
        <v>31</v>
      </c>
      <c r="E26">
        <f>IFERROR(VLOOKUP(B26,'2021'!$B$3:$AB$102,22,0), "")</f>
        <v>21</v>
      </c>
      <c r="F26">
        <f>IFERROR(VLOOKUP(B26,'2020'!$B$3:$AD$92,11,0), "")</f>
        <v>57</v>
      </c>
      <c r="G26">
        <f>IFERROR(VLOOKUP(B26,'2019'!$B$3:$AC$102,14,0), "")</f>
        <v>86</v>
      </c>
      <c r="I26">
        <f t="shared" si="0"/>
        <v>55</v>
      </c>
      <c r="J26">
        <v>21</v>
      </c>
      <c r="K26">
        <f>IFERROR(VLOOKUP(B26,'2021'!$B$3:$AB$102,10,0), "")</f>
        <v>24</v>
      </c>
      <c r="L26">
        <f>IFERROR(VLOOKUP(B26,'2020'!$B$3:$AD$92,20,0), "")</f>
        <v>22</v>
      </c>
      <c r="M26">
        <f>IFERROR(VLOOKUP(B26,'2019'!$B$3:$AC$102,19,0), "")</f>
        <v>22</v>
      </c>
      <c r="N26">
        <f>IFERROR(VLOOKUP(B26,'2018'!$B$3:$U$102,14,0), "")</f>
        <v>35</v>
      </c>
      <c r="O26">
        <v>26</v>
      </c>
      <c r="P26" t="str">
        <f>IFERROR(VLOOKUP(B26,'2021'!B27:$AB$102,23,0), "")</f>
        <v/>
      </c>
      <c r="Q26">
        <f>IFERROR(VLOOKUP(B26,'2020'!$B$3:$AD$92,4,0), "")</f>
        <v>6</v>
      </c>
      <c r="R26">
        <f>IFERROR(VLOOKUP(B26,'2019'!$B$3:$AC$102,5,0), "")</f>
        <v>8</v>
      </c>
      <c r="T26">
        <v>20</v>
      </c>
      <c r="U26">
        <f>IFERROR(VLOOKUP(B26,'2021'!$B$3:$AB$102,11,0), "")</f>
        <v>18</v>
      </c>
      <c r="V26">
        <f>IFERROR(VLOOKUP(B26,'2020'!$B$3:$AD$92,6,0), "")</f>
        <v>21</v>
      </c>
      <c r="W26" t="str">
        <f>IFERROR(VLOOKUP(B26,'2019'!$B$3:$AC$102,12,0), "")</f>
        <v/>
      </c>
      <c r="X26" t="str">
        <f>IFERROR(VLOOKUP(B26,'2018'!$B$3:$U$102,15,0), "")</f>
        <v/>
      </c>
      <c r="Y26">
        <v>86</v>
      </c>
      <c r="Z26">
        <f>IFERROR(VLOOKUP(B26,'2021'!$B$3:$AB$102,12,0), "")</f>
        <v>88</v>
      </c>
      <c r="AA26">
        <f>IFERROR(VLOOKUP(B26,'2020'!$B$3:$AD$92,15,0), "")</f>
        <v>88</v>
      </c>
      <c r="AB26">
        <f>IFERROR(VLOOKUP(B26,'2019'!$B$3:$AC$102,21,0), "")</f>
        <v>86</v>
      </c>
      <c r="AC26">
        <f>IFERROR(VLOOKUP(B26,'2018'!$B$3:$U$102,19,0), "")</f>
        <v>88</v>
      </c>
      <c r="AD26">
        <v>13</v>
      </c>
      <c r="AE26">
        <f>IFERROR(VLOOKUP(B26,'2021'!$B$3:$AB$102,9,0), "")</f>
        <v>4</v>
      </c>
      <c r="AF26">
        <f>IFERROR(VLOOKUP(B26,'2020'!$B$3:$AD$92,18,0), "")</f>
        <v>3</v>
      </c>
      <c r="AG26">
        <f>IFERROR(VLOOKUP(B26,'2019'!$B$3:$AC$102,16,0), "")</f>
        <v>2</v>
      </c>
      <c r="AH26">
        <f>IFERROR(VLOOKUP(B26,'2018'!$B$3:$U$102,16,0), "")</f>
        <v>19</v>
      </c>
      <c r="AI26">
        <v>25</v>
      </c>
      <c r="AJ26">
        <v>14</v>
      </c>
      <c r="AK26">
        <v>22</v>
      </c>
      <c r="AL26">
        <v>18</v>
      </c>
      <c r="AM26">
        <f>IFERROR(VLOOKUP(B26,'2019'!$B$3:$AC$102,24,0), "")</f>
        <v>22</v>
      </c>
      <c r="AN26">
        <v>9.24</v>
      </c>
      <c r="AO26">
        <f>IFERROR(VLOOKUP(B26,'2021'!$B$3:$AB$102,13,0), "")</f>
        <v>9.08</v>
      </c>
      <c r="AP26">
        <f>IFERROR(VLOOKUP(B26,'2020'!$B$3:$AD$92,25,0), "")</f>
        <v>8.39</v>
      </c>
      <c r="AS26">
        <v>42</v>
      </c>
      <c r="AT26">
        <f>IFERROR(VLOOKUP(B26,'2021'!$B$3:$AB$102,3,0), "")</f>
        <v>35</v>
      </c>
      <c r="AU26">
        <f>IFERROR(VLOOKUP(B26,'2020'!$B$3:$AD$92,12,0), "")</f>
        <v>33</v>
      </c>
      <c r="AV26">
        <f>IFERROR(VLOOKUP(B26,'2019'!$B$3:$AC$102,22,0), "")</f>
        <v>33</v>
      </c>
      <c r="AW26">
        <f>IFERROR(VLOOKUP(B26,'2018'!$B$3:$U$102,5,0), "")</f>
        <v>20</v>
      </c>
      <c r="AX26">
        <v>46</v>
      </c>
      <c r="AY26">
        <f>IFERROR(VLOOKUP(B26,'2021'!$B$3:$AB$102,27,0), "")</f>
        <v>43</v>
      </c>
      <c r="AZ26">
        <f>IFERROR(VLOOKUP(B26,'2020'!$B$3:$AD$92,8,0), "")</f>
        <v>54</v>
      </c>
      <c r="BA26" t="str">
        <f>IFERROR(VLOOKUP(B26,'2019'!B27:$AC$102,20,0), "")</f>
        <v/>
      </c>
      <c r="BB26">
        <f>IFERROR(VLOOKUP(B26,'2018'!$B$3:$U$102,4,0), "")</f>
        <v>52</v>
      </c>
      <c r="BC26">
        <v>41</v>
      </c>
      <c r="BD26">
        <f>IFERROR(VLOOKUP(B26,'2021'!$B$3:$AB$102,6,0), "")</f>
        <v>45</v>
      </c>
      <c r="BE26">
        <f>IFERROR(VLOOKUP(B26,'2020'!$B$3:$AD$92,3,0), "")</f>
        <v>51</v>
      </c>
      <c r="BF26">
        <f>IFERROR(VLOOKUP(B26,'2019'!$B$3:$AC$102,27,0), "")</f>
        <v>38</v>
      </c>
      <c r="BG26">
        <f>IFERROR(VLOOKUP(B26,'2018'!$B$3:$U$102,8,0), "")</f>
        <v>42</v>
      </c>
      <c r="BH26">
        <v>17</v>
      </c>
      <c r="BI26">
        <f>IFERROR(VLOOKUP(B27,'2021'!$B$3:$AB$102,17,0), "")</f>
        <v>88</v>
      </c>
      <c r="BJ26">
        <f>IFERROR(VLOOKUP(B26,'2020'!$B$3:$AD$92,2,0), "")</f>
        <v>48</v>
      </c>
      <c r="BK26">
        <f>IFERROR(VLOOKUP(B26,'2019'!$B$3:$AC$102,11,0), "")</f>
        <v>22</v>
      </c>
      <c r="BL26" t="str">
        <f>IFERROR(VLOOKUP(B26,'2018'!B27:U126,13,0), "")</f>
        <v/>
      </c>
      <c r="BM26" s="25">
        <v>38.06</v>
      </c>
      <c r="BN26" s="25">
        <f>IFERROR(VLOOKUP($B26,'2021'!$B$3:$AB$102,20,0),"")</f>
        <v>60.899000000000001</v>
      </c>
      <c r="BO26" s="25">
        <f>IFERROR(VLOOKUP($B26,'2020'!$B$3:$AD$92,20,0),"")</f>
        <v>22</v>
      </c>
      <c r="BP26" s="25">
        <f>IFERROR(VLOOKUP($B26,'2019'!$B$3:$AC$102,17,0),"")</f>
        <v>63</v>
      </c>
      <c r="BQ26" s="25">
        <f>IFERROR(VLOOKUP($B26,'2018'!$B$3:$U$102,17,0),"")</f>
        <v>52</v>
      </c>
      <c r="BR26" s="1">
        <v>75001</v>
      </c>
      <c r="BS26" s="1">
        <f>IFERROR(VLOOKUP(B26,'2021'!$B$3:$AB$102,18,0), "")</f>
        <v>75038</v>
      </c>
      <c r="BT26" s="1">
        <f>IFERROR(VLOOKUP(B26,'2020'!$B$3:$AD$92,16,0), "")</f>
        <v>67275</v>
      </c>
      <c r="BU26" s="1">
        <f>IFERROR(VLOOKUP(B26,'2019'!$B$3:$AC$102,7,0), "")</f>
        <v>68277</v>
      </c>
      <c r="BV26" s="1"/>
      <c r="BW26">
        <v>25</v>
      </c>
      <c r="BX26">
        <f>IFERROR(VLOOKUP(B26,'2021'!$B$3:$AB$102,24,0), "")</f>
        <v>26</v>
      </c>
      <c r="BY26">
        <f>IFERROR(VLOOKUP(B26,'2020'!$B$3:$AD$92,28,0), "")</f>
        <v>20</v>
      </c>
      <c r="BZ26">
        <f>IFERROR(VLOOKUP(B26,'2019'!$B$3:$AC$102,13,0), "")</f>
        <v>24</v>
      </c>
      <c r="CB26" t="s">
        <v>187</v>
      </c>
      <c r="CC26" t="str">
        <f>IFERROR(VLOOKUP(B26,'2021'!$B$3:$AB$102,5,0), "")</f>
        <v>100 (100)</v>
      </c>
      <c r="CD26" t="str">
        <f>IFERROR(VLOOKUP(B26,'2020'!$B$3:$AD$92,13,0), "")</f>
        <v>97 (100)</v>
      </c>
      <c r="CE26" t="str">
        <f>IFERROR(VLOOKUP(B26,'2019'!$B$3:$AC$102,10,0), "")</f>
        <v>98 (100)</v>
      </c>
      <c r="CG26">
        <v>25</v>
      </c>
      <c r="CH26">
        <f>IFERROR(VLOOKUP(B26,'2021'!$B$3:$AB$102,7,0), "")</f>
        <v>26</v>
      </c>
      <c r="CI26">
        <f>IFERROR(VLOOKUP(B26,'2020'!$B$3:$AD$92,17,0), "")</f>
        <v>21</v>
      </c>
      <c r="CJ26">
        <f>IFERROR(VLOOKUP(B26,'2019'!$B$3:$AC$102,9,0), "")</f>
        <v>18</v>
      </c>
      <c r="CK26">
        <f>IFERROR(VLOOKUP(B26,'2018'!$B$3:$U$102,11,0), "")</f>
        <v>13</v>
      </c>
      <c r="CL26">
        <v>66</v>
      </c>
      <c r="CM26">
        <f>IFERROR(VLOOKUP(B26,'2021'!$B$3:$AB$102,19,0), "")</f>
        <v>75</v>
      </c>
      <c r="CN26">
        <f>IFERROR(VLOOKUP(B26,'2020'!$B$3:$AD$92,26,0), "")</f>
        <v>54</v>
      </c>
      <c r="CO26">
        <f>IFERROR(VLOOKUP(B26,'2019'!$B$3:$AC$102,3,0), "")</f>
        <v>65</v>
      </c>
      <c r="CP26">
        <f>IFERROR(VLOOKUP(B26,'2018'!$B$3:$U$102,18,0), "")</f>
        <v>62</v>
      </c>
      <c r="CQ26">
        <v>86.498000000000005</v>
      </c>
      <c r="CR26">
        <f>IFERROR(VLOOKUP(B26,'2021'!$B$3:$AB$102,21,0), "")</f>
        <v>87.183999999999997</v>
      </c>
      <c r="CS26">
        <f>IFERROR(VLOOKUP(B26,'2020'!$B$3:$AD$92,7,0), "")</f>
        <v>86</v>
      </c>
      <c r="CV26" t="s">
        <v>178</v>
      </c>
      <c r="CW26">
        <v>84</v>
      </c>
      <c r="CX26">
        <v>30</v>
      </c>
      <c r="CY26">
        <f>IFERROR( VLOOKUP(B26,Programs!B27:$AB$102,2,0), "")</f>
        <v>6.5</v>
      </c>
      <c r="CZ26">
        <f>IFERROR(VLOOKUP(B26,Programs!B27:$AB$102,3,0), "")</f>
        <v>0</v>
      </c>
      <c r="DA26">
        <f>IFERROR(VLOOKUP(B26,Programs!$B$3:$AB$102,3,0), "")</f>
        <v>0</v>
      </c>
      <c r="DB26">
        <f>IFERROR(VLOOKUP(B26,Programs!$B$3:$AB$102,5,0), "")</f>
        <v>0</v>
      </c>
      <c r="DC26" t="str">
        <f>IFERROR(VLOOKUP(B26,Programs!$B$3:$AB$102,6,0), "")</f>
        <v>No</v>
      </c>
      <c r="DD26">
        <f>IFERROR(VLOOKUP(B26,Programs!$B$3:$AB$102,7,0), "")</f>
        <v>0</v>
      </c>
      <c r="DE26" t="str">
        <f>IFERROR(VLOOKUP(B26,Programs!$B$3:$AB$102,8,0), "")</f>
        <v>A British Honours degree, first or second class or another suitable Bachelor's degree in any subject area</v>
      </c>
      <c r="DF26">
        <f>IFERROR(VLOOKUP(B26,Programs!$B$3:$AB$102,9,0), "")</f>
        <v>1</v>
      </c>
      <c r="DG26">
        <f>IFERROR(VLOOKUP(B26,Programs!$B$3:$AB$102,10,0), "")</f>
        <v>0</v>
      </c>
      <c r="DH26" t="str">
        <f>IFERROR(VLOOKUP(B26,Programs!$B$3:$AB$102,11,0), "")</f>
        <v>Both</v>
      </c>
      <c r="DI26">
        <f>IFERROR(VLOOKUP(B26,Programs!$B$3:$AB$102,12,0), "")</f>
        <v>50</v>
      </c>
      <c r="DJ26">
        <f>IFERROR(VLOOKUP(B26,Programs!$B$3:$AB$102,13,0), "")</f>
        <v>10000</v>
      </c>
      <c r="DK26">
        <f>IFERROR(VLOOKUP(B26,Programs!$B$3:$AB$102,14,0), "")</f>
        <v>12000</v>
      </c>
      <c r="DL26" t="str">
        <f>IFERROR(VLOOKUP(B26,Programs!$B$3:$AB$102,15,0), "")</f>
        <v>Euro</v>
      </c>
      <c r="DM26">
        <f>IFERROR(VLOOKUP(B26,Programs!$B$3:$AB$102,16,0), "")</f>
        <v>4</v>
      </c>
      <c r="DN26">
        <f>IFERROR(VLOOKUP(B26,Programs!$B$3:$AB$102,17,0), "")</f>
        <v>4</v>
      </c>
      <c r="DO26">
        <f>IFERROR(VLOOKUP(B26,Programs!$B$3:$AB$102,18,0), "")</f>
        <v>5</v>
      </c>
      <c r="DP26">
        <f>IFERROR(VLOOKUP(B26,Programs!$B$3:$AB$102,19,0), "")</f>
        <v>42</v>
      </c>
      <c r="DQ26" s="30" t="str">
        <f>IFERROR(VLOOKUP(B26,Programs!$B$3:$AB$102,20,0), "")</f>
        <v>No</v>
      </c>
      <c r="DR26" t="str">
        <f>IFERROR(VLOOKUP(B26,Programs!$B$3:$AB$102,21,0), "")</f>
        <v>Yes</v>
      </c>
      <c r="DS26" t="str">
        <f>IFERROR(VLOOKUP(B26,Programs!$B$3:$AB$102,22,0), "")</f>
        <v>No</v>
      </c>
      <c r="DT26" t="str">
        <f>IFERROR(VLOOKUP(B26,Programs!$B$3:$AB$102,23,0), "")</f>
        <v>Yes</v>
      </c>
      <c r="DU26" t="str">
        <f>IFERROR(VLOOKUP(B26,Programs!$B$3:$AB$102,24,0), "")</f>
        <v>No</v>
      </c>
      <c r="DV26" t="str">
        <f>IFERROR(VLOOKUP(B26,Programs!$B$3:$AB$102,25,0), "")</f>
        <v>No</v>
      </c>
      <c r="DW26">
        <f>IFERROR(VLOOKUP(B26,Programs!$B$3:$AB$102,26,0), "")</f>
        <v>0</v>
      </c>
      <c r="DX26" t="str">
        <f>IFERROR(VLOOKUP(B26,Programs!$B$3:$AB$102,27,0), "")</f>
        <v>No</v>
      </c>
    </row>
    <row r="27" spans="1:128" x14ac:dyDescent="0.3">
      <c r="A27">
        <v>26</v>
      </c>
      <c r="B27" t="s">
        <v>63</v>
      </c>
      <c r="C27" t="s">
        <v>1</v>
      </c>
      <c r="D27">
        <v>51</v>
      </c>
      <c r="E27">
        <f>IFERROR(VLOOKUP(B27,'2021'!$B$3:$AB$102,22,0), "")</f>
        <v>62</v>
      </c>
      <c r="F27">
        <f>IFERROR(VLOOKUP(B27,'2020'!$B$3:$AD$92,11,0), "")</f>
        <v>41</v>
      </c>
      <c r="G27">
        <f>IFERROR(VLOOKUP(B27,'2019'!$B$3:$AC$102,14,0), "")</f>
        <v>41</v>
      </c>
      <c r="I27">
        <f t="shared" si="0"/>
        <v>-10</v>
      </c>
      <c r="J27">
        <v>80</v>
      </c>
      <c r="K27">
        <f>IFERROR(VLOOKUP(B27,'2021'!$B$3:$AB$102,10,0), "")</f>
        <v>80</v>
      </c>
      <c r="L27">
        <f>IFERROR(VLOOKUP(B27,'2020'!$B$3:$AD$92,20,0), "")</f>
        <v>70</v>
      </c>
      <c r="M27">
        <f>IFERROR(VLOOKUP(B27,'2019'!$B$3:$AC$102,19,0), "")</f>
        <v>70</v>
      </c>
      <c r="N27">
        <f>IFERROR(VLOOKUP(B27,'2018'!$B$3:$U$102,14,0), "")</f>
        <v>70</v>
      </c>
      <c r="O27">
        <v>2</v>
      </c>
      <c r="P27">
        <f>IFERROR(VLOOKUP(B27,'2021'!B28:$AB$102,23,0), "")</f>
        <v>7</v>
      </c>
      <c r="Q27">
        <f>IFERROR(VLOOKUP(B27,'2020'!$B$3:$AD$92,4,0), "")</f>
        <v>12</v>
      </c>
      <c r="R27">
        <f>IFERROR(VLOOKUP(B27,'2019'!$B$3:$AC$102,5,0), "")</f>
        <v>14</v>
      </c>
      <c r="T27">
        <v>31</v>
      </c>
      <c r="U27">
        <f>IFERROR(VLOOKUP(B27,'2021'!$B$3:$AB$102,11,0), "")</f>
        <v>33</v>
      </c>
      <c r="V27">
        <f>IFERROR(VLOOKUP(B27,'2020'!$B$3:$AD$92,6,0), "")</f>
        <v>32</v>
      </c>
      <c r="W27">
        <f>IFERROR(VLOOKUP(B27,'2019'!$B$3:$AC$102,12,0), "")</f>
        <v>32</v>
      </c>
      <c r="X27">
        <f>IFERROR(VLOOKUP(B27,'2018'!$B$3:$U$102,15,0), "")</f>
        <v>27</v>
      </c>
      <c r="Y27">
        <v>100</v>
      </c>
      <c r="Z27">
        <f>IFERROR(VLOOKUP(B27,'2021'!$B$3:$AB$102,12,0), "")</f>
        <v>100</v>
      </c>
      <c r="AA27">
        <f>IFERROR(VLOOKUP(B27,'2020'!$B$3:$AD$92,15,0), "")</f>
        <v>100</v>
      </c>
      <c r="AB27">
        <f>IFERROR(VLOOKUP(B27,'2019'!$B$3:$AC$102,21,0), "")</f>
        <v>100</v>
      </c>
      <c r="AC27">
        <f>IFERROR(VLOOKUP(B27,'2018'!$B$3:$U$102,19,0), "")</f>
        <v>100</v>
      </c>
      <c r="AD27">
        <v>55</v>
      </c>
      <c r="AE27">
        <f>IFERROR(VLOOKUP(B27,'2021'!$B$3:$AB$102,9,0), "")</f>
        <v>42</v>
      </c>
      <c r="AF27">
        <f>IFERROR(VLOOKUP(B27,'2020'!$B$3:$AD$92,18,0), "")</f>
        <v>41</v>
      </c>
      <c r="AG27">
        <f>IFERROR(VLOOKUP(B27,'2019'!$B$3:$AC$102,16,0), "")</f>
        <v>32</v>
      </c>
      <c r="AH27">
        <f>IFERROR(VLOOKUP(B27,'2018'!$B$3:$U$102,16,0), "")</f>
        <v>39</v>
      </c>
      <c r="AI27">
        <v>26</v>
      </c>
      <c r="AJ27">
        <v>34</v>
      </c>
      <c r="AK27">
        <v>32</v>
      </c>
      <c r="AL27">
        <v>33</v>
      </c>
      <c r="AM27">
        <f>IFERROR(VLOOKUP(B27,'2019'!$B$3:$AC$102,24,0), "")</f>
        <v>32</v>
      </c>
      <c r="AN27">
        <v>8.8000000000000007</v>
      </c>
      <c r="AO27">
        <f>IFERROR(VLOOKUP(B27,'2021'!$B$3:$AB$102,13,0), "")</f>
        <v>8.4600000000000009</v>
      </c>
      <c r="AP27">
        <f>IFERROR(VLOOKUP(B27,'2020'!$B$3:$AD$92,25,0), "")</f>
        <v>9.0500000000000007</v>
      </c>
      <c r="AS27">
        <v>40</v>
      </c>
      <c r="AT27">
        <f>IFERROR(VLOOKUP(B27,'2021'!$B$3:$AB$102,3,0), "")</f>
        <v>40</v>
      </c>
      <c r="AU27">
        <f>IFERROR(VLOOKUP(B27,'2020'!$B$3:$AD$92,12,0), "")</f>
        <v>10</v>
      </c>
      <c r="AV27">
        <f>IFERROR(VLOOKUP(B27,'2019'!$B$3:$AC$102,22,0), "")</f>
        <v>10</v>
      </c>
      <c r="AW27">
        <f>IFERROR(VLOOKUP(B27,'2018'!$B$3:$U$102,5,0), "")</f>
        <v>10</v>
      </c>
      <c r="AX27">
        <v>50</v>
      </c>
      <c r="AY27">
        <f>IFERROR(VLOOKUP(B27,'2021'!$B$3:$AB$102,27,0), "")</f>
        <v>50</v>
      </c>
      <c r="AZ27">
        <f>IFERROR(VLOOKUP(B27,'2020'!$B$3:$AD$92,8,0), "")</f>
        <v>50</v>
      </c>
      <c r="BA27">
        <f>IFERROR(VLOOKUP(B27,'2019'!B28:$AC$102,20,0), "")</f>
        <v>50</v>
      </c>
      <c r="BB27">
        <f>IFERROR(VLOOKUP(B27,'2018'!$B$3:$U$102,4,0), "")</f>
        <v>50</v>
      </c>
      <c r="BC27">
        <v>47</v>
      </c>
      <c r="BD27">
        <f>IFERROR(VLOOKUP(B27,'2021'!$B$3:$AB$102,6,0), "")</f>
        <v>46</v>
      </c>
      <c r="BE27">
        <f>IFERROR(VLOOKUP(B27,'2020'!$B$3:$AD$92,3,0), "")</f>
        <v>46</v>
      </c>
      <c r="BF27">
        <f>IFERROR(VLOOKUP(B27,'2019'!$B$3:$AC$102,27,0), "")</f>
        <v>42</v>
      </c>
      <c r="BG27">
        <f>IFERROR(VLOOKUP(B27,'2018'!$B$3:$U$102,8,0), "")</f>
        <v>44</v>
      </c>
      <c r="BH27">
        <v>82</v>
      </c>
      <c r="BI27">
        <f>IFERROR(VLOOKUP(B28,'2021'!$B$3:$AB$102,17,0), "")</f>
        <v>1</v>
      </c>
      <c r="BJ27">
        <f>IFERROR(VLOOKUP(B27,'2020'!$B$3:$AD$92,2,0), "")</f>
        <v>70</v>
      </c>
      <c r="BK27">
        <f>IFERROR(VLOOKUP(B27,'2019'!$B$3:$AC$102,11,0), "")</f>
        <v>81</v>
      </c>
      <c r="BL27">
        <f>IFERROR(VLOOKUP(B27,'2018'!B28:U127,13,0), "")</f>
        <v>57</v>
      </c>
      <c r="BM27" s="25">
        <v>45.13</v>
      </c>
      <c r="BN27" s="25">
        <f>IFERROR(VLOOKUP($B27,'2021'!$B$3:$AB$102,20,0),"")</f>
        <v>50.683999999999997</v>
      </c>
      <c r="BO27" s="25">
        <f>IFERROR(VLOOKUP($B27,'2020'!$B$3:$AD$92,20,0),"")</f>
        <v>70</v>
      </c>
      <c r="BP27" s="25">
        <f>IFERROR(VLOOKUP($B27,'2019'!$B$3:$AC$102,17,0),"")</f>
        <v>50</v>
      </c>
      <c r="BQ27" s="25">
        <f>IFERROR(VLOOKUP($B27,'2018'!$B$3:$U$102,17,0),"")</f>
        <v>42</v>
      </c>
      <c r="BR27" s="1">
        <v>70996</v>
      </c>
      <c r="BS27" s="1">
        <f>IFERROR(VLOOKUP(B27,'2021'!$B$3:$AB$102,18,0), "")</f>
        <v>68093</v>
      </c>
      <c r="BT27" s="1">
        <f>IFERROR(VLOOKUP(B27,'2020'!$B$3:$AD$92,16,0), "")</f>
        <v>67564</v>
      </c>
      <c r="BU27" s="1">
        <f>IFERROR(VLOOKUP(B27,'2019'!$B$3:$AC$102,7,0), "")</f>
        <v>65329</v>
      </c>
      <c r="BV27" s="1"/>
      <c r="BW27">
        <v>51</v>
      </c>
      <c r="BX27">
        <f>IFERROR(VLOOKUP(B27,'2021'!$B$3:$AB$102,24,0), "")</f>
        <v>47</v>
      </c>
      <c r="BY27">
        <f>IFERROR(VLOOKUP(B27,'2020'!$B$3:$AD$92,28,0), "")</f>
        <v>48</v>
      </c>
      <c r="BZ27">
        <f>IFERROR(VLOOKUP(B27,'2019'!$B$3:$AC$102,13,0), "")</f>
        <v>55</v>
      </c>
      <c r="CB27" t="s">
        <v>198</v>
      </c>
      <c r="CC27" t="str">
        <f>IFERROR(VLOOKUP(B27,'2021'!$B$3:$AB$102,5,0), "")</f>
        <v>90 (67)</v>
      </c>
      <c r="CD27" t="str">
        <f>IFERROR(VLOOKUP(B27,'2020'!$B$3:$AD$92,13,0), "")</f>
        <v>93 (62)</v>
      </c>
      <c r="CE27" t="str">
        <f>IFERROR(VLOOKUP(B27,'2019'!$B$3:$AC$102,10,0), "")</f>
        <v>93 (60)</v>
      </c>
      <c r="CG27">
        <v>89</v>
      </c>
      <c r="CH27">
        <f>IFERROR(VLOOKUP(B27,'2021'!$B$3:$AB$102,7,0), "")</f>
        <v>88</v>
      </c>
      <c r="CI27">
        <f>IFERROR(VLOOKUP(B27,'2020'!$B$3:$AD$92,17,0), "")</f>
        <v>87</v>
      </c>
      <c r="CJ27">
        <f>IFERROR(VLOOKUP(B27,'2019'!$B$3:$AC$102,9,0), "")</f>
        <v>86</v>
      </c>
      <c r="CK27">
        <f>IFERROR(VLOOKUP(B27,'2018'!$B$3:$U$102,11,0), "")</f>
        <v>86</v>
      </c>
      <c r="CL27">
        <v>36</v>
      </c>
      <c r="CM27">
        <f>IFERROR(VLOOKUP(B27,'2021'!$B$3:$AB$102,19,0), "")</f>
        <v>25</v>
      </c>
      <c r="CN27">
        <f>IFERROR(VLOOKUP(B27,'2020'!$B$3:$AD$92,26,0), "")</f>
        <v>26</v>
      </c>
      <c r="CO27">
        <f>IFERROR(VLOOKUP(B27,'2019'!$B$3:$AC$102,3,0), "")</f>
        <v>25</v>
      </c>
      <c r="CP27">
        <f>IFERROR(VLOOKUP(B27,'2018'!$B$3:$U$102,18,0), "")</f>
        <v>29</v>
      </c>
      <c r="CQ27">
        <v>86.986999999999995</v>
      </c>
      <c r="CR27">
        <f>IFERROR(VLOOKUP(B27,'2021'!$B$3:$AB$102,21,0), "")</f>
        <v>85.131</v>
      </c>
      <c r="CS27">
        <f>IFERROR(VLOOKUP(B27,'2020'!$B$3:$AD$92,7,0), "")</f>
        <v>86</v>
      </c>
      <c r="CV27" t="s">
        <v>159</v>
      </c>
      <c r="CW27">
        <v>100</v>
      </c>
      <c r="CX27">
        <v>24</v>
      </c>
      <c r="CY27">
        <f>IFERROR( VLOOKUP(B27,Programs!B28:$AB$102,2,0), "")</f>
        <v>6.5</v>
      </c>
      <c r="CZ27">
        <f>IFERROR(VLOOKUP(B27,Programs!B28:$AB$102,3,0), "")</f>
        <v>850</v>
      </c>
      <c r="DA27">
        <f>IFERROR(VLOOKUP(B27,Programs!$B$3:$AB$102,3,0), "")</f>
        <v>850</v>
      </c>
      <c r="DB27" t="str">
        <f>IFERROR(VLOOKUP(B27,Programs!$B$3:$AB$102,5,0), "")</f>
        <v>B2</v>
      </c>
      <c r="DC27" t="str">
        <f>IFERROR(VLOOKUP(B27,Programs!$B$3:$AB$102,6,0), "")</f>
        <v>No</v>
      </c>
      <c r="DD27">
        <f>IFERROR(VLOOKUP(B27,Programs!$B$3:$AB$102,7,0), "")</f>
        <v>0</v>
      </c>
      <c r="DE27" t="str">
        <f>IFERROR(VLOOKUP(B27,Programs!$B$3:$AB$102,8,0), "")</f>
        <v>The entrance exam is open to students holding an undergraduate degree preferably in Economics, Management, or Finance.</v>
      </c>
      <c r="DF27">
        <f>IFERROR(VLOOKUP(B27,Programs!$B$3:$AB$102,9,0), "")</f>
        <v>1</v>
      </c>
      <c r="DG27">
        <f>IFERROR(VLOOKUP(B27,Programs!$B$3:$AB$102,10,0), "")</f>
        <v>13</v>
      </c>
      <c r="DH27" t="str">
        <f>IFERROR(VLOOKUP(B27,Programs!$B$3:$AB$102,11,0), "")</f>
        <v>Both</v>
      </c>
      <c r="DI27">
        <f>IFERROR(VLOOKUP(B27,Programs!$B$3:$AB$102,12,0), "")</f>
        <v>140</v>
      </c>
      <c r="DJ27">
        <f>IFERROR(VLOOKUP(B27,Programs!$B$3:$AB$102,13,0), "")</f>
        <v>23900</v>
      </c>
      <c r="DK27">
        <f>IFERROR(VLOOKUP(B27,Programs!$B$3:$AB$102,14,0), "")</f>
        <v>23900</v>
      </c>
      <c r="DL27" t="str">
        <f>IFERROR(VLOOKUP(B27,Programs!$B$3:$AB$102,15,0), "")</f>
        <v>Euro</v>
      </c>
      <c r="DM27">
        <f>IFERROR(VLOOKUP(B27,Programs!$B$3:$AB$102,16,0), "")</f>
        <v>4</v>
      </c>
      <c r="DN27">
        <f>IFERROR(VLOOKUP(B27,Programs!$B$3:$AB$102,17,0), "")</f>
        <v>4</v>
      </c>
      <c r="DO27">
        <f>IFERROR(VLOOKUP(B27,Programs!$B$3:$AB$102,18,0), "")</f>
        <v>9</v>
      </c>
      <c r="DP27">
        <f>IFERROR(VLOOKUP(B27,Programs!$B$3:$AB$102,19,0), "")</f>
        <v>0</v>
      </c>
      <c r="DQ27" s="30" t="str">
        <f>IFERROR(VLOOKUP(B27,Programs!$B$3:$AB$102,20,0), "")</f>
        <v>Yes</v>
      </c>
      <c r="DR27" t="str">
        <f>IFERROR(VLOOKUP(B27,Programs!$B$3:$AB$102,21,0), "")</f>
        <v>No</v>
      </c>
      <c r="DS27" t="str">
        <f>IFERROR(VLOOKUP(B27,Programs!$B$3:$AB$102,22,0), "")</f>
        <v>No</v>
      </c>
      <c r="DT27" t="str">
        <f>IFERROR(VLOOKUP(B27,Programs!$B$3:$AB$102,23,0), "")</f>
        <v>Yes</v>
      </c>
      <c r="DU27" t="str">
        <f>IFERROR(VLOOKUP(B27,Programs!$B$3:$AB$102,24,0), "")</f>
        <v>No</v>
      </c>
      <c r="DV27" t="str">
        <f>IFERROR(VLOOKUP(B27,Programs!$B$3:$AB$102,25,0), "")</f>
        <v>No</v>
      </c>
      <c r="DW27" t="str">
        <f>IFERROR(VLOOKUP(B27,Programs!$B$3:$AB$102,26,0), "")</f>
        <v>Yes</v>
      </c>
      <c r="DX27" t="str">
        <f>IFERROR(VLOOKUP(B27,Programs!$B$3:$AB$102,27,0), "")</f>
        <v>No</v>
      </c>
    </row>
    <row r="28" spans="1:128" x14ac:dyDescent="0.3">
      <c r="A28">
        <v>27</v>
      </c>
      <c r="B28" t="s">
        <v>64</v>
      </c>
      <c r="C28" t="s">
        <v>4</v>
      </c>
      <c r="D28">
        <v>45</v>
      </c>
      <c r="E28">
        <f>IFERROR(VLOOKUP(B28,'2021'!$B$3:$AB$102,22,0), "")</f>
        <v>31</v>
      </c>
      <c r="F28">
        <f>IFERROR(VLOOKUP(B28,'2020'!$B$3:$AD$92,11,0), "")</f>
        <v>34</v>
      </c>
      <c r="G28">
        <f>IFERROR(VLOOKUP(B28,'2019'!$B$3:$AC$102,14,0), "")</f>
        <v>30</v>
      </c>
      <c r="I28">
        <f t="shared" si="0"/>
        <v>-15</v>
      </c>
      <c r="J28">
        <v>38</v>
      </c>
      <c r="K28">
        <f>IFERROR(VLOOKUP(B28,'2021'!$B$3:$AB$102,10,0), "")</f>
        <v>13</v>
      </c>
      <c r="L28">
        <f>IFERROR(VLOOKUP(B28,'2020'!$B$3:$AD$92,20,0), "")</f>
        <v>22</v>
      </c>
      <c r="M28">
        <f>IFERROR(VLOOKUP(B28,'2019'!$B$3:$AC$102,19,0), "")</f>
        <v>22</v>
      </c>
      <c r="N28">
        <f>IFERROR(VLOOKUP(B28,'2018'!$B$3:$U$102,14,0), "")</f>
        <v>20</v>
      </c>
      <c r="O28">
        <v>89</v>
      </c>
      <c r="P28" t="str">
        <f>IFERROR(VLOOKUP(B28,'2021'!B29:$AB$102,23,0), "")</f>
        <v/>
      </c>
      <c r="Q28">
        <f>IFERROR(VLOOKUP(B28,'2020'!$B$3:$AD$92,4,0), "")</f>
        <v>83</v>
      </c>
      <c r="R28">
        <f>IFERROR(VLOOKUP(B28,'2019'!$B$3:$AC$102,5,0), "")</f>
        <v>94</v>
      </c>
      <c r="T28">
        <v>19</v>
      </c>
      <c r="U28">
        <f>IFERROR(VLOOKUP(B28,'2021'!$B$3:$AB$102,11,0), "")</f>
        <v>18</v>
      </c>
      <c r="V28">
        <f>IFERROR(VLOOKUP(B28,'2020'!$B$3:$AD$92,6,0), "")</f>
        <v>20</v>
      </c>
      <c r="W28">
        <f>IFERROR(VLOOKUP(B28,'2019'!$B$3:$AC$102,12,0), "")</f>
        <v>21</v>
      </c>
      <c r="X28">
        <f>IFERROR(VLOOKUP(B28,'2018'!$B$3:$U$102,15,0), "")</f>
        <v>26</v>
      </c>
      <c r="Y28">
        <v>100</v>
      </c>
      <c r="Z28">
        <f>IFERROR(VLOOKUP(B28,'2021'!$B$3:$AB$102,12,0), "")</f>
        <v>100</v>
      </c>
      <c r="AA28">
        <f>IFERROR(VLOOKUP(B28,'2020'!$B$3:$AD$92,15,0), "")</f>
        <v>100</v>
      </c>
      <c r="AB28">
        <f>IFERROR(VLOOKUP(B28,'2019'!$B$3:$AC$102,21,0), "")</f>
        <v>100</v>
      </c>
      <c r="AC28">
        <f>IFERROR(VLOOKUP(B28,'2018'!$B$3:$U$102,19,0), "")</f>
        <v>100</v>
      </c>
      <c r="AD28">
        <v>66</v>
      </c>
      <c r="AE28">
        <f>IFERROR(VLOOKUP(B28,'2021'!$B$3:$AB$102,9,0), "")</f>
        <v>56</v>
      </c>
      <c r="AF28">
        <f>IFERROR(VLOOKUP(B28,'2020'!$B$3:$AD$92,18,0), "")</f>
        <v>68</v>
      </c>
      <c r="AG28">
        <f>IFERROR(VLOOKUP(B28,'2019'!$B$3:$AC$102,16,0), "")</f>
        <v>57</v>
      </c>
      <c r="AH28">
        <f>IFERROR(VLOOKUP(B28,'2018'!$B$3:$U$102,16,0), "")</f>
        <v>65</v>
      </c>
      <c r="AI28">
        <v>27</v>
      </c>
      <c r="AJ28">
        <v>15</v>
      </c>
      <c r="AK28">
        <v>16</v>
      </c>
      <c r="AL28">
        <v>22</v>
      </c>
      <c r="AM28">
        <f>IFERROR(VLOOKUP(B28,'2019'!$B$3:$AC$102,24,0), "")</f>
        <v>21</v>
      </c>
      <c r="AN28">
        <v>8.64</v>
      </c>
      <c r="AO28">
        <f>IFERROR(VLOOKUP(B28,'2021'!$B$3:$AB$102,13,0), "")</f>
        <v>9.0399999999999991</v>
      </c>
      <c r="AP28">
        <f>IFERROR(VLOOKUP(B28,'2020'!$B$3:$AD$92,25,0), "")</f>
        <v>8.7899999999999991</v>
      </c>
      <c r="AS28">
        <v>31</v>
      </c>
      <c r="AT28">
        <f>IFERROR(VLOOKUP(B28,'2021'!$B$3:$AB$102,3,0), "")</f>
        <v>38</v>
      </c>
      <c r="AU28">
        <f>IFERROR(VLOOKUP(B28,'2020'!$B$3:$AD$92,12,0), "")</f>
        <v>33</v>
      </c>
      <c r="AV28">
        <f>IFERROR(VLOOKUP(B28,'2019'!$B$3:$AC$102,22,0), "")</f>
        <v>33</v>
      </c>
      <c r="AW28">
        <f>IFERROR(VLOOKUP(B28,'2018'!$B$3:$U$102,5,0), "")</f>
        <v>40</v>
      </c>
      <c r="AX28">
        <v>60</v>
      </c>
      <c r="AY28">
        <f>IFERROR(VLOOKUP(B28,'2021'!$B$3:$AB$102,27,0), "")</f>
        <v>62</v>
      </c>
      <c r="AZ28">
        <f>IFERROR(VLOOKUP(B28,'2020'!$B$3:$AD$92,8,0), "")</f>
        <v>59</v>
      </c>
      <c r="BA28" t="str">
        <f>IFERROR(VLOOKUP(B28,'2019'!B29:$AC$102,20,0), "")</f>
        <v/>
      </c>
      <c r="BB28">
        <f>IFERROR(VLOOKUP(B28,'2018'!$B$3:$U$102,4,0), "")</f>
        <v>61</v>
      </c>
      <c r="BC28">
        <v>43</v>
      </c>
      <c r="BD28">
        <f>IFERROR(VLOOKUP(B28,'2021'!$B$3:$AB$102,6,0), "")</f>
        <v>42</v>
      </c>
      <c r="BE28">
        <f>IFERROR(VLOOKUP(B28,'2020'!$B$3:$AD$92,3,0), "")</f>
        <v>43</v>
      </c>
      <c r="BF28">
        <f>IFERROR(VLOOKUP(B28,'2019'!$B$3:$AC$102,27,0), "")</f>
        <v>40</v>
      </c>
      <c r="BG28">
        <f>IFERROR(VLOOKUP(B28,'2018'!$B$3:$U$102,8,0), "")</f>
        <v>34</v>
      </c>
      <c r="BH28">
        <v>2</v>
      </c>
      <c r="BI28">
        <f>IFERROR(VLOOKUP(B29,'2021'!$B$3:$AB$102,17,0), "")</f>
        <v>86</v>
      </c>
      <c r="BJ28">
        <f>IFERROR(VLOOKUP(B28,'2020'!$B$3:$AD$92,2,0), "")</f>
        <v>1</v>
      </c>
      <c r="BK28">
        <f>IFERROR(VLOOKUP(B28,'2019'!$B$3:$AC$102,11,0), "")</f>
        <v>1</v>
      </c>
      <c r="BL28" t="str">
        <f>IFERROR(VLOOKUP(B28,'2018'!B29:U128,13,0), "")</f>
        <v/>
      </c>
      <c r="BM28" s="25">
        <v>94.75</v>
      </c>
      <c r="BN28" s="25">
        <f>IFERROR(VLOOKUP($B28,'2021'!$B$3:$AB$102,20,0),"")</f>
        <v>99.600999999999999</v>
      </c>
      <c r="BO28" s="25">
        <f>IFERROR(VLOOKUP($B28,'2020'!$B$3:$AD$92,20,0),"")</f>
        <v>22</v>
      </c>
      <c r="BP28" s="25">
        <f>IFERROR(VLOOKUP($B28,'2019'!$B$3:$AC$102,17,0),"")</f>
        <v>78</v>
      </c>
      <c r="BQ28" s="25">
        <f>IFERROR(VLOOKUP($B28,'2018'!$B$3:$U$102,17,0),"")</f>
        <v>85</v>
      </c>
      <c r="BR28" s="1">
        <v>69310</v>
      </c>
      <c r="BS28" s="1">
        <f>IFERROR(VLOOKUP(B28,'2021'!$B$3:$AB$102,18,0), "")</f>
        <v>69723</v>
      </c>
      <c r="BT28" s="1">
        <f>IFERROR(VLOOKUP(B28,'2020'!$B$3:$AD$92,16,0), "")</f>
        <v>70890</v>
      </c>
      <c r="BU28" s="1">
        <f>IFERROR(VLOOKUP(B28,'2019'!$B$3:$AC$102,7,0), "")</f>
        <v>66149</v>
      </c>
      <c r="BV28" s="1"/>
      <c r="BW28">
        <v>92</v>
      </c>
      <c r="BX28">
        <f>IFERROR(VLOOKUP(B28,'2021'!$B$3:$AB$102,24,0), "")</f>
        <v>86</v>
      </c>
      <c r="BY28">
        <f>IFERROR(VLOOKUP(B28,'2020'!$B$3:$AD$92,28,0), "")</f>
        <v>80</v>
      </c>
      <c r="BZ28">
        <f>IFERROR(VLOOKUP(B28,'2019'!$B$3:$AC$102,13,0), "")</f>
        <v>86</v>
      </c>
      <c r="CB28" t="s">
        <v>200</v>
      </c>
      <c r="CC28" t="str">
        <f>IFERROR(VLOOKUP(B28,'2021'!$B$3:$AB$102,5,0), "")</f>
        <v>93 (89)</v>
      </c>
      <c r="CD28" t="str">
        <f>IFERROR(VLOOKUP(B28,'2020'!$B$3:$AD$92,13,0), "")</f>
        <v>96 (91)</v>
      </c>
      <c r="CE28" t="str">
        <f>IFERROR(VLOOKUP(B28,'2019'!$B$3:$AC$102,10,0), "")</f>
        <v>98 (91)</v>
      </c>
      <c r="CG28">
        <v>81</v>
      </c>
      <c r="CH28">
        <f>IFERROR(VLOOKUP(B28,'2021'!$B$3:$AB$102,7,0), "")</f>
        <v>79</v>
      </c>
      <c r="CI28">
        <f>IFERROR(VLOOKUP(B28,'2020'!$B$3:$AD$92,17,0), "")</f>
        <v>78</v>
      </c>
      <c r="CJ28">
        <f>IFERROR(VLOOKUP(B28,'2019'!$B$3:$AC$102,9,0), "")</f>
        <v>79</v>
      </c>
      <c r="CK28">
        <f>IFERROR(VLOOKUP(B28,'2018'!$B$3:$U$102,11,0), "")</f>
        <v>78</v>
      </c>
      <c r="CL28">
        <v>95</v>
      </c>
      <c r="CM28">
        <f>IFERROR(VLOOKUP(B28,'2021'!$B$3:$AB$102,19,0), "")</f>
        <v>93</v>
      </c>
      <c r="CN28">
        <f>IFERROR(VLOOKUP(B28,'2020'!$B$3:$AD$92,26,0), "")</f>
        <v>94</v>
      </c>
      <c r="CO28">
        <f>IFERROR(VLOOKUP(B28,'2019'!$B$3:$AC$102,3,0), "")</f>
        <v>90</v>
      </c>
      <c r="CP28">
        <f>IFERROR(VLOOKUP(B28,'2018'!$B$3:$U$102,18,0), "")</f>
        <v>97</v>
      </c>
      <c r="CQ28">
        <v>84.409000000000006</v>
      </c>
      <c r="CR28">
        <f>IFERROR(VLOOKUP(B28,'2021'!$B$3:$AB$102,21,0), "")</f>
        <v>83.775999999999996</v>
      </c>
      <c r="CS28">
        <f>IFERROR(VLOOKUP(B28,'2020'!$B$3:$AD$92,7,0), "")</f>
        <v>83</v>
      </c>
      <c r="CV28" t="s">
        <v>199</v>
      </c>
      <c r="CW28">
        <v>3</v>
      </c>
      <c r="CX28">
        <v>14</v>
      </c>
      <c r="CY28">
        <f>IFERROR( VLOOKUP(B28,Programs!B29:$AB$102,2,0), "")</f>
        <v>7</v>
      </c>
      <c r="CZ28">
        <f>IFERROR(VLOOKUP(B28,Programs!B29:$AB$102,3,0), "")</f>
        <v>0</v>
      </c>
      <c r="DA28">
        <f>IFERROR(VLOOKUP(B28,Programs!$B$3:$AB$102,3,0), "")</f>
        <v>0</v>
      </c>
      <c r="DB28">
        <f>IFERROR(VLOOKUP(B28,Programs!$B$3:$AB$102,5,0), "")</f>
        <v>0</v>
      </c>
      <c r="DC28" t="str">
        <f>IFERROR(VLOOKUP(B28,Programs!$B$3:$AB$102,6,0), "")</f>
        <v>No</v>
      </c>
      <c r="DD28">
        <f>IFERROR(VLOOKUP(B28,Programs!$B$3:$AB$102,7,0), "")</f>
        <v>0</v>
      </c>
      <c r="DE28" t="str">
        <f>IFERROR(VLOOKUP(B28,Programs!$B$3:$AB$102,8,0), "")</f>
        <v>You must have, or be expecting to obtain, at least a 2.1 degree at Undergraduate level from a UK university, or overseas equivalent from a top-performing University.</v>
      </c>
      <c r="DF28">
        <f>IFERROR(VLOOKUP(B28,Programs!$B$3:$AB$102,9,0), "")</f>
        <v>1</v>
      </c>
      <c r="DG28">
        <f>IFERROR(VLOOKUP(B28,Programs!$B$3:$AB$102,10,0), "")</f>
        <v>0</v>
      </c>
      <c r="DH28" t="str">
        <f>IFERROR(VLOOKUP(B28,Programs!$B$3:$AB$102,11,0), "")</f>
        <v>Both</v>
      </c>
      <c r="DI28">
        <f>IFERROR(VLOOKUP(B28,Programs!$B$3:$AB$102,12,0), "")</f>
        <v>60</v>
      </c>
      <c r="DJ28">
        <f>IFERROR(VLOOKUP(B28,Programs!$B$3:$AB$102,13,0), "")</f>
        <v>27550</v>
      </c>
      <c r="DK28">
        <f>IFERROR(VLOOKUP(B28,Programs!$B$3:$AB$102,14,0), "")</f>
        <v>33800</v>
      </c>
      <c r="DL28" t="str">
        <f>IFERROR(VLOOKUP(B28,Programs!$B$3:$AB$102,15,0), "")</f>
        <v>Pounds</v>
      </c>
      <c r="DM28">
        <f>IFERROR(VLOOKUP(B28,Programs!$B$3:$AB$102,16,0), "")</f>
        <v>3</v>
      </c>
      <c r="DN28">
        <f>IFERROR(VLOOKUP(B28,Programs!$B$3:$AB$102,17,0), "")</f>
        <v>3</v>
      </c>
      <c r="DO28">
        <f>IFERROR(VLOOKUP(B28,Programs!$B$3:$AB$102,18,0), "")</f>
        <v>0</v>
      </c>
      <c r="DP28">
        <f>IFERROR(VLOOKUP(B28,Programs!$B$3:$AB$102,19,0), "")</f>
        <v>0</v>
      </c>
      <c r="DQ28" s="30" t="str">
        <f>IFERROR(VLOOKUP(B28,Programs!$B$3:$AB$102,20,0), "")</f>
        <v>No</v>
      </c>
      <c r="DR28" t="str">
        <f>IFERROR(VLOOKUP(B28,Programs!$B$3:$AB$102,21,0), "")</f>
        <v>No</v>
      </c>
      <c r="DS28" t="str">
        <f>IFERROR(VLOOKUP(B28,Programs!$B$3:$AB$102,22,0), "")</f>
        <v>Yes</v>
      </c>
      <c r="DT28" t="str">
        <f>IFERROR(VLOOKUP(B28,Programs!$B$3:$AB$102,23,0), "")</f>
        <v>No</v>
      </c>
      <c r="DU28" t="str">
        <f>IFERROR(VLOOKUP(B28,Programs!$B$3:$AB$102,24,0), "")</f>
        <v>Yes</v>
      </c>
      <c r="DV28" t="str">
        <f>IFERROR(VLOOKUP(B28,Programs!$B$3:$AB$102,25,0), "")</f>
        <v>No</v>
      </c>
      <c r="DW28" t="str">
        <f>IFERROR(VLOOKUP(B28,Programs!$B$3:$AB$102,26,0), "")</f>
        <v>Yes</v>
      </c>
      <c r="DX28" t="str">
        <f>IFERROR(VLOOKUP(B28,Programs!$B$3:$AB$102,27,0), "")</f>
        <v>No</v>
      </c>
    </row>
    <row r="29" spans="1:128" x14ac:dyDescent="0.3">
      <c r="A29">
        <v>28</v>
      </c>
      <c r="B29" t="s">
        <v>65</v>
      </c>
      <c r="C29" t="s">
        <v>13</v>
      </c>
      <c r="D29">
        <v>83</v>
      </c>
      <c r="E29">
        <f>IFERROR(VLOOKUP(B29,'2021'!$B$3:$AB$102,22,0), "")</f>
        <v>89</v>
      </c>
      <c r="F29">
        <f>IFERROR(VLOOKUP(B29,'2020'!$B$3:$AD$92,11,0), "")</f>
        <v>70</v>
      </c>
      <c r="G29">
        <f>IFERROR(VLOOKUP(B29,'2019'!$B$3:$AC$102,14,0), "")</f>
        <v>36</v>
      </c>
      <c r="I29">
        <f t="shared" si="0"/>
        <v>-47</v>
      </c>
      <c r="J29">
        <v>63</v>
      </c>
      <c r="K29">
        <f>IFERROR(VLOOKUP(B29,'2021'!$B$3:$AB$102,10,0), "")</f>
        <v>63</v>
      </c>
      <c r="L29">
        <f>IFERROR(VLOOKUP(B29,'2020'!$B$3:$AD$92,20,0), "")</f>
        <v>67</v>
      </c>
      <c r="M29">
        <f>IFERROR(VLOOKUP(B29,'2019'!$B$3:$AC$102,19,0), "")</f>
        <v>62</v>
      </c>
      <c r="N29">
        <f>IFERROR(VLOOKUP(B29,'2018'!$B$3:$U$102,14,0), "")</f>
        <v>58</v>
      </c>
      <c r="O29">
        <v>23</v>
      </c>
      <c r="P29" t="str">
        <f>IFERROR(VLOOKUP(B29,'2021'!B30:$AB$102,23,0), "")</f>
        <v/>
      </c>
      <c r="Q29">
        <f>IFERROR(VLOOKUP(B29,'2020'!$B$3:$AD$92,4,0), "")</f>
        <v>11</v>
      </c>
      <c r="R29">
        <f>IFERROR(VLOOKUP(B29,'2019'!$B$3:$AC$102,5,0), "")</f>
        <v>12</v>
      </c>
      <c r="T29">
        <v>19</v>
      </c>
      <c r="U29">
        <f>IFERROR(VLOOKUP(B29,'2021'!$B$3:$AB$102,11,0), "")</f>
        <v>13</v>
      </c>
      <c r="V29">
        <f>IFERROR(VLOOKUP(B29,'2020'!$B$3:$AD$92,6,0), "")</f>
        <v>11</v>
      </c>
      <c r="W29">
        <f>IFERROR(VLOOKUP(B29,'2019'!$B$3:$AC$102,12,0), "")</f>
        <v>12</v>
      </c>
      <c r="X29">
        <f>IFERROR(VLOOKUP(B29,'2018'!$B$3:$U$102,15,0), "")</f>
        <v>11</v>
      </c>
      <c r="Y29">
        <v>97</v>
      </c>
      <c r="Z29">
        <f>IFERROR(VLOOKUP(B29,'2021'!$B$3:$AB$102,12,0), "")</f>
        <v>98</v>
      </c>
      <c r="AA29">
        <f>IFERROR(VLOOKUP(B29,'2020'!$B$3:$AD$92,15,0), "")</f>
        <v>97</v>
      </c>
      <c r="AB29">
        <f>IFERROR(VLOOKUP(B29,'2019'!$B$3:$AC$102,21,0), "")</f>
        <v>97</v>
      </c>
      <c r="AC29">
        <f>IFERROR(VLOOKUP(B29,'2018'!$B$3:$U$102,19,0), "")</f>
        <v>96</v>
      </c>
      <c r="AD29">
        <v>5</v>
      </c>
      <c r="AE29">
        <f>IFERROR(VLOOKUP(B29,'2021'!$B$3:$AB$102,9,0), "")</f>
        <v>8</v>
      </c>
      <c r="AF29">
        <f>IFERROR(VLOOKUP(B29,'2020'!$B$3:$AD$92,18,0), "")</f>
        <v>4</v>
      </c>
      <c r="AG29">
        <f>IFERROR(VLOOKUP(B29,'2019'!$B$3:$AC$102,16,0), "")</f>
        <v>6</v>
      </c>
      <c r="AH29">
        <f>IFERROR(VLOOKUP(B29,'2018'!$B$3:$U$102,16,0), "")</f>
        <v>6</v>
      </c>
      <c r="AI29">
        <v>28</v>
      </c>
      <c r="AJ29">
        <v>18</v>
      </c>
      <c r="AK29">
        <v>11</v>
      </c>
      <c r="AL29">
        <v>9</v>
      </c>
      <c r="AM29">
        <f>IFERROR(VLOOKUP(B29,'2019'!$B$3:$AC$102,24,0), "")</f>
        <v>13</v>
      </c>
      <c r="AN29">
        <v>8.59</v>
      </c>
      <c r="AO29">
        <f>IFERROR(VLOOKUP(B29,'2021'!$B$3:$AB$102,13,0), "")</f>
        <v>9.1</v>
      </c>
      <c r="AP29">
        <f>IFERROR(VLOOKUP(B29,'2020'!$B$3:$AD$92,25,0), "")</f>
        <v>9.2799999999999994</v>
      </c>
      <c r="AS29">
        <v>42</v>
      </c>
      <c r="AT29">
        <f>IFERROR(VLOOKUP(B29,'2021'!$B$3:$AB$102,3,0), "")</f>
        <v>42</v>
      </c>
      <c r="AU29">
        <f>IFERROR(VLOOKUP(B29,'2020'!$B$3:$AD$92,12,0), "")</f>
        <v>47</v>
      </c>
      <c r="AV29">
        <f>IFERROR(VLOOKUP(B29,'2019'!$B$3:$AC$102,22,0), "")</f>
        <v>54</v>
      </c>
      <c r="AW29">
        <f>IFERROR(VLOOKUP(B29,'2018'!$B$3:$U$102,5,0), "")</f>
        <v>50</v>
      </c>
      <c r="AX29">
        <v>40</v>
      </c>
      <c r="AY29">
        <f>IFERROR(VLOOKUP(B29,'2021'!$B$3:$AB$102,27,0), "")</f>
        <v>49</v>
      </c>
      <c r="AZ29">
        <f>IFERROR(VLOOKUP(B29,'2020'!$B$3:$AD$92,8,0), "")</f>
        <v>62</v>
      </c>
      <c r="BA29" t="str">
        <f>IFERROR(VLOOKUP(B29,'2019'!B30:$AC$102,20,0), "")</f>
        <v/>
      </c>
      <c r="BB29">
        <f>IFERROR(VLOOKUP(B29,'2018'!$B$3:$U$102,4,0), "")</f>
        <v>53</v>
      </c>
      <c r="BC29">
        <v>42</v>
      </c>
      <c r="BD29">
        <f>IFERROR(VLOOKUP(B29,'2021'!$B$3:$AB$102,6,0), "")</f>
        <v>41</v>
      </c>
      <c r="BE29">
        <f>IFERROR(VLOOKUP(B29,'2020'!$B$3:$AD$92,3,0), "")</f>
        <v>41</v>
      </c>
      <c r="BF29">
        <f>IFERROR(VLOOKUP(B29,'2019'!$B$3:$AC$102,27,0), "")</f>
        <v>39</v>
      </c>
      <c r="BG29">
        <f>IFERROR(VLOOKUP(B29,'2018'!$B$3:$U$102,8,0), "")</f>
        <v>39</v>
      </c>
      <c r="BH29">
        <v>81</v>
      </c>
      <c r="BI29">
        <f>IFERROR(VLOOKUP(B30,'2021'!$B$3:$AB$102,17,0), "")</f>
        <v>25</v>
      </c>
      <c r="BJ29">
        <f>IFERROR(VLOOKUP(B29,'2020'!$B$3:$AD$92,2,0), "")</f>
        <v>78</v>
      </c>
      <c r="BK29">
        <f>IFERROR(VLOOKUP(B29,'2019'!$B$3:$AC$102,11,0), "")</f>
        <v>57</v>
      </c>
      <c r="BL29" t="str">
        <f>IFERROR(VLOOKUP(B29,'2018'!B30:U129,13,0), "")</f>
        <v/>
      </c>
      <c r="BM29" s="25">
        <v>30.11</v>
      </c>
      <c r="BN29" s="25">
        <f>IFERROR(VLOOKUP($B29,'2021'!$B$3:$AB$102,20,0),"")</f>
        <v>43.96</v>
      </c>
      <c r="BO29" s="25">
        <f>IFERROR(VLOOKUP($B29,'2020'!$B$3:$AD$92,20,0),"")</f>
        <v>67</v>
      </c>
      <c r="BP29" s="25">
        <f>IFERROR(VLOOKUP($B29,'2019'!$B$3:$AC$102,17,0),"")</f>
        <v>46</v>
      </c>
      <c r="BQ29" s="25">
        <f>IFERROR(VLOOKUP($B29,'2018'!$B$3:$U$102,17,0),"")</f>
        <v>40</v>
      </c>
      <c r="BR29" s="1">
        <v>88610</v>
      </c>
      <c r="BS29" s="1">
        <f>IFERROR(VLOOKUP(B29,'2021'!$B$3:$AB$102,18,0), "")</f>
        <v>92190</v>
      </c>
      <c r="BT29" s="1">
        <f>IFERROR(VLOOKUP(B29,'2020'!$B$3:$AD$92,16,0), "")</f>
        <v>92685</v>
      </c>
      <c r="BU29" s="1">
        <f>IFERROR(VLOOKUP(B29,'2019'!$B$3:$AC$102,7,0), "")</f>
        <v>83117</v>
      </c>
      <c r="BV29" s="1"/>
      <c r="BW29">
        <v>21</v>
      </c>
      <c r="BX29">
        <f>IFERROR(VLOOKUP(B29,'2021'!$B$3:$AB$102,24,0), "")</f>
        <v>18</v>
      </c>
      <c r="BY29">
        <f>IFERROR(VLOOKUP(B29,'2020'!$B$3:$AD$92,28,0), "")</f>
        <v>18</v>
      </c>
      <c r="BZ29">
        <f>IFERROR(VLOOKUP(B29,'2019'!$B$3:$AC$102,13,0), "")</f>
        <v>19</v>
      </c>
      <c r="CB29" t="s">
        <v>201</v>
      </c>
      <c r="CC29" t="str">
        <f>IFERROR(VLOOKUP(B29,'2021'!$B$3:$AB$102,5,0), "")</f>
        <v>96 (98)</v>
      </c>
      <c r="CD29" t="str">
        <f>IFERROR(VLOOKUP(B29,'2020'!$B$3:$AD$92,13,0), "")</f>
        <v>96 (98)</v>
      </c>
      <c r="CE29" t="str">
        <f>IFERROR(VLOOKUP(B29,'2019'!$B$3:$AC$102,10,0), "")</f>
        <v>97 (100)</v>
      </c>
      <c r="CG29">
        <v>38</v>
      </c>
      <c r="CH29">
        <f>IFERROR(VLOOKUP(B29,'2021'!$B$3:$AB$102,7,0), "")</f>
        <v>38</v>
      </c>
      <c r="CI29">
        <f>IFERROR(VLOOKUP(B29,'2020'!$B$3:$AD$92,17,0), "")</f>
        <v>33</v>
      </c>
      <c r="CJ29">
        <f>IFERROR(VLOOKUP(B29,'2019'!$B$3:$AC$102,9,0), "")</f>
        <v>32</v>
      </c>
      <c r="CK29">
        <f>IFERROR(VLOOKUP(B29,'2018'!$B$3:$U$102,11,0), "")</f>
        <v>30</v>
      </c>
      <c r="CL29">
        <v>43</v>
      </c>
      <c r="CM29">
        <f>IFERROR(VLOOKUP(B29,'2021'!$B$3:$AB$102,19,0), "")</f>
        <v>43</v>
      </c>
      <c r="CN29">
        <f>IFERROR(VLOOKUP(B29,'2020'!$B$3:$AD$92,26,0), "")</f>
        <v>42</v>
      </c>
      <c r="CO29">
        <f>IFERROR(VLOOKUP(B29,'2019'!$B$3:$AC$102,3,0), "")</f>
        <v>53</v>
      </c>
      <c r="CP29">
        <f>IFERROR(VLOOKUP(B29,'2018'!$B$3:$U$102,18,0), "")</f>
        <v>53</v>
      </c>
      <c r="CQ29">
        <v>84.912999999999997</v>
      </c>
      <c r="CR29">
        <f>IFERROR(VLOOKUP(B29,'2021'!$B$3:$AB$102,21,0), "")</f>
        <v>84.251999999999995</v>
      </c>
      <c r="CS29">
        <f>IFERROR(VLOOKUP(B29,'2020'!$B$3:$AD$92,7,0), "")</f>
        <v>85</v>
      </c>
      <c r="CV29" t="s">
        <v>178</v>
      </c>
      <c r="CW29">
        <v>100</v>
      </c>
      <c r="CX29">
        <v>24</v>
      </c>
      <c r="CY29">
        <f>IFERROR( VLOOKUP(B29,Programs!B30:$AB$102,2,0), "")</f>
        <v>7</v>
      </c>
      <c r="CZ29">
        <f>IFERROR(VLOOKUP(B29,Programs!B30:$AB$102,3,0), "")</f>
        <v>0</v>
      </c>
      <c r="DA29">
        <f>IFERROR(VLOOKUP(B29,Programs!$B$3:$AB$102,3,0), "")</f>
        <v>0</v>
      </c>
      <c r="DB29">
        <f>IFERROR(VLOOKUP(B29,Programs!$B$3:$AB$102,5,0), "")</f>
        <v>0</v>
      </c>
      <c r="DC29" t="str">
        <f>IFERROR(VLOOKUP(B29,Programs!$B$3:$AB$102,6,0), "")</f>
        <v>Yes</v>
      </c>
      <c r="DD29">
        <f>IFERROR(VLOOKUP(B29,Programs!$B$3:$AB$102,7,0), "")</f>
        <v>0</v>
      </c>
      <c r="DE29" t="str">
        <f>IFERROR(VLOOKUP(B29,Programs!$B$3:$AB$102,8,0), "")</f>
        <v>Completion of or enrollment in a relevant degree program at a recognized Austrian or foreign post-secondary institution</v>
      </c>
      <c r="DF29">
        <f>IFERROR(VLOOKUP(B29,Programs!$B$3:$AB$102,9,0), "")</f>
        <v>1</v>
      </c>
      <c r="DG29">
        <f>IFERROR(VLOOKUP(B29,Programs!$B$3:$AB$102,10,0), "")</f>
        <v>0</v>
      </c>
      <c r="DH29" t="str">
        <f>IFERROR(VLOOKUP(B29,Programs!$B$3:$AB$102,11,0), "")</f>
        <v>Both</v>
      </c>
      <c r="DI29">
        <f>IFERROR(VLOOKUP(B29,Programs!$B$3:$AB$102,12,0), "")</f>
        <v>0</v>
      </c>
      <c r="DJ29">
        <f>IFERROR(VLOOKUP(B29,Programs!$B$3:$AB$102,13,0), "")</f>
        <v>2908</v>
      </c>
      <c r="DK29">
        <f>IFERROR(VLOOKUP(B29,Programs!$B$3:$AB$102,14,0), "")</f>
        <v>5814</v>
      </c>
      <c r="DL29" t="str">
        <f>IFERROR(VLOOKUP(B29,Programs!$B$3:$AB$102,15,0), "")</f>
        <v>Euro</v>
      </c>
      <c r="DM29">
        <f>IFERROR(VLOOKUP(B29,Programs!$B$3:$AB$102,16,0), "")</f>
        <v>4</v>
      </c>
      <c r="DN29">
        <f>IFERROR(VLOOKUP(B29,Programs!$B$3:$AB$102,17,0), "")</f>
        <v>4</v>
      </c>
      <c r="DO29">
        <f>IFERROR(VLOOKUP(B29,Programs!$B$3:$AB$102,18,0), "")</f>
        <v>8</v>
      </c>
      <c r="DP29">
        <f>IFERROR(VLOOKUP(B29,Programs!$B$3:$AB$102,19,0), "")</f>
        <v>0</v>
      </c>
      <c r="DQ29" s="30" t="str">
        <f>IFERROR(VLOOKUP(B29,Programs!$B$3:$AB$102,20,0), "")</f>
        <v>Yes</v>
      </c>
      <c r="DR29" t="str">
        <f>IFERROR(VLOOKUP(B29,Programs!$B$3:$AB$102,21,0), "")</f>
        <v>No</v>
      </c>
      <c r="DS29" t="str">
        <f>IFERROR(VLOOKUP(B29,Programs!$B$3:$AB$102,22,0), "")</f>
        <v>No</v>
      </c>
      <c r="DT29" t="str">
        <f>IFERROR(VLOOKUP(B29,Programs!$B$3:$AB$102,23,0), "")</f>
        <v>Yes</v>
      </c>
      <c r="DU29" t="str">
        <f>IFERROR(VLOOKUP(B29,Programs!$B$3:$AB$102,24,0), "")</f>
        <v>No</v>
      </c>
      <c r="DV29" t="str">
        <f>IFERROR(VLOOKUP(B29,Programs!$B$3:$AB$102,25,0), "")</f>
        <v>No</v>
      </c>
      <c r="DW29" t="str">
        <f>IFERROR(VLOOKUP(B29,Programs!$B$3:$AB$102,26,0), "")</f>
        <v>Yes</v>
      </c>
      <c r="DX29" t="str">
        <f>IFERROR(VLOOKUP(B29,Programs!$B$3:$AB$102,27,0), "")</f>
        <v>No</v>
      </c>
    </row>
    <row r="30" spans="1:128" x14ac:dyDescent="0.3">
      <c r="A30">
        <v>28</v>
      </c>
      <c r="B30" t="s">
        <v>66</v>
      </c>
      <c r="C30" t="s">
        <v>9</v>
      </c>
      <c r="D30">
        <v>85</v>
      </c>
      <c r="E30">
        <f>IFERROR(VLOOKUP(B30,'2021'!$B$3:$AB$102,22,0), "")</f>
        <v>86</v>
      </c>
      <c r="F30">
        <f>IFERROR(VLOOKUP(B30,'2020'!$B$3:$AD$92,11,0), "")</f>
        <v>77</v>
      </c>
      <c r="G30">
        <f>IFERROR(VLOOKUP(B30,'2019'!$B$3:$AC$102,14,0), "")</f>
        <v>63</v>
      </c>
      <c r="I30">
        <f t="shared" si="0"/>
        <v>-22</v>
      </c>
      <c r="J30">
        <v>90</v>
      </c>
      <c r="K30">
        <f>IFERROR(VLOOKUP(B30,'2021'!$B$3:$AB$102,10,0), "")</f>
        <v>90</v>
      </c>
      <c r="L30">
        <f>IFERROR(VLOOKUP(B30,'2020'!$B$3:$AD$92,20,0), "")</f>
        <v>30</v>
      </c>
      <c r="M30">
        <f>IFERROR(VLOOKUP(B30,'2019'!$B$3:$AC$102,19,0), "")</f>
        <v>30</v>
      </c>
      <c r="N30">
        <f>IFERROR(VLOOKUP(B30,'2018'!$B$3:$U$102,14,0), "")</f>
        <v>46</v>
      </c>
      <c r="O30">
        <v>31</v>
      </c>
      <c r="P30">
        <f>IFERROR(VLOOKUP(B30,'2021'!B31:$AB$102,23,0), "")</f>
        <v>31</v>
      </c>
      <c r="Q30">
        <f>IFERROR(VLOOKUP(B30,'2020'!$B$3:$AD$92,4,0), "")</f>
        <v>34</v>
      </c>
      <c r="R30">
        <f>IFERROR(VLOOKUP(B30,'2019'!$B$3:$AC$102,5,0), "")</f>
        <v>35</v>
      </c>
      <c r="T30">
        <v>39</v>
      </c>
      <c r="U30">
        <f>IFERROR(VLOOKUP(B30,'2021'!$B$3:$AB$102,11,0), "")</f>
        <v>42</v>
      </c>
      <c r="V30">
        <f>IFERROR(VLOOKUP(B30,'2020'!$B$3:$AD$92,6,0), "")</f>
        <v>37</v>
      </c>
      <c r="W30">
        <f>IFERROR(VLOOKUP(B30,'2019'!$B$3:$AC$102,12,0), "")</f>
        <v>35</v>
      </c>
      <c r="X30">
        <f>IFERROR(VLOOKUP(B30,'2018'!$B$3:$U$102,15,0), "")</f>
        <v>40</v>
      </c>
      <c r="Y30">
        <v>100</v>
      </c>
      <c r="Z30">
        <f>IFERROR(VLOOKUP(B30,'2021'!$B$3:$AB$102,12,0), "")</f>
        <v>100</v>
      </c>
      <c r="AA30">
        <f>IFERROR(VLOOKUP(B30,'2020'!$B$3:$AD$92,15,0), "")</f>
        <v>100</v>
      </c>
      <c r="AB30">
        <f>IFERROR(VLOOKUP(B30,'2019'!$B$3:$AC$102,21,0), "")</f>
        <v>100</v>
      </c>
      <c r="AC30">
        <f>IFERROR(VLOOKUP(B30,'2018'!$B$3:$U$102,19,0), "")</f>
        <v>95</v>
      </c>
      <c r="AD30">
        <v>34</v>
      </c>
      <c r="AE30">
        <f>IFERROR(VLOOKUP(B30,'2021'!$B$3:$AB$102,9,0), "")</f>
        <v>41</v>
      </c>
      <c r="AF30">
        <f>IFERROR(VLOOKUP(B30,'2020'!$B$3:$AD$92,18,0), "")</f>
        <v>38</v>
      </c>
      <c r="AG30">
        <f>IFERROR(VLOOKUP(B30,'2019'!$B$3:$AC$102,16,0), "")</f>
        <v>44</v>
      </c>
      <c r="AH30">
        <f>IFERROR(VLOOKUP(B30,'2018'!$B$3:$U$102,16,0), "")</f>
        <v>35</v>
      </c>
      <c r="AI30">
        <v>28</v>
      </c>
      <c r="AJ30">
        <v>45</v>
      </c>
      <c r="AK30">
        <v>44</v>
      </c>
      <c r="AL30">
        <v>37</v>
      </c>
      <c r="AM30">
        <f>IFERROR(VLOOKUP(B30,'2019'!$B$3:$AC$102,24,0), "")</f>
        <v>30</v>
      </c>
      <c r="AN30">
        <v>8.74</v>
      </c>
      <c r="AO30">
        <f>IFERROR(VLOOKUP(B30,'2021'!$B$3:$AB$102,13,0), "")</f>
        <v>8.3000000000000007</v>
      </c>
      <c r="AP30">
        <f>IFERROR(VLOOKUP(B30,'2020'!$B$3:$AD$92,25,0), "")</f>
        <v>8.8800000000000008</v>
      </c>
      <c r="AS30">
        <v>50</v>
      </c>
      <c r="AT30">
        <f>IFERROR(VLOOKUP(B30,'2021'!$B$3:$AB$102,3,0), "")</f>
        <v>50</v>
      </c>
      <c r="AU30">
        <f>IFERROR(VLOOKUP(B30,'2020'!$B$3:$AD$92,12,0), "")</f>
        <v>25</v>
      </c>
      <c r="AV30">
        <f>IFERROR(VLOOKUP(B30,'2019'!$B$3:$AC$102,22,0), "")</f>
        <v>25</v>
      </c>
      <c r="AW30">
        <f>IFERROR(VLOOKUP(B30,'2018'!$B$3:$U$102,5,0), "")</f>
        <v>31</v>
      </c>
      <c r="AX30">
        <v>50</v>
      </c>
      <c r="AY30">
        <f>IFERROR(VLOOKUP(B30,'2021'!$B$3:$AB$102,27,0), "")</f>
        <v>42</v>
      </c>
      <c r="AZ30">
        <f>IFERROR(VLOOKUP(B30,'2020'!$B$3:$AD$92,8,0), "")</f>
        <v>52</v>
      </c>
      <c r="BA30">
        <f>IFERROR(VLOOKUP(B30,'2019'!B31:$AC$102,20,0), "")</f>
        <v>49</v>
      </c>
      <c r="BB30">
        <f>IFERROR(VLOOKUP(B30,'2018'!$B$3:$U$102,4,0), "")</f>
        <v>49</v>
      </c>
      <c r="BC30">
        <v>47</v>
      </c>
      <c r="BD30">
        <f>IFERROR(VLOOKUP(B30,'2021'!$B$3:$AB$102,6,0), "")</f>
        <v>45</v>
      </c>
      <c r="BE30">
        <f>IFERROR(VLOOKUP(B30,'2020'!$B$3:$AD$92,3,0), "")</f>
        <v>47</v>
      </c>
      <c r="BF30">
        <f>IFERROR(VLOOKUP(B30,'2019'!$B$3:$AC$102,27,0), "")</f>
        <v>40</v>
      </c>
      <c r="BG30">
        <f>IFERROR(VLOOKUP(B30,'2018'!$B$3:$U$102,8,0), "")</f>
        <v>36</v>
      </c>
      <c r="BH30">
        <v>49</v>
      </c>
      <c r="BI30">
        <f>IFERROR(VLOOKUP(B31,'2021'!$B$3:$AB$102,17,0), "")</f>
        <v>8</v>
      </c>
      <c r="BJ30">
        <f>IFERROR(VLOOKUP(B30,'2020'!$B$3:$AD$92,2,0), "")</f>
        <v>19</v>
      </c>
      <c r="BK30">
        <f>IFERROR(VLOOKUP(B30,'2019'!$B$3:$AC$102,11,0), "")</f>
        <v>10</v>
      </c>
      <c r="BL30">
        <f>IFERROR(VLOOKUP(B30,'2018'!B31:U130,13,0), "")</f>
        <v>9</v>
      </c>
      <c r="BM30" s="25">
        <v>64.39</v>
      </c>
      <c r="BN30" s="25">
        <f>IFERROR(VLOOKUP($B30,'2021'!$B$3:$AB$102,20,0),"")</f>
        <v>55.999000000000002</v>
      </c>
      <c r="BO30" s="25">
        <f>IFERROR(VLOOKUP($B30,'2020'!$B$3:$AD$92,20,0),"")</f>
        <v>30</v>
      </c>
      <c r="BP30" s="25">
        <f>IFERROR(VLOOKUP($B30,'2019'!$B$3:$AC$102,17,0),"")</f>
        <v>66</v>
      </c>
      <c r="BQ30" s="25">
        <f>IFERROR(VLOOKUP($B30,'2018'!$B$3:$U$102,17,0),"")</f>
        <v>55</v>
      </c>
      <c r="BR30" s="1">
        <v>70859</v>
      </c>
      <c r="BS30" s="1">
        <f>IFERROR(VLOOKUP(B30,'2021'!$B$3:$AB$102,18,0), "")</f>
        <v>64671</v>
      </c>
      <c r="BT30" s="1">
        <f>IFERROR(VLOOKUP(B30,'2020'!$B$3:$AD$92,16,0), "")</f>
        <v>57672</v>
      </c>
      <c r="BU30" s="1">
        <f>IFERROR(VLOOKUP(B30,'2019'!$B$3:$AC$102,7,0), "")</f>
        <v>57302</v>
      </c>
      <c r="BV30" s="1"/>
      <c r="BW30">
        <v>48</v>
      </c>
      <c r="BX30">
        <f>IFERROR(VLOOKUP(B30,'2021'!$B$3:$AB$102,24,0), "")</f>
        <v>48</v>
      </c>
      <c r="BY30">
        <f>IFERROR(VLOOKUP(B30,'2020'!$B$3:$AD$92,28,0), "")</f>
        <v>47</v>
      </c>
      <c r="BZ30">
        <f>IFERROR(VLOOKUP(B30,'2019'!$B$3:$AC$102,13,0), "")</f>
        <v>41</v>
      </c>
      <c r="CB30" t="s">
        <v>203</v>
      </c>
      <c r="CC30" t="str">
        <f>IFERROR(VLOOKUP(B30,'2021'!$B$3:$AB$102,5,0), "")</f>
        <v>91 (96)</v>
      </c>
      <c r="CD30" t="str">
        <f>IFERROR(VLOOKUP(B30,'2020'!$B$3:$AD$92,13,0), "")</f>
        <v>93 (93)</v>
      </c>
      <c r="CE30" t="str">
        <f>IFERROR(VLOOKUP(B30,'2019'!$B$3:$AC$102,10,0), "")</f>
        <v>96 (100)</v>
      </c>
      <c r="CG30">
        <v>38</v>
      </c>
      <c r="CH30">
        <f>IFERROR(VLOOKUP(B30,'2021'!$B$3:$AB$102,7,0), "")</f>
        <v>38</v>
      </c>
      <c r="CI30">
        <f>IFERROR(VLOOKUP(B30,'2020'!$B$3:$AD$92,17,0), "")</f>
        <v>38</v>
      </c>
      <c r="CJ30">
        <f>IFERROR(VLOOKUP(B30,'2019'!$B$3:$AC$102,9,0), "")</f>
        <v>40</v>
      </c>
      <c r="CK30">
        <f>IFERROR(VLOOKUP(B30,'2018'!$B$3:$U$102,11,0), "")</f>
        <v>43</v>
      </c>
      <c r="CL30">
        <v>92</v>
      </c>
      <c r="CM30">
        <f>IFERROR(VLOOKUP(B30,'2021'!$B$3:$AB$102,19,0), "")</f>
        <v>89</v>
      </c>
      <c r="CN30">
        <f>IFERROR(VLOOKUP(B30,'2020'!$B$3:$AD$92,26,0), "")</f>
        <v>80</v>
      </c>
      <c r="CO30">
        <f>IFERROR(VLOOKUP(B30,'2019'!$B$3:$AC$102,3,0), "")</f>
        <v>75</v>
      </c>
      <c r="CP30">
        <f>IFERROR(VLOOKUP(B30,'2018'!$B$3:$U$102,18,0), "")</f>
        <v>76</v>
      </c>
      <c r="CQ30">
        <v>81.117000000000004</v>
      </c>
      <c r="CR30">
        <f>IFERROR(VLOOKUP(B30,'2021'!$B$3:$AB$102,21,0), "")</f>
        <v>78.754999999999995</v>
      </c>
      <c r="CS30">
        <f>IFERROR(VLOOKUP(B30,'2020'!$B$3:$AD$92,7,0), "")</f>
        <v>83</v>
      </c>
      <c r="CV30" t="s">
        <v>202</v>
      </c>
      <c r="CW30">
        <v>85</v>
      </c>
      <c r="CX30">
        <v>19</v>
      </c>
      <c r="CY30">
        <f>IFERROR( VLOOKUP(B30,Programs!B31:$AB$102,2,0), "")</f>
        <v>7</v>
      </c>
      <c r="CZ30">
        <f>IFERROR(VLOOKUP(B30,Programs!B31:$AB$102,3,0), "")</f>
        <v>600</v>
      </c>
      <c r="DA30">
        <f>IFERROR(VLOOKUP(B30,Programs!$B$3:$AB$102,3,0), "")</f>
        <v>600</v>
      </c>
      <c r="DB30">
        <f>IFERROR(VLOOKUP(B30,Programs!$B$3:$AB$102,5,0), "")</f>
        <v>0</v>
      </c>
      <c r="DC30" t="str">
        <f>IFERROR(VLOOKUP(B30,Programs!$B$3:$AB$102,6,0), "")</f>
        <v>No</v>
      </c>
      <c r="DD30">
        <f>IFERROR(VLOOKUP(B30,Programs!$B$3:$AB$102,7,0), "")</f>
        <v>0</v>
      </c>
      <c r="DE30" t="str">
        <f>IFERROR(VLOOKUP(B30,Programs!$B$3:$AB$102,8,0), "")</f>
        <v>Business or Economics graduates, With less than 3 years professional experience (full time after completion your bachelor degree). For this program, it is mandatory to have any kind of professional experience.</v>
      </c>
      <c r="DF30">
        <f>IFERROR(VLOOKUP(B30,Programs!$B$3:$AB$102,9,0), "")</f>
        <v>1</v>
      </c>
      <c r="DG30">
        <f>IFERROR(VLOOKUP(B30,Programs!$B$3:$AB$102,10,0), "")</f>
        <v>4</v>
      </c>
      <c r="DH30" t="str">
        <f>IFERROR(VLOOKUP(B30,Programs!$B$3:$AB$102,11,0), "")</f>
        <v>Both</v>
      </c>
      <c r="DI30">
        <f>IFERROR(VLOOKUP(B30,Programs!$B$3:$AB$102,12,0), "")</f>
        <v>100</v>
      </c>
      <c r="DJ30">
        <f>IFERROR(VLOOKUP(B30,Programs!$B$3:$AB$102,13,0), "")</f>
        <v>12750</v>
      </c>
      <c r="DK30">
        <f>IFERROR(VLOOKUP(B30,Programs!$B$3:$AB$102,14,0), "")</f>
        <v>14990</v>
      </c>
      <c r="DL30" t="str">
        <f>IFERROR(VLOOKUP(B30,Programs!$B$3:$AB$102,15,0), "")</f>
        <v>Euro</v>
      </c>
      <c r="DM30">
        <f>IFERROR(VLOOKUP(B30,Programs!$B$3:$AB$102,16,0), "")</f>
        <v>4</v>
      </c>
      <c r="DN30">
        <f>IFERROR(VLOOKUP(B30,Programs!$B$3:$AB$102,17,0), "")</f>
        <v>4</v>
      </c>
      <c r="DO30">
        <f>IFERROR(VLOOKUP(B30,Programs!$B$3:$AB$102,18,0), "")</f>
        <v>0</v>
      </c>
      <c r="DP30">
        <f>IFERROR(VLOOKUP(B30,Programs!$B$3:$AB$102,19,0), "")</f>
        <v>0</v>
      </c>
      <c r="DQ30" s="30">
        <f>IFERROR(VLOOKUP(B30,Programs!$B$3:$AB$102,20,0), "")</f>
        <v>0</v>
      </c>
      <c r="DR30">
        <f>IFERROR(VLOOKUP(B30,Programs!$B$3:$AB$102,21,0), "")</f>
        <v>0</v>
      </c>
      <c r="DS30">
        <f>IFERROR(VLOOKUP(B30,Programs!$B$3:$AB$102,22,0), "")</f>
        <v>0</v>
      </c>
      <c r="DT30">
        <f>IFERROR(VLOOKUP(B30,Programs!$B$3:$AB$102,23,0), "")</f>
        <v>0</v>
      </c>
      <c r="DU30">
        <f>IFERROR(VLOOKUP(B30,Programs!$B$3:$AB$102,24,0), "")</f>
        <v>0</v>
      </c>
      <c r="DV30">
        <f>IFERROR(VLOOKUP(B30,Programs!$B$3:$AB$102,25,0), "")</f>
        <v>0</v>
      </c>
      <c r="DW30">
        <f>IFERROR(VLOOKUP(B30,Programs!$B$3:$AB$102,26,0), "")</f>
        <v>0</v>
      </c>
      <c r="DX30">
        <f>IFERROR(VLOOKUP(B30,Programs!$B$3:$AB$102,27,0), "")</f>
        <v>0</v>
      </c>
    </row>
    <row r="31" spans="1:128" x14ac:dyDescent="0.3">
      <c r="A31">
        <v>30</v>
      </c>
      <c r="B31" t="s">
        <v>67</v>
      </c>
      <c r="C31" t="s">
        <v>0</v>
      </c>
      <c r="D31">
        <v>82</v>
      </c>
      <c r="E31">
        <f>IFERROR(VLOOKUP(B31,'2021'!$B$3:$AB$102,22,0), "")</f>
        <v>88</v>
      </c>
      <c r="F31">
        <f>IFERROR(VLOOKUP(B31,'2020'!$B$3:$AD$92,11,0), "")</f>
        <v>87</v>
      </c>
      <c r="G31">
        <f>IFERROR(VLOOKUP(B31,'2019'!$B$3:$AC$102,14,0), "")</f>
        <v>97</v>
      </c>
      <c r="I31">
        <f t="shared" si="0"/>
        <v>15</v>
      </c>
      <c r="J31">
        <v>33</v>
      </c>
      <c r="K31">
        <f>IFERROR(VLOOKUP(B31,'2021'!$B$3:$AB$102,10,0), "")</f>
        <v>33</v>
      </c>
      <c r="L31">
        <f>IFERROR(VLOOKUP(B31,'2020'!$B$3:$AD$92,20,0), "")</f>
        <v>17</v>
      </c>
      <c r="M31">
        <f>IFERROR(VLOOKUP(B31,'2019'!$B$3:$AC$102,19,0), "")</f>
        <v>43</v>
      </c>
      <c r="N31">
        <f>IFERROR(VLOOKUP(B31,'2018'!$B$3:$U$102,14,0), "")</f>
        <v>43</v>
      </c>
      <c r="O31">
        <v>66</v>
      </c>
      <c r="P31">
        <f>IFERROR(VLOOKUP(B31,'2021'!B32:$AB$102,23,0), "")</f>
        <v>64</v>
      </c>
      <c r="Q31">
        <f>IFERROR(VLOOKUP(B31,'2020'!$B$3:$AD$92,4,0), "")</f>
        <v>67</v>
      </c>
      <c r="R31">
        <f>IFERROR(VLOOKUP(B31,'2019'!$B$3:$AC$102,5,0), "")</f>
        <v>67</v>
      </c>
      <c r="T31">
        <v>31</v>
      </c>
      <c r="U31">
        <f>IFERROR(VLOOKUP(B31,'2021'!$B$3:$AB$102,11,0), "")</f>
        <v>33</v>
      </c>
      <c r="V31">
        <f>IFERROR(VLOOKUP(B31,'2020'!$B$3:$AD$92,6,0), "")</f>
        <v>31</v>
      </c>
      <c r="W31">
        <f>IFERROR(VLOOKUP(B31,'2019'!$B$3:$AC$102,12,0), "")</f>
        <v>28</v>
      </c>
      <c r="X31">
        <f>IFERROR(VLOOKUP(B31,'2018'!$B$3:$U$102,15,0), "")</f>
        <v>26</v>
      </c>
      <c r="Y31">
        <v>100</v>
      </c>
      <c r="Z31">
        <f>IFERROR(VLOOKUP(B31,'2021'!$B$3:$AB$102,12,0), "")</f>
        <v>100</v>
      </c>
      <c r="AA31">
        <f>IFERROR(VLOOKUP(B31,'2020'!$B$3:$AD$92,15,0), "")</f>
        <v>100</v>
      </c>
      <c r="AB31">
        <f>IFERROR(VLOOKUP(B31,'2019'!$B$3:$AC$102,21,0), "")</f>
        <v>100</v>
      </c>
      <c r="AC31">
        <f>IFERROR(VLOOKUP(B31,'2018'!$B$3:$U$102,19,0), "")</f>
        <v>100</v>
      </c>
      <c r="AD31">
        <v>18</v>
      </c>
      <c r="AE31">
        <f>IFERROR(VLOOKUP(B31,'2021'!$B$3:$AB$102,9,0), "")</f>
        <v>32</v>
      </c>
      <c r="AF31">
        <f>IFERROR(VLOOKUP(B31,'2020'!$B$3:$AD$92,18,0), "")</f>
        <v>19</v>
      </c>
      <c r="AG31">
        <f>IFERROR(VLOOKUP(B31,'2019'!$B$3:$AC$102,16,0), "")</f>
        <v>18</v>
      </c>
      <c r="AH31">
        <f>IFERROR(VLOOKUP(B31,'2018'!$B$3:$U$102,16,0), "")</f>
        <v>25</v>
      </c>
      <c r="AI31">
        <v>30</v>
      </c>
      <c r="AJ31">
        <v>33</v>
      </c>
      <c r="AK31">
        <v>29</v>
      </c>
      <c r="AL31">
        <v>37</v>
      </c>
      <c r="AM31">
        <f>IFERROR(VLOOKUP(B31,'2019'!$B$3:$AC$102,24,0), "")</f>
        <v>28</v>
      </c>
      <c r="AN31">
        <v>8.7799999999999994</v>
      </c>
      <c r="AO31">
        <f>IFERROR(VLOOKUP(B31,'2021'!$B$3:$AB$102,13,0), "")</f>
        <v>8.57</v>
      </c>
      <c r="AP31">
        <f>IFERROR(VLOOKUP(B31,'2020'!$B$3:$AD$92,25,0), "")</f>
        <v>8.4499999999999993</v>
      </c>
      <c r="AS31">
        <v>17</v>
      </c>
      <c r="AT31">
        <f>IFERROR(VLOOKUP(B31,'2021'!$B$3:$AB$102,3,0), "")</f>
        <v>17</v>
      </c>
      <c r="AU31">
        <f>IFERROR(VLOOKUP(B31,'2020'!$B$3:$AD$92,12,0), "")</f>
        <v>17</v>
      </c>
      <c r="AV31">
        <f>IFERROR(VLOOKUP(B31,'2019'!$B$3:$AC$102,22,0), "")</f>
        <v>29</v>
      </c>
      <c r="AW31">
        <f>IFERROR(VLOOKUP(B31,'2018'!$B$3:$U$102,5,0), "")</f>
        <v>29</v>
      </c>
      <c r="AX31">
        <v>47</v>
      </c>
      <c r="AY31">
        <f>IFERROR(VLOOKUP(B31,'2021'!$B$3:$AB$102,27,0), "")</f>
        <v>53</v>
      </c>
      <c r="AZ31">
        <f>IFERROR(VLOOKUP(B31,'2020'!$B$3:$AD$92,8,0), "")</f>
        <v>50</v>
      </c>
      <c r="BA31">
        <f>IFERROR(VLOOKUP(B31,'2019'!B32:$AC$102,20,0), "")</f>
        <v>45</v>
      </c>
      <c r="BB31">
        <f>IFERROR(VLOOKUP(B31,'2018'!$B$3:$U$102,4,0), "")</f>
        <v>54</v>
      </c>
      <c r="BC31">
        <v>27</v>
      </c>
      <c r="BD31">
        <f>IFERROR(VLOOKUP(B31,'2021'!$B$3:$AB$102,6,0), "")</f>
        <v>26</v>
      </c>
      <c r="BE31">
        <f>IFERROR(VLOOKUP(B31,'2020'!$B$3:$AD$92,3,0), "")</f>
        <v>25</v>
      </c>
      <c r="BF31">
        <f>IFERROR(VLOOKUP(B31,'2019'!$B$3:$AC$102,27,0), "")</f>
        <v>26</v>
      </c>
      <c r="BG31">
        <f>IFERROR(VLOOKUP(B31,'2018'!$B$3:$U$102,8,0), "")</f>
        <v>25</v>
      </c>
      <c r="BH31">
        <v>3</v>
      </c>
      <c r="BI31">
        <f>IFERROR(VLOOKUP(B32,'2021'!$B$3:$AB$102,17,0), "")</f>
        <v>76</v>
      </c>
      <c r="BJ31">
        <f>IFERROR(VLOOKUP(B31,'2020'!$B$3:$AD$92,2,0), "")</f>
        <v>6</v>
      </c>
      <c r="BK31">
        <f>IFERROR(VLOOKUP(B31,'2019'!$B$3:$AC$102,11,0), "")</f>
        <v>31</v>
      </c>
      <c r="BL31" t="str">
        <f>IFERROR(VLOOKUP(B31,'2018'!B32:U131,13,0), "")</f>
        <v/>
      </c>
      <c r="BM31" s="25">
        <v>58.03</v>
      </c>
      <c r="BN31" s="25">
        <f>IFERROR(VLOOKUP($B31,'2021'!$B$3:$AB$102,20,0),"")</f>
        <v>69.14</v>
      </c>
      <c r="BO31" s="25">
        <f>IFERROR(VLOOKUP($B31,'2020'!$B$3:$AD$92,20,0),"")</f>
        <v>17</v>
      </c>
      <c r="BP31" s="25">
        <f>IFERROR(VLOOKUP($B31,'2019'!$B$3:$AC$102,17,0),"")</f>
        <v>69</v>
      </c>
      <c r="BQ31" s="25">
        <f>IFERROR(VLOOKUP($B31,'2018'!$B$3:$U$102,17,0),"")</f>
        <v>58</v>
      </c>
      <c r="BR31" s="1">
        <v>81110</v>
      </c>
      <c r="BS31" s="1">
        <f>IFERROR(VLOOKUP(B31,'2021'!$B$3:$AB$102,18,0), "")</f>
        <v>80984</v>
      </c>
      <c r="BT31" s="1">
        <f>IFERROR(VLOOKUP(B31,'2020'!$B$3:$AD$92,16,0), "")</f>
        <v>80474</v>
      </c>
      <c r="BU31" s="1">
        <f>IFERROR(VLOOKUP(B31,'2019'!$B$3:$AC$102,7,0), "")</f>
        <v>78053</v>
      </c>
      <c r="BV31" s="1"/>
      <c r="BW31">
        <v>16</v>
      </c>
      <c r="BX31">
        <f>IFERROR(VLOOKUP(B31,'2021'!$B$3:$AB$102,24,0), "")</f>
        <v>17</v>
      </c>
      <c r="BY31">
        <f>IFERROR(VLOOKUP(B31,'2020'!$B$3:$AD$92,28,0), "")</f>
        <v>11</v>
      </c>
      <c r="BZ31">
        <f>IFERROR(VLOOKUP(B31,'2019'!$B$3:$AC$102,13,0), "")</f>
        <v>22</v>
      </c>
      <c r="CB31" t="s">
        <v>204</v>
      </c>
      <c r="CC31" t="str">
        <f>IFERROR(VLOOKUP(B31,'2021'!$B$3:$AB$102,5,0), "")</f>
        <v>69 (36)</v>
      </c>
      <c r="CD31" t="str">
        <f>IFERROR(VLOOKUP(B31,'2020'!$B$3:$AD$92,13,0), "")</f>
        <v>78 (62)</v>
      </c>
      <c r="CE31" t="str">
        <f>IFERROR(VLOOKUP(B31,'2019'!$B$3:$AC$102,10,0), "")</f>
        <v>72 (62)</v>
      </c>
      <c r="CG31">
        <v>84</v>
      </c>
      <c r="CH31">
        <f>IFERROR(VLOOKUP(B31,'2021'!$B$3:$AB$102,7,0), "")</f>
        <v>83</v>
      </c>
      <c r="CI31">
        <f>IFERROR(VLOOKUP(B31,'2020'!$B$3:$AD$92,17,0), "")</f>
        <v>83</v>
      </c>
      <c r="CJ31">
        <f>IFERROR(VLOOKUP(B31,'2019'!$B$3:$AC$102,9,0), "")</f>
        <v>83</v>
      </c>
      <c r="CK31">
        <f>IFERROR(VLOOKUP(B31,'2018'!$B$3:$U$102,11,0), "")</f>
        <v>82</v>
      </c>
      <c r="CL31">
        <v>45</v>
      </c>
      <c r="CM31">
        <f>IFERROR(VLOOKUP(B31,'2021'!$B$3:$AB$102,19,0), "")</f>
        <v>52</v>
      </c>
      <c r="CN31">
        <f>IFERROR(VLOOKUP(B31,'2020'!$B$3:$AD$92,26,0), "")</f>
        <v>34</v>
      </c>
      <c r="CO31">
        <f>IFERROR(VLOOKUP(B31,'2019'!$B$3:$AC$102,3,0), "")</f>
        <v>45</v>
      </c>
      <c r="CP31">
        <f>IFERROR(VLOOKUP(B31,'2018'!$B$3:$U$102,18,0), "")</f>
        <v>68</v>
      </c>
      <c r="CQ31">
        <v>83.542000000000002</v>
      </c>
      <c r="CR31">
        <f>IFERROR(VLOOKUP(B31,'2021'!$B$3:$AB$102,21,0), "")</f>
        <v>80.542000000000002</v>
      </c>
      <c r="CS31">
        <f>IFERROR(VLOOKUP(B31,'2020'!$B$3:$AD$92,7,0), "")</f>
        <v>83</v>
      </c>
      <c r="CV31" t="s">
        <v>180</v>
      </c>
      <c r="CW31">
        <v>81</v>
      </c>
      <c r="CX31">
        <v>29</v>
      </c>
      <c r="CY31">
        <f>IFERROR( VLOOKUP(B31,Programs!B32:$AB$102,2,0), "")</f>
        <v>7</v>
      </c>
      <c r="CZ31">
        <f>IFERROR(VLOOKUP(B31,Programs!B32:$AB$102,3,0), "")</f>
        <v>850</v>
      </c>
      <c r="DA31">
        <f>IFERROR(VLOOKUP(B31,Programs!$B$3:$AB$102,3,0), "")</f>
        <v>850</v>
      </c>
      <c r="DB31">
        <f>IFERROR(VLOOKUP(B31,Programs!$B$3:$AB$102,5,0), "")</f>
        <v>0</v>
      </c>
      <c r="DC31" t="str">
        <f>IFERROR(VLOOKUP(B31,Programs!$B$3:$AB$102,6,0), "")</f>
        <v>Yes</v>
      </c>
      <c r="DD31">
        <f>IFERROR(VLOOKUP(B31,Programs!$B$3:$AB$102,7,0), "")</f>
        <v>0</v>
      </c>
      <c r="DE31" t="str">
        <f>IFERROR(VLOOKUP(B31,Programs!$B$3:$AB$102,8,0), "")</f>
        <v>A Bachelor’s degree from a Swiss university in Economics, Management, Finance or Information Systems. Another degree or university qualification in the same field of study may be deemed equivalent and give access to the Master’s program, with or without conditions.</v>
      </c>
      <c r="DF31">
        <f>IFERROR(VLOOKUP(B31,Programs!$B$3:$AB$102,9,0), "")</f>
        <v>1</v>
      </c>
      <c r="DG31">
        <f>IFERROR(VLOOKUP(B31,Programs!$B$3:$AB$102,10,0), "")</f>
        <v>4</v>
      </c>
      <c r="DH31" t="str">
        <f>IFERROR(VLOOKUP(B31,Programs!$B$3:$AB$102,11,0), "")</f>
        <v>Both</v>
      </c>
      <c r="DI31">
        <f>IFERROR(VLOOKUP(B31,Programs!$B$3:$AB$102,12,0), "")</f>
        <v>200</v>
      </c>
      <c r="DJ31">
        <f>IFERROR(VLOOKUP(B31,Programs!$B$3:$AB$102,13,0), "")</f>
        <v>0</v>
      </c>
      <c r="DK31">
        <f>IFERROR(VLOOKUP(B31,Programs!$B$3:$AB$102,14,0), "")</f>
        <v>2289</v>
      </c>
      <c r="DL31" t="str">
        <f>IFERROR(VLOOKUP(B31,Programs!$B$3:$AB$102,15,0), "")</f>
        <v>CHF</v>
      </c>
      <c r="DM31">
        <f>IFERROR(VLOOKUP(B31,Programs!$B$3:$AB$102,16,0), "")</f>
        <v>4</v>
      </c>
      <c r="DN31">
        <f>IFERROR(VLOOKUP(B31,Programs!$B$3:$AB$102,17,0), "")</f>
        <v>4</v>
      </c>
      <c r="DO31">
        <f>IFERROR(VLOOKUP(B31,Programs!$B$3:$AB$102,18,0), "")</f>
        <v>8</v>
      </c>
      <c r="DP31">
        <f>IFERROR(VLOOKUP(B31,Programs!$B$3:$AB$102,19,0), "")</f>
        <v>0</v>
      </c>
      <c r="DQ31" s="30" t="str">
        <f>IFERROR(VLOOKUP(B31,Programs!$B$3:$AB$102,20,0), "")</f>
        <v>Yes</v>
      </c>
      <c r="DR31" t="str">
        <f>IFERROR(VLOOKUP(B31,Programs!$B$3:$AB$102,21,0), "")</f>
        <v>No</v>
      </c>
      <c r="DS31" t="str">
        <f>IFERROR(VLOOKUP(B31,Programs!$B$3:$AB$102,22,0), "")</f>
        <v>No</v>
      </c>
      <c r="DT31" t="str">
        <f>IFERROR(VLOOKUP(B31,Programs!$B$3:$AB$102,23,0), "")</f>
        <v>Yes</v>
      </c>
      <c r="DU31" t="str">
        <f>IFERROR(VLOOKUP(B31,Programs!$B$3:$AB$102,24,0), "")</f>
        <v>No</v>
      </c>
      <c r="DV31" t="str">
        <f>IFERROR(VLOOKUP(B31,Programs!$B$3:$AB$102,25,0), "")</f>
        <v>No</v>
      </c>
      <c r="DW31" t="str">
        <f>IFERROR(VLOOKUP(B31,Programs!$B$3:$AB$102,26,0), "")</f>
        <v>Yes</v>
      </c>
      <c r="DX31" t="str">
        <f>IFERROR(VLOOKUP(B31,Programs!$B$3:$AB$102,27,0), "")</f>
        <v>No</v>
      </c>
    </row>
    <row r="32" spans="1:128" x14ac:dyDescent="0.3">
      <c r="A32">
        <v>31</v>
      </c>
      <c r="B32" t="s">
        <v>68</v>
      </c>
      <c r="C32" t="s">
        <v>14</v>
      </c>
      <c r="D32">
        <v>15</v>
      </c>
      <c r="E32">
        <f>IFERROR(VLOOKUP(B32,'2021'!$B$3:$AB$102,22,0), "")</f>
        <v>23</v>
      </c>
      <c r="F32">
        <f>IFERROR(VLOOKUP(B32,'2020'!$B$3:$AD$92,11,0), "")</f>
        <v>29</v>
      </c>
      <c r="G32">
        <f>IFERROR(VLOOKUP(B32,'2019'!$B$3:$AC$102,14,0), "")</f>
        <v>34</v>
      </c>
      <c r="I32">
        <f t="shared" si="0"/>
        <v>19</v>
      </c>
      <c r="J32">
        <v>9</v>
      </c>
      <c r="K32">
        <f>IFERROR(VLOOKUP(B32,'2021'!$B$3:$AB$102,10,0), "")</f>
        <v>15</v>
      </c>
      <c r="L32">
        <f>IFERROR(VLOOKUP(B32,'2020'!$B$3:$AD$92,20,0), "")</f>
        <v>18</v>
      </c>
      <c r="M32">
        <f>IFERROR(VLOOKUP(B32,'2019'!$B$3:$AC$102,19,0), "")</f>
        <v>18</v>
      </c>
      <c r="N32">
        <f>IFERROR(VLOOKUP(B32,'2018'!$B$3:$U$102,14,0), "")</f>
        <v>8</v>
      </c>
      <c r="O32">
        <v>83</v>
      </c>
      <c r="P32">
        <f>IFERROR(VLOOKUP(B32,'2021'!B33:$AB$102,23,0), "")</f>
        <v>56</v>
      </c>
      <c r="Q32">
        <f>IFERROR(VLOOKUP(B32,'2020'!$B$3:$AD$92,4,0), "")</f>
        <v>55</v>
      </c>
      <c r="R32">
        <f>IFERROR(VLOOKUP(B32,'2019'!$B$3:$AC$102,5,0), "")</f>
        <v>62</v>
      </c>
      <c r="T32">
        <v>38</v>
      </c>
      <c r="U32">
        <f>IFERROR(VLOOKUP(B32,'2021'!$B$3:$AB$102,11,0), "")</f>
        <v>42</v>
      </c>
      <c r="V32">
        <f>IFERROR(VLOOKUP(B32,'2020'!$B$3:$AD$92,6,0), "")</f>
        <v>35</v>
      </c>
      <c r="W32">
        <f>IFERROR(VLOOKUP(B32,'2019'!$B$3:$AC$102,12,0), "")</f>
        <v>32</v>
      </c>
      <c r="X32">
        <f>IFERROR(VLOOKUP(B32,'2018'!$B$3:$U$102,15,0), "")</f>
        <v>24</v>
      </c>
      <c r="Y32">
        <v>100</v>
      </c>
      <c r="Z32">
        <f>IFERROR(VLOOKUP(B32,'2021'!$B$3:$AB$102,12,0), "")</f>
        <v>100</v>
      </c>
      <c r="AA32">
        <f>IFERROR(VLOOKUP(B32,'2020'!$B$3:$AD$92,15,0), "")</f>
        <v>100</v>
      </c>
      <c r="AB32">
        <f>IFERROR(VLOOKUP(B32,'2019'!$B$3:$AC$102,21,0), "")</f>
        <v>100</v>
      </c>
      <c r="AC32">
        <f>IFERROR(VLOOKUP(B32,'2018'!$B$3:$U$102,19,0), "")</f>
        <v>98</v>
      </c>
      <c r="AD32">
        <v>92</v>
      </c>
      <c r="AE32">
        <f>IFERROR(VLOOKUP(B32,'2021'!$B$3:$AB$102,9,0), "")</f>
        <v>93</v>
      </c>
      <c r="AF32">
        <f>IFERROR(VLOOKUP(B32,'2020'!$B$3:$AD$92,18,0), "")</f>
        <v>84</v>
      </c>
      <c r="AG32">
        <f>IFERROR(VLOOKUP(B32,'2019'!$B$3:$AC$102,16,0), "")</f>
        <v>88</v>
      </c>
      <c r="AH32">
        <f>IFERROR(VLOOKUP(B32,'2018'!$B$3:$U$102,16,0), "")</f>
        <v>93</v>
      </c>
      <c r="AI32">
        <v>31</v>
      </c>
      <c r="AJ32">
        <v>47</v>
      </c>
      <c r="AK32">
        <v>36</v>
      </c>
      <c r="AL32">
        <v>44</v>
      </c>
      <c r="AM32">
        <f>IFERROR(VLOOKUP(B32,'2019'!$B$3:$AC$102,24,0), "")</f>
        <v>26</v>
      </c>
      <c r="AN32">
        <v>9.51</v>
      </c>
      <c r="AO32">
        <f>IFERROR(VLOOKUP(B32,'2021'!$B$3:$AB$102,13,0), "")</f>
        <v>9.1</v>
      </c>
      <c r="AP32">
        <f>IFERROR(VLOOKUP(B32,'2020'!$B$3:$AD$92,25,0), "")</f>
        <v>8.85</v>
      </c>
      <c r="AS32">
        <v>36</v>
      </c>
      <c r="AT32">
        <f>IFERROR(VLOOKUP(B32,'2021'!$B$3:$AB$102,3,0), "")</f>
        <v>31</v>
      </c>
      <c r="AU32">
        <f>IFERROR(VLOOKUP(B32,'2020'!$B$3:$AD$92,12,0), "")</f>
        <v>36</v>
      </c>
      <c r="AV32">
        <f>IFERROR(VLOOKUP(B32,'2019'!$B$3:$AC$102,22,0), "")</f>
        <v>36</v>
      </c>
      <c r="AW32">
        <f>IFERROR(VLOOKUP(B32,'2018'!$B$3:$U$102,5,0), "")</f>
        <v>42</v>
      </c>
      <c r="AX32">
        <v>31</v>
      </c>
      <c r="AY32">
        <f>IFERROR(VLOOKUP(B32,'2021'!$B$3:$AB$102,27,0), "")</f>
        <v>30</v>
      </c>
      <c r="AZ32">
        <f>IFERROR(VLOOKUP(B32,'2020'!$B$3:$AD$92,8,0), "")</f>
        <v>37</v>
      </c>
      <c r="BA32">
        <f>IFERROR(VLOOKUP(B32,'2019'!B33:$AC$102,20,0), "")</f>
        <v>28</v>
      </c>
      <c r="BB32">
        <f>IFERROR(VLOOKUP(B32,'2018'!$B$3:$U$102,4,0), "")</f>
        <v>28</v>
      </c>
      <c r="BC32">
        <v>22</v>
      </c>
      <c r="BD32">
        <f>IFERROR(VLOOKUP(B32,'2021'!$B$3:$AB$102,6,0), "")</f>
        <v>19</v>
      </c>
      <c r="BE32">
        <f>IFERROR(VLOOKUP(B32,'2020'!$B$3:$AD$92,3,0), "")</f>
        <v>18</v>
      </c>
      <c r="BF32">
        <f>IFERROR(VLOOKUP(B32,'2019'!$B$3:$AC$102,27,0), "")</f>
        <v>19</v>
      </c>
      <c r="BG32">
        <f>IFERROR(VLOOKUP(B32,'2018'!$B$3:$U$102,8,0), "")</f>
        <v>22</v>
      </c>
      <c r="BH32">
        <v>62</v>
      </c>
      <c r="BI32">
        <f>IFERROR(VLOOKUP(B33,'2021'!$B$3:$AB$102,17,0), "")</f>
        <v>73</v>
      </c>
      <c r="BJ32">
        <f>IFERROR(VLOOKUP(B32,'2020'!$B$3:$AD$92,2,0), "")</f>
        <v>54</v>
      </c>
      <c r="BK32">
        <f>IFERROR(VLOOKUP(B32,'2019'!$B$3:$AC$102,11,0), "")</f>
        <v>62</v>
      </c>
      <c r="BL32" t="str">
        <f>IFERROR(VLOOKUP(B32,'2018'!B33:U132,13,0), "")</f>
        <v/>
      </c>
      <c r="BM32" s="25">
        <v>36.159999999999997</v>
      </c>
      <c r="BN32" s="25">
        <f>IFERROR(VLOOKUP($B32,'2021'!$B$3:$AB$102,20,0),"")</f>
        <v>35.725999999999999</v>
      </c>
      <c r="BO32" s="25">
        <f>IFERROR(VLOOKUP($B32,'2020'!$B$3:$AD$92,20,0),"")</f>
        <v>18</v>
      </c>
      <c r="BP32" s="25">
        <f>IFERROR(VLOOKUP($B32,'2019'!$B$3:$AC$102,17,0),"")</f>
        <v>41</v>
      </c>
      <c r="BQ32" s="25">
        <f>IFERROR(VLOOKUP($B32,'2018'!$B$3:$U$102,17,0),"")</f>
        <v>40</v>
      </c>
      <c r="BR32" s="1">
        <v>144178</v>
      </c>
      <c r="BS32" s="1">
        <f>IFERROR(VLOOKUP(B32,'2021'!$B$3:$AB$102,18,0), "")</f>
        <v>132446</v>
      </c>
      <c r="BT32" s="1">
        <f>IFERROR(VLOOKUP(B32,'2020'!$B$3:$AD$92,16,0), "")</f>
        <v>128873</v>
      </c>
      <c r="BU32" s="1">
        <f>IFERROR(VLOOKUP(B32,'2019'!$B$3:$AC$102,7,0), "")</f>
        <v>123618</v>
      </c>
      <c r="BV32" s="1"/>
      <c r="BW32">
        <v>91</v>
      </c>
      <c r="BX32">
        <f>IFERROR(VLOOKUP(B32,'2021'!$B$3:$AB$102,24,0), "")</f>
        <v>95</v>
      </c>
      <c r="BY32">
        <f>IFERROR(VLOOKUP(B32,'2020'!$B$3:$AD$92,28,0), "")</f>
        <v>88</v>
      </c>
      <c r="BZ32">
        <f>IFERROR(VLOOKUP(B32,'2019'!$B$3:$AC$102,13,0), "")</f>
        <v>95</v>
      </c>
      <c r="CB32" t="s">
        <v>206</v>
      </c>
      <c r="CC32" t="str">
        <f>IFERROR(VLOOKUP(B32,'2021'!$B$3:$AB$102,5,0), "")</f>
        <v>100 (99)</v>
      </c>
      <c r="CD32" t="str">
        <f>IFERROR(VLOOKUP(B32,'2020'!$B$3:$AD$92,13,0), "")</f>
        <v>100 (100)</v>
      </c>
      <c r="CE32" t="str">
        <f>IFERROR(VLOOKUP(B32,'2019'!$B$3:$AC$102,10,0), "")</f>
        <v>100 (100)</v>
      </c>
      <c r="CG32">
        <v>6</v>
      </c>
      <c r="CH32">
        <f>IFERROR(VLOOKUP(B32,'2021'!$B$3:$AB$102,7,0), "")</f>
        <v>7</v>
      </c>
      <c r="CI32">
        <f>IFERROR(VLOOKUP(B32,'2020'!$B$3:$AD$92,17,0), "")</f>
        <v>7</v>
      </c>
      <c r="CJ32">
        <f>IFERROR(VLOOKUP(B32,'2019'!$B$3:$AC$102,9,0), "")</f>
        <v>5</v>
      </c>
      <c r="CK32">
        <f>IFERROR(VLOOKUP(B32,'2018'!$B$3:$U$102,11,0), "")</f>
        <v>6</v>
      </c>
      <c r="CL32">
        <v>0</v>
      </c>
      <c r="CM32">
        <f>IFERROR(VLOOKUP(B32,'2021'!$B$3:$AB$102,19,0), "")</f>
        <v>0</v>
      </c>
      <c r="CN32">
        <f>IFERROR(VLOOKUP(B32,'2020'!$B$3:$AD$92,26,0), "")</f>
        <v>0</v>
      </c>
      <c r="CO32">
        <f>IFERROR(VLOOKUP(B32,'2019'!$B$3:$AC$102,3,0), "")</f>
        <v>4</v>
      </c>
      <c r="CP32">
        <f>IFERROR(VLOOKUP(B32,'2018'!$B$3:$U$102,18,0), "")</f>
        <v>0</v>
      </c>
      <c r="CQ32">
        <v>82.075000000000003</v>
      </c>
      <c r="CR32">
        <f>IFERROR(VLOOKUP(B32,'2021'!$B$3:$AB$102,21,0), "")</f>
        <v>77.066999999999993</v>
      </c>
      <c r="CS32">
        <f>IFERROR(VLOOKUP(B32,'2020'!$B$3:$AD$92,7,0), "")</f>
        <v>77</v>
      </c>
      <c r="CV32" t="s">
        <v>205</v>
      </c>
      <c r="CW32">
        <v>100</v>
      </c>
      <c r="CX32">
        <v>21</v>
      </c>
      <c r="CY32">
        <f>IFERROR( VLOOKUP(B32,Programs!B33:$AB$102,2,0), "")</f>
        <v>0</v>
      </c>
      <c r="CZ32">
        <f>IFERROR(VLOOKUP(B32,Programs!B33:$AB$102,3,0), "")</f>
        <v>0</v>
      </c>
      <c r="DA32">
        <f>IFERROR(VLOOKUP(B32,Programs!$B$3:$AB$102,3,0), "")</f>
        <v>0</v>
      </c>
      <c r="DB32">
        <f>IFERROR(VLOOKUP(B32,Programs!$B$3:$AB$102,5,0), "")</f>
        <v>0</v>
      </c>
      <c r="DC32" t="str">
        <f>IFERROR(VLOOKUP(B32,Programs!$B$3:$AB$102,6,0), "")</f>
        <v>Yes</v>
      </c>
      <c r="DD32">
        <f>IFERROR(VLOOKUP(B32,Programs!$B$3:$AB$102,7,0), "")</f>
        <v>0</v>
      </c>
      <c r="DE32" t="str">
        <f>IFERROR(VLOOKUP(B32,Programs!$B$3:$AB$102,8,0), "")</f>
        <v>Candidates with a Bachelor's Degree and 5 Years of Work Experience are eligible to apply for the program</v>
      </c>
      <c r="DF32">
        <f>IFERROR(VLOOKUP(B32,Programs!$B$3:$AB$102,9,0), "")</f>
        <v>1</v>
      </c>
      <c r="DG32">
        <f>IFERROR(VLOOKUP(B32,Programs!$B$3:$AB$102,10,0), "")</f>
        <v>11</v>
      </c>
      <c r="DH32" t="str">
        <f>IFERROR(VLOOKUP(B32,Programs!$B$3:$AB$102,11,0), "")</f>
        <v>Both</v>
      </c>
      <c r="DI32">
        <f>IFERROR(VLOOKUP(B32,Programs!$B$3:$AB$102,12,0), "")</f>
        <v>2400</v>
      </c>
      <c r="DJ32" t="str">
        <f>IFERROR(VLOOKUP(B32,Programs!$B$3:$AB$102,13,0), "")</f>
        <v>24,50,000</v>
      </c>
      <c r="DK32" t="str">
        <f>IFERROR(VLOOKUP(B32,Programs!$B$3:$AB$102,14,0), "")</f>
        <v>30,00,000</v>
      </c>
      <c r="DL32" t="str">
        <f>IFERROR(VLOOKUP(B32,Programs!$B$3:$AB$102,15,0), "")</f>
        <v>INR</v>
      </c>
      <c r="DM32">
        <f>IFERROR(VLOOKUP(B32,Programs!$B$3:$AB$102,16,0), "")</f>
        <v>6</v>
      </c>
      <c r="DN32">
        <f>IFERROR(VLOOKUP(B32,Programs!$B$3:$AB$102,17,0), "")</f>
        <v>3</v>
      </c>
      <c r="DO32">
        <f>IFERROR(VLOOKUP(B32,Programs!$B$3:$AB$102,18,0), "")</f>
        <v>16</v>
      </c>
      <c r="DP32">
        <f>IFERROR(VLOOKUP(B32,Programs!$B$3:$AB$102,19,0), "")</f>
        <v>0</v>
      </c>
      <c r="DQ32" s="30" t="str">
        <f>IFERROR(VLOOKUP(B32,Programs!$B$3:$AB$102,20,0), "")</f>
        <v>No</v>
      </c>
      <c r="DR32" t="str">
        <f>IFERROR(VLOOKUP(B32,Programs!$B$3:$AB$102,21,0), "")</f>
        <v>No</v>
      </c>
      <c r="DS32" t="str">
        <f>IFERROR(VLOOKUP(B32,Programs!$B$3:$AB$102,22,0), "")</f>
        <v>Yes</v>
      </c>
      <c r="DT32" t="str">
        <f>IFERROR(VLOOKUP(B32,Programs!$B$3:$AB$102,23,0), "")</f>
        <v>No</v>
      </c>
      <c r="DU32" t="str">
        <f>IFERROR(VLOOKUP(B32,Programs!$B$3:$AB$102,24,0), "")</f>
        <v>Yes</v>
      </c>
      <c r="DV32" t="str">
        <f>IFERROR(VLOOKUP(B32,Programs!$B$3:$AB$102,25,0), "")</f>
        <v>No</v>
      </c>
      <c r="DW32" t="str">
        <f>IFERROR(VLOOKUP(B32,Programs!$B$3:$AB$102,26,0), "")</f>
        <v>Yes</v>
      </c>
      <c r="DX32" t="str">
        <f>IFERROR(VLOOKUP(B32,Programs!$B$3:$AB$102,27,0), "")</f>
        <v>No</v>
      </c>
    </row>
    <row r="33" spans="1:128" x14ac:dyDescent="0.3">
      <c r="A33">
        <v>32</v>
      </c>
      <c r="B33" t="s">
        <v>69</v>
      </c>
      <c r="C33" t="s">
        <v>1</v>
      </c>
      <c r="D33">
        <v>47</v>
      </c>
      <c r="E33">
        <f>IFERROR(VLOOKUP(B33,'2021'!$B$3:$AB$102,22,0), "")</f>
        <v>63</v>
      </c>
      <c r="F33">
        <f>IFERROR(VLOOKUP(B33,'2020'!$B$3:$AD$92,11,0), "")</f>
        <v>50</v>
      </c>
      <c r="G33">
        <f>IFERROR(VLOOKUP(B33,'2019'!$B$3:$AC$102,14,0), "")</f>
        <v>55</v>
      </c>
      <c r="I33">
        <f t="shared" si="0"/>
        <v>8</v>
      </c>
      <c r="J33">
        <v>63</v>
      </c>
      <c r="K33">
        <f>IFERROR(VLOOKUP(B33,'2021'!$B$3:$AB$102,10,0), "")</f>
        <v>75</v>
      </c>
      <c r="L33">
        <f>IFERROR(VLOOKUP(B33,'2020'!$B$3:$AD$92,20,0), "")</f>
        <v>75</v>
      </c>
      <c r="M33">
        <f>IFERROR(VLOOKUP(B33,'2019'!$B$3:$AC$102,19,0), "")</f>
        <v>75</v>
      </c>
      <c r="N33">
        <f>IFERROR(VLOOKUP(B33,'2018'!$B$3:$U$102,14,0), "")</f>
        <v>62</v>
      </c>
      <c r="O33">
        <v>22</v>
      </c>
      <c r="P33" t="str">
        <f>IFERROR(VLOOKUP(B33,'2021'!B34:$AB$102,23,0), "")</f>
        <v/>
      </c>
      <c r="Q33">
        <f>IFERROR(VLOOKUP(B33,'2020'!$B$3:$AD$92,4,0), "")</f>
        <v>16</v>
      </c>
      <c r="R33">
        <f>IFERROR(VLOOKUP(B33,'2019'!$B$3:$AC$102,5,0), "")</f>
        <v>17</v>
      </c>
      <c r="T33">
        <v>30</v>
      </c>
      <c r="U33">
        <f>IFERROR(VLOOKUP(B33,'2021'!$B$3:$AB$102,11,0), "")</f>
        <v>34</v>
      </c>
      <c r="V33">
        <f>IFERROR(VLOOKUP(B33,'2020'!$B$3:$AD$92,6,0), "")</f>
        <v>37</v>
      </c>
      <c r="W33">
        <f>IFERROR(VLOOKUP(B33,'2019'!$B$3:$AC$102,12,0), "")</f>
        <v>41</v>
      </c>
      <c r="X33">
        <f>IFERROR(VLOOKUP(B33,'2018'!$B$3:$U$102,15,0), "")</f>
        <v>38</v>
      </c>
      <c r="Y33">
        <v>100</v>
      </c>
      <c r="Z33">
        <f>IFERROR(VLOOKUP(B33,'2021'!$B$3:$AB$102,12,0), "")</f>
        <v>100</v>
      </c>
      <c r="AA33">
        <f>IFERROR(VLOOKUP(B33,'2020'!$B$3:$AD$92,15,0), "")</f>
        <v>100</v>
      </c>
      <c r="AB33">
        <f>IFERROR(VLOOKUP(B33,'2019'!$B$3:$AC$102,21,0), "")</f>
        <v>99</v>
      </c>
      <c r="AC33">
        <f>IFERROR(VLOOKUP(B33,'2018'!$B$3:$U$102,19,0), "")</f>
        <v>98</v>
      </c>
      <c r="AD33">
        <v>45</v>
      </c>
      <c r="AE33">
        <f>IFERROR(VLOOKUP(B33,'2021'!$B$3:$AB$102,9,0), "")</f>
        <v>44</v>
      </c>
      <c r="AF33">
        <f>IFERROR(VLOOKUP(B33,'2020'!$B$3:$AD$92,18,0), "")</f>
        <v>37</v>
      </c>
      <c r="AG33">
        <f>IFERROR(VLOOKUP(B33,'2019'!$B$3:$AC$102,16,0), "")</f>
        <v>53</v>
      </c>
      <c r="AH33">
        <f>IFERROR(VLOOKUP(B33,'2018'!$B$3:$U$102,16,0), "")</f>
        <v>53</v>
      </c>
      <c r="AI33">
        <v>32</v>
      </c>
      <c r="AJ33">
        <v>30</v>
      </c>
      <c r="AK33">
        <v>28</v>
      </c>
      <c r="AL33">
        <v>43</v>
      </c>
      <c r="AM33">
        <f>IFERROR(VLOOKUP(B33,'2019'!$B$3:$AC$102,24,0), "")</f>
        <v>41</v>
      </c>
      <c r="AN33">
        <v>8.5500000000000007</v>
      </c>
      <c r="AO33">
        <f>IFERROR(VLOOKUP(B33,'2021'!$B$3:$AB$102,13,0), "")</f>
        <v>8.48</v>
      </c>
      <c r="AP33">
        <f>IFERROR(VLOOKUP(B33,'2020'!$B$3:$AD$92,25,0), "")</f>
        <v>8.74</v>
      </c>
      <c r="AS33">
        <v>50</v>
      </c>
      <c r="AT33">
        <f>IFERROR(VLOOKUP(B33,'2021'!$B$3:$AB$102,3,0), "")</f>
        <v>50</v>
      </c>
      <c r="AU33">
        <f>IFERROR(VLOOKUP(B33,'2020'!$B$3:$AD$92,12,0), "")</f>
        <v>50</v>
      </c>
      <c r="AV33">
        <f>IFERROR(VLOOKUP(B33,'2019'!$B$3:$AC$102,22,0), "")</f>
        <v>50</v>
      </c>
      <c r="AW33">
        <f>IFERROR(VLOOKUP(B33,'2018'!$B$3:$U$102,5,0), "")</f>
        <v>50</v>
      </c>
      <c r="AX33">
        <v>52</v>
      </c>
      <c r="AY33">
        <f>IFERROR(VLOOKUP(B33,'2021'!$B$3:$AB$102,27,0), "")</f>
        <v>51</v>
      </c>
      <c r="AZ33">
        <f>IFERROR(VLOOKUP(B33,'2020'!$B$3:$AD$92,8,0), "")</f>
        <v>50</v>
      </c>
      <c r="BA33">
        <f>IFERROR(VLOOKUP(B33,'2019'!B34:$AC$102,20,0), "")</f>
        <v>52</v>
      </c>
      <c r="BB33">
        <f>IFERROR(VLOOKUP(B33,'2018'!$B$3:$U$102,4,0), "")</f>
        <v>53</v>
      </c>
      <c r="BC33">
        <v>45</v>
      </c>
      <c r="BD33">
        <f>IFERROR(VLOOKUP(B33,'2021'!$B$3:$AB$102,6,0), "")</f>
        <v>44</v>
      </c>
      <c r="BE33">
        <f>IFERROR(VLOOKUP(B33,'2020'!$B$3:$AD$92,3,0), "")</f>
        <v>42</v>
      </c>
      <c r="BF33">
        <f>IFERROR(VLOOKUP(B33,'2019'!$B$3:$AC$102,27,0), "")</f>
        <v>42</v>
      </c>
      <c r="BG33">
        <f>IFERROR(VLOOKUP(B33,'2018'!$B$3:$U$102,8,0), "")</f>
        <v>45</v>
      </c>
      <c r="BH33">
        <v>80</v>
      </c>
      <c r="BI33">
        <f>IFERROR(VLOOKUP(B34,'2021'!$B$3:$AB$102,17,0), "")</f>
        <v>27</v>
      </c>
      <c r="BJ33">
        <f>IFERROR(VLOOKUP(B33,'2020'!$B$3:$AD$92,2,0), "")</f>
        <v>55</v>
      </c>
      <c r="BK33">
        <f>IFERROR(VLOOKUP(B33,'2019'!$B$3:$AC$102,11,0), "")</f>
        <v>80</v>
      </c>
      <c r="BL33">
        <f>IFERROR(VLOOKUP(B33,'2018'!B34:U133,13,0), "")</f>
        <v>70</v>
      </c>
      <c r="BM33" s="25">
        <v>41.69</v>
      </c>
      <c r="BN33" s="25">
        <f>IFERROR(VLOOKUP($B33,'2021'!$B$3:$AB$102,20,0),"")</f>
        <v>48.125</v>
      </c>
      <c r="BO33" s="25">
        <f>IFERROR(VLOOKUP($B33,'2020'!$B$3:$AD$92,20,0),"")</f>
        <v>75</v>
      </c>
      <c r="BP33" s="25">
        <f>IFERROR(VLOOKUP($B33,'2019'!$B$3:$AC$102,17,0),"")</f>
        <v>46</v>
      </c>
      <c r="BQ33" s="25">
        <f>IFERROR(VLOOKUP($B33,'2018'!$B$3:$U$102,17,0),"")</f>
        <v>42</v>
      </c>
      <c r="BR33" s="1">
        <v>73424</v>
      </c>
      <c r="BS33" s="1">
        <f>IFERROR(VLOOKUP(B33,'2021'!$B$3:$AB$102,18,0), "")</f>
        <v>71865</v>
      </c>
      <c r="BT33" s="1">
        <f>IFERROR(VLOOKUP(B33,'2020'!$B$3:$AD$92,16,0), "")</f>
        <v>69207</v>
      </c>
      <c r="BU33" s="1">
        <f>IFERROR(VLOOKUP(B33,'2019'!$B$3:$AC$102,7,0), "")</f>
        <v>64960</v>
      </c>
      <c r="BV33" s="1"/>
      <c r="BW33">
        <v>75</v>
      </c>
      <c r="BX33">
        <f>IFERROR(VLOOKUP(B33,'2021'!$B$3:$AB$102,24,0), "")</f>
        <v>72</v>
      </c>
      <c r="BY33">
        <f>IFERROR(VLOOKUP(B33,'2020'!$B$3:$AD$92,28,0), "")</f>
        <v>63</v>
      </c>
      <c r="BZ33">
        <f>IFERROR(VLOOKUP(B33,'2019'!$B$3:$AC$102,13,0), "")</f>
        <v>75</v>
      </c>
      <c r="CB33" t="s">
        <v>207</v>
      </c>
      <c r="CC33" t="str">
        <f>IFERROR(VLOOKUP(B33,'2021'!$B$3:$AB$102,5,0), "")</f>
        <v>93 (90)</v>
      </c>
      <c r="CD33" t="str">
        <f>IFERROR(VLOOKUP(B33,'2020'!$B$3:$AD$92,13,0), "")</f>
        <v>95 (89)</v>
      </c>
      <c r="CE33" t="str">
        <f>IFERROR(VLOOKUP(B33,'2019'!$B$3:$AC$102,10,0), "")</f>
        <v>94 (90)</v>
      </c>
      <c r="CG33">
        <v>78</v>
      </c>
      <c r="CH33">
        <f>IFERROR(VLOOKUP(B33,'2021'!$B$3:$AB$102,7,0), "")</f>
        <v>76</v>
      </c>
      <c r="CI33">
        <f>IFERROR(VLOOKUP(B33,'2020'!$B$3:$AD$92,17,0), "")</f>
        <v>72</v>
      </c>
      <c r="CJ33">
        <f>IFERROR(VLOOKUP(B33,'2019'!$B$3:$AC$102,9,0), "")</f>
        <v>69</v>
      </c>
      <c r="CK33">
        <f>IFERROR(VLOOKUP(B33,'2018'!$B$3:$U$102,11,0), "")</f>
        <v>64</v>
      </c>
      <c r="CL33">
        <v>38</v>
      </c>
      <c r="CM33">
        <f>IFERROR(VLOOKUP(B33,'2021'!$B$3:$AB$102,19,0), "")</f>
        <v>35</v>
      </c>
      <c r="CN33">
        <f>IFERROR(VLOOKUP(B33,'2020'!$B$3:$AD$92,26,0), "")</f>
        <v>37</v>
      </c>
      <c r="CO33">
        <f>IFERROR(VLOOKUP(B33,'2019'!$B$3:$AC$102,3,0), "")</f>
        <v>33</v>
      </c>
      <c r="CP33">
        <f>IFERROR(VLOOKUP(B33,'2018'!$B$3:$U$102,18,0), "")</f>
        <v>30</v>
      </c>
      <c r="CQ33">
        <v>87.274000000000001</v>
      </c>
      <c r="CR33">
        <f>IFERROR(VLOOKUP(B33,'2021'!$B$3:$AB$102,21,0), "")</f>
        <v>87.462000000000003</v>
      </c>
      <c r="CS33">
        <f>IFERROR(VLOOKUP(B33,'2020'!$B$3:$AD$92,7,0), "")</f>
        <v>87</v>
      </c>
      <c r="CV33" t="s">
        <v>159</v>
      </c>
      <c r="CW33">
        <v>100</v>
      </c>
      <c r="CX33">
        <v>21</v>
      </c>
      <c r="CY33">
        <f>IFERROR( VLOOKUP(B33,Programs!B34:$AB$102,2,0), "")</f>
        <v>6</v>
      </c>
      <c r="CZ33">
        <f>IFERROR(VLOOKUP(B33,Programs!B34:$AB$102,3,0), "")</f>
        <v>0</v>
      </c>
      <c r="DA33">
        <f>IFERROR(VLOOKUP(B33,Programs!$B$3:$AB$102,3,0), "")</f>
        <v>0</v>
      </c>
      <c r="DB33">
        <f>IFERROR(VLOOKUP(B33,Programs!$B$3:$AB$102,5,0), "")</f>
        <v>0</v>
      </c>
      <c r="DC33" t="str">
        <f>IFERROR(VLOOKUP(B33,Programs!$B$3:$AB$102,6,0), "")</f>
        <v>Yes</v>
      </c>
      <c r="DD33">
        <f>IFERROR(VLOOKUP(B33,Programs!$B$3:$AB$102,7,0), "")</f>
        <v>0</v>
      </c>
      <c r="DE33" t="str">
        <f>IFERROR(VLOOKUP(B33,Programs!$B$3:$AB$102,8,0), "")</f>
        <v>A Bachelor’s Degree from a non-French Institution with at least 3 years of education (and two of them outside of France).</v>
      </c>
      <c r="DF33">
        <f>IFERROR(VLOOKUP(B33,Programs!$B$3:$AB$102,9,0), "")</f>
        <v>2</v>
      </c>
      <c r="DG33">
        <f>IFERROR(VLOOKUP(B33,Programs!$B$3:$AB$102,10,0), "")</f>
        <v>0</v>
      </c>
      <c r="DH33">
        <f>IFERROR(VLOOKUP(B33,Programs!$B$3:$AB$102,11,0), "")</f>
        <v>0</v>
      </c>
      <c r="DI33">
        <f>IFERROR(VLOOKUP(B33,Programs!$B$3:$AB$102,12,0), "")</f>
        <v>80</v>
      </c>
      <c r="DJ33">
        <f>IFERROR(VLOOKUP(B33,Programs!$B$3:$AB$102,13,0), "")</f>
        <v>0</v>
      </c>
      <c r="DK33">
        <f>IFERROR(VLOOKUP(B33,Programs!$B$3:$AB$102,14,0), "")</f>
        <v>30600</v>
      </c>
      <c r="DL33" t="str">
        <f>IFERROR(VLOOKUP(B33,Programs!$B$3:$AB$102,15,0), "")</f>
        <v>Euro</v>
      </c>
      <c r="DM33">
        <f>IFERROR(VLOOKUP(B33,Programs!$B$3:$AB$102,16,0), "")</f>
        <v>6</v>
      </c>
      <c r="DN33">
        <f>IFERROR(VLOOKUP(B33,Programs!$B$3:$AB$102,17,0), "")</f>
        <v>0</v>
      </c>
      <c r="DO33">
        <f>IFERROR(VLOOKUP(B33,Programs!$B$3:$AB$102,18,0), "")</f>
        <v>0</v>
      </c>
      <c r="DP33">
        <f>IFERROR(VLOOKUP(B33,Programs!$B$3:$AB$102,19,0), "")</f>
        <v>0</v>
      </c>
      <c r="DQ33" s="30" t="str">
        <f>IFERROR(VLOOKUP(B33,Programs!$B$3:$AB$102,20,0), "")</f>
        <v>Yes</v>
      </c>
      <c r="DR33" t="str">
        <f>IFERROR(VLOOKUP(B33,Programs!$B$3:$AB$102,21,0), "")</f>
        <v>No</v>
      </c>
      <c r="DS33" t="str">
        <f>IFERROR(VLOOKUP(B33,Programs!$B$3:$AB$102,22,0), "")</f>
        <v>No</v>
      </c>
      <c r="DT33" t="str">
        <f>IFERROR(VLOOKUP(B33,Programs!$B$3:$AB$102,23,0), "")</f>
        <v>No</v>
      </c>
      <c r="DU33">
        <f>IFERROR(VLOOKUP(B33,Programs!$B$3:$AB$102,24,0), "")</f>
        <v>0</v>
      </c>
      <c r="DV33">
        <f>IFERROR(VLOOKUP(B33,Programs!$B$3:$AB$102,25,0), "")</f>
        <v>0</v>
      </c>
      <c r="DW33" t="str">
        <f>IFERROR(VLOOKUP(B33,Programs!$B$3:$AB$102,26,0), "")</f>
        <v>Yes</v>
      </c>
      <c r="DX33" t="str">
        <f>IFERROR(VLOOKUP(B33,Programs!$B$3:$AB$102,27,0), "")</f>
        <v>No</v>
      </c>
    </row>
    <row r="34" spans="1:128" x14ac:dyDescent="0.3">
      <c r="A34">
        <v>33</v>
      </c>
      <c r="B34" t="s">
        <v>70</v>
      </c>
      <c r="C34" t="s">
        <v>10</v>
      </c>
      <c r="D34">
        <v>29</v>
      </c>
      <c r="E34">
        <f>IFERROR(VLOOKUP(B34,'2021'!$B$3:$AB$102,22,0), "")</f>
        <v>48</v>
      </c>
      <c r="F34">
        <f>IFERROR(VLOOKUP(B34,'2020'!$B$3:$AD$92,11,0), "")</f>
        <v>18</v>
      </c>
      <c r="G34">
        <f>IFERROR(VLOOKUP(B34,'2019'!$B$3:$AC$102,14,0), "")</f>
        <v>28</v>
      </c>
      <c r="I34">
        <f t="shared" si="0"/>
        <v>-1</v>
      </c>
      <c r="J34">
        <v>42</v>
      </c>
      <c r="K34">
        <f>IFERROR(VLOOKUP(B34,'2021'!$B$3:$AB$102,10,0), "")</f>
        <v>40</v>
      </c>
      <c r="L34">
        <f>IFERROR(VLOOKUP(B34,'2020'!$B$3:$AD$92,20,0), "")</f>
        <v>29</v>
      </c>
      <c r="M34">
        <f>IFERROR(VLOOKUP(B34,'2019'!$B$3:$AC$102,19,0), "")</f>
        <v>35</v>
      </c>
      <c r="N34">
        <f>IFERROR(VLOOKUP(B34,'2018'!$B$3:$U$102,14,0), "")</f>
        <v>33</v>
      </c>
      <c r="O34">
        <v>61</v>
      </c>
      <c r="P34">
        <f>IFERROR(VLOOKUP(B34,'2021'!B35:$AB$102,23,0), "")</f>
        <v>61</v>
      </c>
      <c r="Q34">
        <f>IFERROR(VLOOKUP(B34,'2020'!$B$3:$AD$92,4,0), "")</f>
        <v>54</v>
      </c>
      <c r="R34">
        <f>IFERROR(VLOOKUP(B34,'2019'!$B$3:$AC$102,5,0), "")</f>
        <v>55</v>
      </c>
      <c r="T34">
        <v>34</v>
      </c>
      <c r="U34">
        <f>IFERROR(VLOOKUP(B34,'2021'!$B$3:$AB$102,11,0), "")</f>
        <v>37</v>
      </c>
      <c r="V34">
        <f>IFERROR(VLOOKUP(B34,'2020'!$B$3:$AD$92,6,0), "")</f>
        <v>36</v>
      </c>
      <c r="W34">
        <f>IFERROR(VLOOKUP(B34,'2019'!$B$3:$AC$102,12,0), "")</f>
        <v>38</v>
      </c>
      <c r="X34">
        <f>IFERROR(VLOOKUP(B34,'2018'!$B$3:$U$102,15,0), "")</f>
        <v>34</v>
      </c>
      <c r="Y34">
        <v>89</v>
      </c>
      <c r="Z34">
        <f>IFERROR(VLOOKUP(B34,'2021'!$B$3:$AB$102,12,0), "")</f>
        <v>90</v>
      </c>
      <c r="AA34">
        <f>IFERROR(VLOOKUP(B34,'2020'!$B$3:$AD$92,15,0), "")</f>
        <v>90</v>
      </c>
      <c r="AB34">
        <f>IFERROR(VLOOKUP(B34,'2019'!$B$3:$AC$102,21,0), "")</f>
        <v>88</v>
      </c>
      <c r="AC34">
        <f>IFERROR(VLOOKUP(B34,'2018'!$B$3:$U$102,19,0), "")</f>
        <v>78</v>
      </c>
      <c r="AD34">
        <v>23</v>
      </c>
      <c r="AE34">
        <f>IFERROR(VLOOKUP(B34,'2021'!$B$3:$AB$102,9,0), "")</f>
        <v>34</v>
      </c>
      <c r="AF34">
        <f>IFERROR(VLOOKUP(B34,'2020'!$B$3:$AD$92,18,0), "")</f>
        <v>26</v>
      </c>
      <c r="AG34">
        <f>IFERROR(VLOOKUP(B34,'2019'!$B$3:$AC$102,16,0), "")</f>
        <v>23</v>
      </c>
      <c r="AH34">
        <f>IFERROR(VLOOKUP(B34,'2018'!$B$3:$U$102,16,0), "")</f>
        <v>23</v>
      </c>
      <c r="AI34">
        <v>33</v>
      </c>
      <c r="AJ34">
        <v>37</v>
      </c>
      <c r="AK34">
        <v>32</v>
      </c>
      <c r="AL34">
        <v>41</v>
      </c>
      <c r="AM34">
        <f>IFERROR(VLOOKUP(B34,'2019'!$B$3:$AC$102,24,0), "")</f>
        <v>35</v>
      </c>
      <c r="AN34">
        <v>9.2200000000000006</v>
      </c>
      <c r="AO34">
        <f>IFERROR(VLOOKUP(B34,'2021'!$B$3:$AB$102,13,0), "")</f>
        <v>9.42</v>
      </c>
      <c r="AP34">
        <f>IFERROR(VLOOKUP(B34,'2020'!$B$3:$AD$92,25,0), "")</f>
        <v>9.16</v>
      </c>
      <c r="AS34">
        <v>33</v>
      </c>
      <c r="AT34">
        <f>IFERROR(VLOOKUP(B34,'2021'!$B$3:$AB$102,3,0), "")</f>
        <v>28</v>
      </c>
      <c r="AU34">
        <f>IFERROR(VLOOKUP(B34,'2020'!$B$3:$AD$92,12,0), "")</f>
        <v>29</v>
      </c>
      <c r="AV34">
        <f>IFERROR(VLOOKUP(B34,'2019'!$B$3:$AC$102,22,0), "")</f>
        <v>30</v>
      </c>
      <c r="AW34">
        <f>IFERROR(VLOOKUP(B34,'2018'!$B$3:$U$102,5,0), "")</f>
        <v>29</v>
      </c>
      <c r="AX34">
        <v>39</v>
      </c>
      <c r="AY34">
        <f>IFERROR(VLOOKUP(B34,'2021'!$B$3:$AB$102,27,0), "")</f>
        <v>38</v>
      </c>
      <c r="AZ34">
        <f>IFERROR(VLOOKUP(B34,'2020'!$B$3:$AD$92,8,0), "")</f>
        <v>38</v>
      </c>
      <c r="BA34">
        <f>IFERROR(VLOOKUP(B34,'2019'!B35:$AC$102,20,0), "")</f>
        <v>32</v>
      </c>
      <c r="BB34">
        <f>IFERROR(VLOOKUP(B34,'2018'!$B$3:$U$102,4,0), "")</f>
        <v>40</v>
      </c>
      <c r="BC34">
        <v>33</v>
      </c>
      <c r="BD34">
        <f>IFERROR(VLOOKUP(B34,'2021'!$B$3:$AB$102,6,0), "")</f>
        <v>37</v>
      </c>
      <c r="BE34">
        <f>IFERROR(VLOOKUP(B34,'2020'!$B$3:$AD$92,3,0), "")</f>
        <v>37</v>
      </c>
      <c r="BF34">
        <f>IFERROR(VLOOKUP(B34,'2019'!$B$3:$AC$102,27,0), "")</f>
        <v>33</v>
      </c>
      <c r="BG34">
        <f>IFERROR(VLOOKUP(B34,'2018'!$B$3:$U$102,8,0), "")</f>
        <v>28</v>
      </c>
      <c r="BH34">
        <v>16</v>
      </c>
      <c r="BI34">
        <f>IFERROR(VLOOKUP(B35,'2021'!$B$3:$AB$102,17,0), "")</f>
        <v>19</v>
      </c>
      <c r="BJ34">
        <f>IFERROR(VLOOKUP(B34,'2020'!$B$3:$AD$92,2,0), "")</f>
        <v>12</v>
      </c>
      <c r="BK34">
        <f>IFERROR(VLOOKUP(B34,'2019'!$B$3:$AC$102,11,0), "")</f>
        <v>25</v>
      </c>
      <c r="BL34">
        <f>IFERROR(VLOOKUP(B34,'2018'!B35:U134,13,0), "")</f>
        <v>38</v>
      </c>
      <c r="BM34" s="25">
        <v>61.14</v>
      </c>
      <c r="BN34" s="25">
        <f>IFERROR(VLOOKUP($B34,'2021'!$B$3:$AB$102,20,0),"")</f>
        <v>64.698999999999998</v>
      </c>
      <c r="BO34" s="25">
        <f>IFERROR(VLOOKUP($B34,'2020'!$B$3:$AD$92,20,0),"")</f>
        <v>29</v>
      </c>
      <c r="BP34" s="25">
        <f>IFERROR(VLOOKUP($B34,'2019'!$B$3:$AC$102,17,0),"")</f>
        <v>59</v>
      </c>
      <c r="BQ34" s="25">
        <f>IFERROR(VLOOKUP($B34,'2018'!$B$3:$U$102,17,0),"")</f>
        <v>62</v>
      </c>
      <c r="BR34" s="1">
        <v>77611</v>
      </c>
      <c r="BS34" s="1">
        <f>IFERROR(VLOOKUP(B34,'2021'!$B$3:$AB$102,18,0), "")</f>
        <v>75956</v>
      </c>
      <c r="BT34" s="1">
        <f>IFERROR(VLOOKUP(B34,'2020'!$B$3:$AD$92,16,0), "")</f>
        <v>70709</v>
      </c>
      <c r="BU34" s="1">
        <f>IFERROR(VLOOKUP(B34,'2019'!$B$3:$AC$102,7,0), "")</f>
        <v>69353</v>
      </c>
      <c r="BV34" s="1"/>
      <c r="BW34">
        <v>66</v>
      </c>
      <c r="BX34">
        <f>IFERROR(VLOOKUP(B34,'2021'!$B$3:$AB$102,24,0), "")</f>
        <v>63</v>
      </c>
      <c r="BY34">
        <f>IFERROR(VLOOKUP(B34,'2020'!$B$3:$AD$92,28,0), "")</f>
        <v>62</v>
      </c>
      <c r="BZ34">
        <f>IFERROR(VLOOKUP(B34,'2019'!$B$3:$AC$102,13,0), "")</f>
        <v>71</v>
      </c>
      <c r="CB34" t="s">
        <v>208</v>
      </c>
      <c r="CC34" t="str">
        <f>IFERROR(VLOOKUP(B34,'2021'!$B$3:$AB$102,5,0), "")</f>
        <v>92 (89)</v>
      </c>
      <c r="CD34" t="str">
        <f>IFERROR(VLOOKUP(B34,'2020'!$B$3:$AD$92,13,0), "")</f>
        <v>98 (90)</v>
      </c>
      <c r="CE34" t="str">
        <f>IFERROR(VLOOKUP(B34,'2019'!$B$3:$AC$102,10,0), "")</f>
        <v>97 (93)</v>
      </c>
      <c r="CG34">
        <v>56</v>
      </c>
      <c r="CH34">
        <f>IFERROR(VLOOKUP(B34,'2021'!$B$3:$AB$102,7,0), "")</f>
        <v>53</v>
      </c>
      <c r="CI34">
        <f>IFERROR(VLOOKUP(B34,'2020'!$B$3:$AD$92,17,0), "")</f>
        <v>53</v>
      </c>
      <c r="CJ34">
        <f>IFERROR(VLOOKUP(B34,'2019'!$B$3:$AC$102,9,0), "")</f>
        <v>58</v>
      </c>
      <c r="CK34">
        <f>IFERROR(VLOOKUP(B34,'2018'!$B$3:$U$102,11,0), "")</f>
        <v>56</v>
      </c>
      <c r="CL34">
        <v>90</v>
      </c>
      <c r="CM34">
        <f>IFERROR(VLOOKUP(B34,'2021'!$B$3:$AB$102,19,0), "")</f>
        <v>86</v>
      </c>
      <c r="CN34">
        <f>IFERROR(VLOOKUP(B34,'2020'!$B$3:$AD$92,26,0), "")</f>
        <v>88</v>
      </c>
      <c r="CO34">
        <f>IFERROR(VLOOKUP(B34,'2019'!$B$3:$AC$102,3,0), "")</f>
        <v>94</v>
      </c>
      <c r="CP34">
        <f>IFERROR(VLOOKUP(B34,'2018'!$B$3:$U$102,18,0), "")</f>
        <v>93</v>
      </c>
      <c r="CQ34">
        <v>86.274000000000001</v>
      </c>
      <c r="CR34">
        <f>IFERROR(VLOOKUP(B34,'2021'!$B$3:$AB$102,21,0), "")</f>
        <v>84.176000000000002</v>
      </c>
      <c r="CS34">
        <f>IFERROR(VLOOKUP(B34,'2020'!$B$3:$AD$92,7,0), "")</f>
        <v>87</v>
      </c>
      <c r="CV34" t="s">
        <v>178</v>
      </c>
      <c r="CW34">
        <v>100</v>
      </c>
      <c r="CX34">
        <v>12</v>
      </c>
      <c r="CY34">
        <f>IFERROR( VLOOKUP(B34,Programs!B35:$AB$102,2,0), "")</f>
        <v>0</v>
      </c>
      <c r="CZ34">
        <f>IFERROR(VLOOKUP(B34,Programs!B35:$AB$102,3,0), "")</f>
        <v>0</v>
      </c>
      <c r="DA34">
        <f>IFERROR(VLOOKUP(B34,Programs!$B$3:$AB$102,3,0), "")</f>
        <v>0</v>
      </c>
      <c r="DB34">
        <f>IFERROR(VLOOKUP(B34,Programs!$B$3:$AB$102,5,0), "")</f>
        <v>0</v>
      </c>
      <c r="DC34" t="str">
        <f>IFERROR(VLOOKUP(B34,Programs!$B$3:$AB$102,6,0), "")</f>
        <v>Yes</v>
      </c>
      <c r="DD34">
        <f>IFERROR(VLOOKUP(B34,Programs!$B$3:$AB$102,7,0), "")</f>
        <v>0</v>
      </c>
      <c r="DE34">
        <f>IFERROR(VLOOKUP(B34,Programs!$B$3:$AB$102,8,0), "")</f>
        <v>0</v>
      </c>
      <c r="DF34">
        <f>IFERROR(VLOOKUP(B34,Programs!$B$3:$AB$102,9,0), "")</f>
        <v>1</v>
      </c>
      <c r="DG34">
        <f>IFERROR(VLOOKUP(B34,Programs!$B$3:$AB$102,10,0), "")</f>
        <v>4</v>
      </c>
      <c r="DH34">
        <f>IFERROR(VLOOKUP(B34,Programs!$B$3:$AB$102,11,0), "")</f>
        <v>0</v>
      </c>
      <c r="DI34">
        <f>IFERROR(VLOOKUP(B34,Programs!$B$3:$AB$102,12,0), "")</f>
        <v>0</v>
      </c>
      <c r="DJ34">
        <f>IFERROR(VLOOKUP(B34,Programs!$B$3:$AB$102,13,0), "")</f>
        <v>0</v>
      </c>
      <c r="DK34">
        <f>IFERROR(VLOOKUP(B34,Programs!$B$3:$AB$102,14,0), "")</f>
        <v>26000</v>
      </c>
      <c r="DL34" t="str">
        <f>IFERROR(VLOOKUP(B34,Programs!$B$3:$AB$102,15,0), "")</f>
        <v>Euro</v>
      </c>
      <c r="DM34">
        <f>IFERROR(VLOOKUP(B34,Programs!$B$3:$AB$102,16,0), "")</f>
        <v>3</v>
      </c>
      <c r="DN34">
        <f>IFERROR(VLOOKUP(B34,Programs!$B$3:$AB$102,17,0), "")</f>
        <v>3</v>
      </c>
      <c r="DO34">
        <f>IFERROR(VLOOKUP(B34,Programs!$B$3:$AB$102,18,0), "")</f>
        <v>13</v>
      </c>
      <c r="DP34">
        <f>IFERROR(VLOOKUP(B34,Programs!$B$3:$AB$102,19,0), "")</f>
        <v>0</v>
      </c>
      <c r="DQ34" s="30" t="str">
        <f>IFERROR(VLOOKUP(B34,Programs!$B$3:$AB$102,20,0), "")</f>
        <v>No</v>
      </c>
      <c r="DR34" t="str">
        <f>IFERROR(VLOOKUP(B34,Programs!$B$3:$AB$102,21,0), "")</f>
        <v>Yes</v>
      </c>
      <c r="DS34" t="str">
        <f>IFERROR(VLOOKUP(B34,Programs!$B$3:$AB$102,22,0), "")</f>
        <v>No</v>
      </c>
      <c r="DT34" t="str">
        <f>IFERROR(VLOOKUP(B34,Programs!$B$3:$AB$102,23,0), "")</f>
        <v>No</v>
      </c>
      <c r="DU34" t="str">
        <f>IFERROR(VLOOKUP(B34,Programs!$B$3:$AB$102,24,0), "")</f>
        <v>Yes</v>
      </c>
      <c r="DV34" t="str">
        <f>IFERROR(VLOOKUP(B34,Programs!$B$3:$AB$102,25,0), "")</f>
        <v>No</v>
      </c>
      <c r="DW34" t="str">
        <f>IFERROR(VLOOKUP(B34,Programs!$B$3:$AB$102,26,0), "")</f>
        <v>Yes</v>
      </c>
      <c r="DX34" t="str">
        <f>IFERROR(VLOOKUP(B34,Programs!$B$3:$AB$102,27,0), "")</f>
        <v>No</v>
      </c>
    </row>
    <row r="35" spans="1:128" x14ac:dyDescent="0.3">
      <c r="A35">
        <v>33</v>
      </c>
      <c r="B35" t="s">
        <v>71</v>
      </c>
      <c r="C35" t="s">
        <v>15</v>
      </c>
      <c r="D35">
        <v>19</v>
      </c>
      <c r="E35">
        <f>IFERROR(VLOOKUP(B35,'2021'!$B$3:$AB$102,22,0), "")</f>
        <v>39</v>
      </c>
      <c r="F35">
        <f>IFERROR(VLOOKUP(B35,'2020'!$B$3:$AD$92,11,0), "")</f>
        <v>36</v>
      </c>
      <c r="G35" t="str">
        <f>IFERROR(VLOOKUP(B35,'2019'!$B$3:$AC$102,14,0), "")</f>
        <v/>
      </c>
      <c r="I35" t="e">
        <f t="shared" si="0"/>
        <v>#VALUE!</v>
      </c>
      <c r="J35">
        <v>41</v>
      </c>
      <c r="K35">
        <f>IFERROR(VLOOKUP(B35,'2021'!$B$3:$AB$102,10,0), "")</f>
        <v>41</v>
      </c>
      <c r="L35">
        <f>IFERROR(VLOOKUP(B35,'2020'!$B$3:$AD$92,20,0), "")</f>
        <v>43</v>
      </c>
      <c r="M35" t="str">
        <f>IFERROR(VLOOKUP(B35,'2019'!$B$3:$AC$102,19,0), "")</f>
        <v/>
      </c>
      <c r="N35" t="str">
        <f>IFERROR(VLOOKUP(B35,'2018'!$B$3:$U$102,14,0), "")</f>
        <v/>
      </c>
      <c r="O35">
        <v>91</v>
      </c>
      <c r="P35" t="str">
        <f>IFERROR(VLOOKUP(B35,'2021'!B36:$AB$102,23,0), "")</f>
        <v/>
      </c>
      <c r="Q35">
        <f>IFERROR(VLOOKUP(B35,'2020'!$B$3:$AD$92,4,0), "")</f>
        <v>38</v>
      </c>
      <c r="R35" t="str">
        <f>IFERROR(VLOOKUP(B35,'2019'!$B$3:$AC$102,5,0), "")</f>
        <v/>
      </c>
      <c r="T35">
        <v>19</v>
      </c>
      <c r="U35" t="str">
        <f>IFERROR(VLOOKUP(B35,'2021'!$B$3:$AB$102,11,0), "")</f>
        <v>-</v>
      </c>
      <c r="V35" t="str">
        <f>IFERROR(VLOOKUP(B35,'2020'!$B$3:$AD$92,6,0), "")</f>
        <v/>
      </c>
      <c r="W35" t="str">
        <f>IFERROR(VLOOKUP(B35,'2019'!$B$3:$AC$102,12,0), "")</f>
        <v/>
      </c>
      <c r="X35" t="str">
        <f>IFERROR(VLOOKUP(B35,'2018'!$B$3:$U$102,15,0), "")</f>
        <v/>
      </c>
      <c r="Y35">
        <v>97</v>
      </c>
      <c r="Z35">
        <f>IFERROR(VLOOKUP(B35,'2021'!$B$3:$AB$102,12,0), "")</f>
        <v>97</v>
      </c>
      <c r="AA35">
        <f>IFERROR(VLOOKUP(B35,'2020'!$B$3:$AD$92,15,0), "")</f>
        <v>97</v>
      </c>
      <c r="AB35" t="str">
        <f>IFERROR(VLOOKUP(B35,'2019'!$B$3:$AC$102,21,0), "")</f>
        <v/>
      </c>
      <c r="AC35" t="str">
        <f>IFERROR(VLOOKUP(B35,'2018'!$B$3:$U$102,19,0), "")</f>
        <v/>
      </c>
      <c r="AD35">
        <v>16</v>
      </c>
      <c r="AE35">
        <f>IFERROR(VLOOKUP(B35,'2021'!$B$3:$AB$102,9,0), "")</f>
        <v>9</v>
      </c>
      <c r="AF35">
        <f>IFERROR(VLOOKUP(B35,'2020'!$B$3:$AD$92,18,0), "")</f>
        <v>27</v>
      </c>
      <c r="AG35" t="str">
        <f>IFERROR(VLOOKUP(B35,'2019'!$B$3:$AC$102,16,0), "")</f>
        <v/>
      </c>
      <c r="AH35" t="str">
        <f>IFERROR(VLOOKUP(B35,'2018'!$B$3:$U$102,16,0), "")</f>
        <v/>
      </c>
      <c r="AI35">
        <v>33</v>
      </c>
      <c r="AJ35">
        <v>11</v>
      </c>
      <c r="AK35">
        <v>14</v>
      </c>
      <c r="AM35" t="str">
        <f>IFERROR(VLOOKUP(B35,'2019'!$B$3:$AC$102,24,0), "")</f>
        <v/>
      </c>
      <c r="AN35">
        <v>9.25</v>
      </c>
      <c r="AO35">
        <f>IFERROR(VLOOKUP(B35,'2021'!$B$3:$AB$102,13,0), "")</f>
        <v>9.31</v>
      </c>
      <c r="AP35">
        <f>IFERROR(VLOOKUP(B35,'2020'!$B$3:$AD$92,25,0), "")</f>
        <v>9.26</v>
      </c>
      <c r="AS35">
        <v>26</v>
      </c>
      <c r="AT35">
        <f>IFERROR(VLOOKUP(B35,'2021'!$B$3:$AB$102,3,0), "")</f>
        <v>27</v>
      </c>
      <c r="AU35">
        <f>IFERROR(VLOOKUP(B35,'2020'!$B$3:$AD$92,12,0), "")</f>
        <v>26</v>
      </c>
      <c r="AV35" t="str">
        <f>IFERROR(VLOOKUP(B35,'2019'!$B$3:$AC$102,22,0), "")</f>
        <v/>
      </c>
      <c r="AW35" t="str">
        <f>IFERROR(VLOOKUP(B35,'2018'!$B$3:$U$102,5,0), "")</f>
        <v/>
      </c>
      <c r="AX35">
        <v>57</v>
      </c>
      <c r="AY35">
        <f>IFERROR(VLOOKUP(B35,'2021'!$B$3:$AB$102,27,0), "")</f>
        <v>52</v>
      </c>
      <c r="AZ35">
        <f>IFERROR(VLOOKUP(B35,'2020'!$B$3:$AD$92,8,0), "")</f>
        <v>53</v>
      </c>
      <c r="BA35" t="str">
        <f>IFERROR(VLOOKUP(B35,'2019'!B36:$AC$102,20,0), "")</f>
        <v/>
      </c>
      <c r="BB35" t="str">
        <f>IFERROR(VLOOKUP(B35,'2018'!$B$3:$U$102,4,0), "")</f>
        <v/>
      </c>
      <c r="BC35">
        <v>34</v>
      </c>
      <c r="BD35">
        <f>IFERROR(VLOOKUP(B35,'2021'!$B$3:$AB$102,6,0), "")</f>
        <v>32</v>
      </c>
      <c r="BE35">
        <f>IFERROR(VLOOKUP(B35,'2020'!$B$3:$AD$92,3,0), "")</f>
        <v>31</v>
      </c>
      <c r="BF35" t="str">
        <f>IFERROR(VLOOKUP(B35,'2019'!$B$3:$AC$102,27,0), "")</f>
        <v/>
      </c>
      <c r="BG35" t="str">
        <f>IFERROR(VLOOKUP(B35,'2018'!$B$3:$U$102,8,0), "")</f>
        <v/>
      </c>
      <c r="BH35">
        <v>14</v>
      </c>
      <c r="BI35">
        <f>IFERROR(VLOOKUP(B36,'2021'!$B$3:$AB$102,17,0), "")</f>
        <v>45</v>
      </c>
      <c r="BJ35">
        <f>IFERROR(VLOOKUP(B35,'2020'!$B$3:$AD$92,2,0), "")</f>
        <v>15</v>
      </c>
      <c r="BK35" t="str">
        <f>IFERROR(VLOOKUP(B35,'2019'!$B$3:$AC$102,11,0), "")</f>
        <v/>
      </c>
      <c r="BL35" t="str">
        <f>IFERROR(VLOOKUP(B35,'2018'!B36:U135,13,0), "")</f>
        <v/>
      </c>
      <c r="BM35" s="25">
        <v>58.38</v>
      </c>
      <c r="BN35" s="25">
        <f>IFERROR(VLOOKUP($B35,'2021'!$B$3:$AB$102,20,0),"")</f>
        <v>62.851999999999997</v>
      </c>
      <c r="BO35" s="25">
        <f>IFERROR(VLOOKUP($B35,'2020'!$B$3:$AD$92,20,0),"")</f>
        <v>43</v>
      </c>
      <c r="BP35" s="25" t="str">
        <f>IFERROR(VLOOKUP($B35,'2019'!$B$3:$AC$102,17,0),"")</f>
        <v/>
      </c>
      <c r="BQ35" s="25" t="str">
        <f>IFERROR(VLOOKUP($B35,'2018'!$B$3:$U$102,17,0),"")</f>
        <v/>
      </c>
      <c r="BR35" s="1">
        <v>93931</v>
      </c>
      <c r="BS35" s="1">
        <f>IFERROR(VLOOKUP(B35,'2021'!$B$3:$AB$102,18,0), "")</f>
        <v>90755</v>
      </c>
      <c r="BT35" s="1">
        <f>IFERROR(VLOOKUP(B35,'2020'!$B$3:$AD$92,16,0), "")</f>
        <v>92103</v>
      </c>
      <c r="BU35" s="1" t="str">
        <f>IFERROR(VLOOKUP(B35,'2019'!$B$3:$AC$102,7,0), "")</f>
        <v/>
      </c>
      <c r="BV35" s="1"/>
      <c r="BW35">
        <v>64</v>
      </c>
      <c r="BX35">
        <f>IFERROR(VLOOKUP(B35,'2021'!$B$3:$AB$102,24,0), "")</f>
        <v>58</v>
      </c>
      <c r="BY35">
        <f>IFERROR(VLOOKUP(B35,'2020'!$B$3:$AD$92,28,0), "")</f>
        <v>45</v>
      </c>
      <c r="BZ35" t="str">
        <f>IFERROR(VLOOKUP(B35,'2019'!$B$3:$AC$102,13,0), "")</f>
        <v/>
      </c>
      <c r="CB35" t="s">
        <v>209</v>
      </c>
      <c r="CC35" t="str">
        <f>IFERROR(VLOOKUP(B35,'2021'!$B$3:$AB$102,5,0), "")</f>
        <v>100 (84)</v>
      </c>
      <c r="CD35" t="str">
        <f>IFERROR(VLOOKUP(B35,'2020'!$B$3:$AD$92,13,0), "")</f>
        <v>96 (89)</v>
      </c>
      <c r="CE35" t="str">
        <f>IFERROR(VLOOKUP(B35,'2019'!$B$3:$AC$102,10,0), "")</f>
        <v/>
      </c>
      <c r="CG35">
        <v>26</v>
      </c>
      <c r="CH35">
        <f>IFERROR(VLOOKUP(B35,'2021'!$B$3:$AB$102,7,0), "")</f>
        <v>22</v>
      </c>
      <c r="CI35">
        <f>IFERROR(VLOOKUP(B35,'2020'!$B$3:$AD$92,17,0), "")</f>
        <v>22</v>
      </c>
      <c r="CJ35" t="str">
        <f>IFERROR(VLOOKUP(B35,'2019'!$B$3:$AC$102,9,0), "")</f>
        <v/>
      </c>
      <c r="CK35" t="str">
        <f>IFERROR(VLOOKUP(B35,'2018'!$B$3:$U$102,11,0), "")</f>
        <v/>
      </c>
      <c r="CL35">
        <v>63</v>
      </c>
      <c r="CM35">
        <f>IFERROR(VLOOKUP(B35,'2021'!$B$3:$AB$102,19,0), "")</f>
        <v>67</v>
      </c>
      <c r="CN35">
        <f>IFERROR(VLOOKUP(B35,'2020'!$B$3:$AD$92,26,0), "")</f>
        <v>61</v>
      </c>
      <c r="CO35" t="str">
        <f>IFERROR(VLOOKUP(B35,'2019'!$B$3:$AC$102,3,0), "")</f>
        <v/>
      </c>
      <c r="CP35" t="str">
        <f>IFERROR(VLOOKUP(B35,'2018'!$B$3:$U$102,18,0), "")</f>
        <v/>
      </c>
      <c r="CQ35">
        <v>87.331000000000003</v>
      </c>
      <c r="CR35">
        <f>IFERROR(VLOOKUP(B35,'2021'!$B$3:$AB$102,21,0), "")</f>
        <v>85.953000000000003</v>
      </c>
      <c r="CS35">
        <f>IFERROR(VLOOKUP(B35,'2020'!$B$3:$AD$92,7,0), "")</f>
        <v>87</v>
      </c>
      <c r="CV35" t="s">
        <v>210</v>
      </c>
      <c r="CW35" t="s">
        <v>209</v>
      </c>
      <c r="CX35">
        <v>12</v>
      </c>
      <c r="CY35">
        <f>IFERROR( VLOOKUP(B35,Programs!B36:$AB$102,2,0), "")</f>
        <v>7</v>
      </c>
      <c r="CZ35">
        <f>IFERROR(VLOOKUP(B35,Programs!B36:$AB$102,3,0), "")</f>
        <v>0</v>
      </c>
      <c r="DA35">
        <f>IFERROR(VLOOKUP(B35,Programs!$B$3:$AB$102,3,0), "")</f>
        <v>0</v>
      </c>
      <c r="DB35">
        <f>IFERROR(VLOOKUP(B35,Programs!$B$3:$AB$102,5,0), "")</f>
        <v>0</v>
      </c>
      <c r="DC35" t="str">
        <f>IFERROR(VLOOKUP(B35,Programs!$B$3:$AB$102,6,0), "")</f>
        <v>Yes</v>
      </c>
      <c r="DD35">
        <f>IFERROR(VLOOKUP(B35,Programs!$B$3:$AB$102,7,0), "")</f>
        <v>0</v>
      </c>
      <c r="DE35" t="str">
        <f>IFERROR(VLOOKUP(B35,Programs!$B$3:$AB$102,8,0), "")</f>
        <v>Bachelor's degree in Business studies, Economics or Management from a recognized university</v>
      </c>
      <c r="DF35">
        <f>IFERROR(VLOOKUP(B35,Programs!$B$3:$AB$102,9,0), "")</f>
        <v>3</v>
      </c>
      <c r="DG35">
        <f>IFERROR(VLOOKUP(B35,Programs!$B$3:$AB$102,10,0), "")</f>
        <v>0</v>
      </c>
      <c r="DH35">
        <f>IFERROR(VLOOKUP(B35,Programs!$B$3:$AB$102,11,0), "")</f>
        <v>0</v>
      </c>
      <c r="DI35">
        <f>IFERROR(VLOOKUP(B35,Programs!$B$3:$AB$102,12,0), "")</f>
        <v>135</v>
      </c>
      <c r="DJ35">
        <f>IFERROR(VLOOKUP(B35,Programs!$B$3:$AB$102,13,0), "")</f>
        <v>0</v>
      </c>
      <c r="DK35">
        <f>IFERROR(VLOOKUP(B35,Programs!$B$3:$AB$102,14,0), "")</f>
        <v>37400</v>
      </c>
      <c r="DL35" t="str">
        <f>IFERROR(VLOOKUP(B35,Programs!$B$3:$AB$102,15,0), "")</f>
        <v>USD</v>
      </c>
      <c r="DM35">
        <f>IFERROR(VLOOKUP(B35,Programs!$B$3:$AB$102,16,0), "")</f>
        <v>3</v>
      </c>
      <c r="DN35">
        <f>IFERROR(VLOOKUP(B35,Programs!$B$3:$AB$102,17,0), "")</f>
        <v>3</v>
      </c>
      <c r="DO35">
        <f>IFERROR(VLOOKUP(B35,Programs!$B$3:$AB$102,18,0), "")</f>
        <v>16</v>
      </c>
      <c r="DP35">
        <f>IFERROR(VLOOKUP(B35,Programs!$B$3:$AB$102,19,0), "")</f>
        <v>0</v>
      </c>
      <c r="DQ35" s="30" t="str">
        <f>IFERROR(VLOOKUP(B35,Programs!$B$3:$AB$102,20,0), "")</f>
        <v>No</v>
      </c>
      <c r="DR35" t="str">
        <f>IFERROR(VLOOKUP(B35,Programs!$B$3:$AB$102,21,0), "")</f>
        <v>Yes</v>
      </c>
      <c r="DS35" t="str">
        <f>IFERROR(VLOOKUP(B35,Programs!$B$3:$AB$102,22,0), "")</f>
        <v>No</v>
      </c>
      <c r="DT35" t="str">
        <f>IFERROR(VLOOKUP(B35,Programs!$B$3:$AB$102,23,0), "")</f>
        <v>No</v>
      </c>
      <c r="DU35" t="str">
        <f>IFERROR(VLOOKUP(B35,Programs!$B$3:$AB$102,24,0), "")</f>
        <v>Yes</v>
      </c>
      <c r="DV35" t="str">
        <f>IFERROR(VLOOKUP(B35,Programs!$B$3:$AB$102,25,0), "")</f>
        <v>No</v>
      </c>
      <c r="DW35">
        <f>IFERROR(VLOOKUP(B35,Programs!$B$3:$AB$102,26,0), "")</f>
        <v>0</v>
      </c>
      <c r="DX35" t="str">
        <f>IFERROR(VLOOKUP(B35,Programs!$B$3:$AB$102,27,0), "")</f>
        <v>No</v>
      </c>
    </row>
    <row r="36" spans="1:128" x14ac:dyDescent="0.3">
      <c r="A36">
        <v>35</v>
      </c>
      <c r="B36" t="s">
        <v>72</v>
      </c>
      <c r="C36" t="s">
        <v>16</v>
      </c>
      <c r="D36">
        <v>50</v>
      </c>
      <c r="E36">
        <f>IFERROR(VLOOKUP(B36,'2021'!$B$3:$AB$102,22,0), "")</f>
        <v>33</v>
      </c>
      <c r="F36">
        <f>IFERROR(VLOOKUP(B36,'2020'!$B$3:$AD$92,11,0), "")</f>
        <v>37</v>
      </c>
      <c r="G36">
        <f>IFERROR(VLOOKUP(B36,'2019'!$B$3:$AC$102,14,0), "")</f>
        <v>25</v>
      </c>
      <c r="I36">
        <f t="shared" si="0"/>
        <v>-25</v>
      </c>
      <c r="J36">
        <v>10</v>
      </c>
      <c r="K36">
        <f>IFERROR(VLOOKUP(B36,'2021'!$B$3:$AB$102,10,0), "")</f>
        <v>10</v>
      </c>
      <c r="L36">
        <f>IFERROR(VLOOKUP(B36,'2020'!$B$3:$AD$92,20,0), "")</f>
        <v>11</v>
      </c>
      <c r="M36">
        <f>IFERROR(VLOOKUP(B36,'2019'!$B$3:$AC$102,19,0), "")</f>
        <v>11</v>
      </c>
      <c r="N36">
        <f>IFERROR(VLOOKUP(B36,'2018'!$B$3:$U$102,14,0), "")</f>
        <v>13</v>
      </c>
      <c r="O36">
        <v>1</v>
      </c>
      <c r="P36">
        <f>IFERROR(VLOOKUP(B36,'2021'!B37:$AB$102,23,0), "")</f>
        <v>1</v>
      </c>
      <c r="Q36">
        <f>IFERROR(VLOOKUP(B36,'2020'!$B$3:$AD$92,4,0), "")</f>
        <v>1</v>
      </c>
      <c r="R36">
        <f>IFERROR(VLOOKUP(B36,'2019'!$B$3:$AC$102,5,0), "")</f>
        <v>1</v>
      </c>
      <c r="T36">
        <v>31</v>
      </c>
      <c r="U36">
        <f>IFERROR(VLOOKUP(B36,'2021'!$B$3:$AB$102,11,0), "")</f>
        <v>30</v>
      </c>
      <c r="V36">
        <f>IFERROR(VLOOKUP(B36,'2020'!$B$3:$AD$92,6,0), "")</f>
        <v>31</v>
      </c>
      <c r="W36">
        <f>IFERROR(VLOOKUP(B36,'2019'!$B$3:$AC$102,12,0), "")</f>
        <v>39</v>
      </c>
      <c r="X36">
        <f>IFERROR(VLOOKUP(B36,'2018'!$B$3:$U$102,15,0), "")</f>
        <v>55</v>
      </c>
      <c r="Y36">
        <v>90</v>
      </c>
      <c r="Z36">
        <f>IFERROR(VLOOKUP(B36,'2021'!$B$3:$AB$102,12,0), "")</f>
        <v>95</v>
      </c>
      <c r="AA36">
        <f>IFERROR(VLOOKUP(B36,'2020'!$B$3:$AD$92,15,0), "")</f>
        <v>96</v>
      </c>
      <c r="AB36">
        <f>IFERROR(VLOOKUP(B36,'2019'!$B$3:$AC$102,21,0), "")</f>
        <v>95</v>
      </c>
      <c r="AC36">
        <f>IFERROR(VLOOKUP(B36,'2018'!$B$3:$U$102,19,0), "")</f>
        <v>95</v>
      </c>
      <c r="AD36">
        <v>65</v>
      </c>
      <c r="AE36">
        <f>IFERROR(VLOOKUP(B36,'2021'!$B$3:$AB$102,9,0), "")</f>
        <v>29</v>
      </c>
      <c r="AF36">
        <f>IFERROR(VLOOKUP(B36,'2020'!$B$3:$AD$92,18,0), "")</f>
        <v>43</v>
      </c>
      <c r="AG36">
        <f>IFERROR(VLOOKUP(B36,'2019'!$B$3:$AC$102,16,0), "")</f>
        <v>26</v>
      </c>
      <c r="AH36">
        <f>IFERROR(VLOOKUP(B36,'2018'!$B$3:$U$102,16,0), "")</f>
        <v>26</v>
      </c>
      <c r="AI36">
        <v>35</v>
      </c>
      <c r="AJ36">
        <v>39</v>
      </c>
      <c r="AK36">
        <v>19</v>
      </c>
      <c r="AL36">
        <v>31</v>
      </c>
      <c r="AM36">
        <f>IFERROR(VLOOKUP(B36,'2019'!$B$3:$AC$102,24,0), "")</f>
        <v>44</v>
      </c>
      <c r="AN36">
        <v>8.65</v>
      </c>
      <c r="AO36">
        <f>IFERROR(VLOOKUP(B36,'2021'!$B$3:$AB$102,13,0), "")</f>
        <v>9.1</v>
      </c>
      <c r="AP36">
        <f>IFERROR(VLOOKUP(B36,'2020'!$B$3:$AD$92,25,0), "")</f>
        <v>9.08</v>
      </c>
      <c r="AS36">
        <v>23</v>
      </c>
      <c r="AT36">
        <f>IFERROR(VLOOKUP(B36,'2021'!$B$3:$AB$102,3,0), "")</f>
        <v>33</v>
      </c>
      <c r="AU36">
        <f>IFERROR(VLOOKUP(B36,'2020'!$B$3:$AD$92,12,0), "")</f>
        <v>37</v>
      </c>
      <c r="AV36">
        <f>IFERROR(VLOOKUP(B36,'2019'!$B$3:$AC$102,22,0), "")</f>
        <v>40</v>
      </c>
      <c r="AW36">
        <f>IFERROR(VLOOKUP(B36,'2018'!$B$3:$U$102,5,0), "")</f>
        <v>33</v>
      </c>
      <c r="AX36">
        <v>50</v>
      </c>
      <c r="AY36">
        <f>IFERROR(VLOOKUP(B36,'2021'!$B$3:$AB$102,27,0), "")</f>
        <v>41</v>
      </c>
      <c r="AZ36">
        <f>IFERROR(VLOOKUP(B36,'2020'!$B$3:$AD$92,8,0), "")</f>
        <v>53</v>
      </c>
      <c r="BA36" t="str">
        <f>IFERROR(VLOOKUP(B36,'2019'!B37:$AC$102,20,0), "")</f>
        <v/>
      </c>
      <c r="BB36">
        <f>IFERROR(VLOOKUP(B36,'2018'!$B$3:$U$102,4,0), "")</f>
        <v>48</v>
      </c>
      <c r="BC36">
        <v>35</v>
      </c>
      <c r="BD36">
        <f>IFERROR(VLOOKUP(B36,'2021'!$B$3:$AB$102,6,0), "")</f>
        <v>42</v>
      </c>
      <c r="BE36">
        <f>IFERROR(VLOOKUP(B36,'2020'!$B$3:$AD$92,3,0), "")</f>
        <v>42</v>
      </c>
      <c r="BF36">
        <f>IFERROR(VLOOKUP(B36,'2019'!$B$3:$AC$102,27,0), "")</f>
        <v>42</v>
      </c>
      <c r="BG36">
        <f>IFERROR(VLOOKUP(B36,'2018'!$B$3:$U$102,8,0), "")</f>
        <v>38</v>
      </c>
      <c r="BH36">
        <v>36</v>
      </c>
      <c r="BI36">
        <f>IFERROR(VLOOKUP(B37,'2021'!$B$3:$AB$102,17,0), "")</f>
        <v>87</v>
      </c>
      <c r="BJ36">
        <f>IFERROR(VLOOKUP(B36,'2020'!$B$3:$AD$92,2,0), "")</f>
        <v>2</v>
      </c>
      <c r="BK36">
        <f>IFERROR(VLOOKUP(B36,'2019'!$B$3:$AC$102,11,0), "")</f>
        <v>4</v>
      </c>
      <c r="BL36">
        <f>IFERROR(VLOOKUP(B36,'2018'!B37:U136,13,0), "")</f>
        <v>28</v>
      </c>
      <c r="BM36" s="25">
        <v>60.46</v>
      </c>
      <c r="BN36" s="25">
        <f>IFERROR(VLOOKUP($B36,'2021'!$B$3:$AB$102,20,0),"")</f>
        <v>69.418000000000006</v>
      </c>
      <c r="BO36" s="25">
        <f>IFERROR(VLOOKUP($B36,'2020'!$B$3:$AD$92,20,0),"")</f>
        <v>11</v>
      </c>
      <c r="BP36" s="25">
        <f>IFERROR(VLOOKUP($B36,'2019'!$B$3:$AC$102,17,0),"")</f>
        <v>64</v>
      </c>
      <c r="BQ36" s="25">
        <f>IFERROR(VLOOKUP($B36,'2018'!$B$3:$U$102,17,0),"")</f>
        <v>59</v>
      </c>
      <c r="BR36" s="1">
        <v>75141</v>
      </c>
      <c r="BS36" s="1">
        <f>IFERROR(VLOOKUP(B36,'2021'!$B$3:$AB$102,18,0), "")</f>
        <v>62262</v>
      </c>
      <c r="BT36" s="1">
        <f>IFERROR(VLOOKUP(B36,'2020'!$B$3:$AD$92,16,0), "")</f>
        <v>58616</v>
      </c>
      <c r="BU36" s="1">
        <f>IFERROR(VLOOKUP(B36,'2019'!$B$3:$AC$102,7,0), "")</f>
        <v>50946</v>
      </c>
      <c r="BV36" s="1"/>
      <c r="BW36">
        <v>85</v>
      </c>
      <c r="BX36">
        <f>IFERROR(VLOOKUP(B36,'2021'!$B$3:$AB$102,24,0), "")</f>
        <v>96</v>
      </c>
      <c r="BY36">
        <f>IFERROR(VLOOKUP(B36,'2020'!$B$3:$AD$92,28,0), "")</f>
        <v>90</v>
      </c>
      <c r="BZ36">
        <f>IFERROR(VLOOKUP(B36,'2019'!$B$3:$AC$102,13,0), "")</f>
        <v>100</v>
      </c>
      <c r="CB36" t="s">
        <v>212</v>
      </c>
      <c r="CC36" t="str">
        <f>IFERROR(VLOOKUP(B36,'2021'!$B$3:$AB$102,5,0), "")</f>
        <v>92 (83)</v>
      </c>
      <c r="CD36" t="str">
        <f>IFERROR(VLOOKUP(B36,'2020'!$B$3:$AD$92,13,0), "")</f>
        <v>89 (90)</v>
      </c>
      <c r="CE36" t="str">
        <f>IFERROR(VLOOKUP(B36,'2019'!$B$3:$AC$102,10,0), "")</f>
        <v>89 (93)</v>
      </c>
      <c r="CG36">
        <v>8</v>
      </c>
      <c r="CH36">
        <f>IFERROR(VLOOKUP(B36,'2021'!$B$3:$AB$102,7,0), "")</f>
        <v>14</v>
      </c>
      <c r="CI36">
        <f>IFERROR(VLOOKUP(B36,'2020'!$B$3:$AD$92,17,0), "")</f>
        <v>14</v>
      </c>
      <c r="CJ36">
        <f>IFERROR(VLOOKUP(B36,'2019'!$B$3:$AC$102,9,0), "")</f>
        <v>13</v>
      </c>
      <c r="CK36">
        <f>IFERROR(VLOOKUP(B36,'2018'!$B$3:$U$102,11,0), "")</f>
        <v>13</v>
      </c>
      <c r="CL36">
        <v>83</v>
      </c>
      <c r="CM36">
        <f>IFERROR(VLOOKUP(B36,'2021'!$B$3:$AB$102,19,0), "")</f>
        <v>95</v>
      </c>
      <c r="CN36">
        <f>IFERROR(VLOOKUP(B36,'2020'!$B$3:$AD$92,26,0), "")</f>
        <v>89</v>
      </c>
      <c r="CO36">
        <f>IFERROR(VLOOKUP(B36,'2019'!$B$3:$AC$102,3,0), "")</f>
        <v>87</v>
      </c>
      <c r="CP36">
        <f>IFERROR(VLOOKUP(B36,'2018'!$B$3:$U$102,18,0), "")</f>
        <v>57</v>
      </c>
      <c r="CQ36">
        <v>83.884</v>
      </c>
      <c r="CR36">
        <f>IFERROR(VLOOKUP(B36,'2021'!$B$3:$AB$102,21,0), "")</f>
        <v>85.597999999999999</v>
      </c>
      <c r="CS36">
        <f>IFERROR(VLOOKUP(B36,'2020'!$B$3:$AD$92,7,0), "")</f>
        <v>86</v>
      </c>
      <c r="CV36" t="s">
        <v>211</v>
      </c>
      <c r="CW36">
        <v>100</v>
      </c>
      <c r="CX36">
        <v>12</v>
      </c>
      <c r="CY36">
        <f>IFERROR( VLOOKUP(B36,Programs!B37:$AB$102,2,0), "")</f>
        <v>7</v>
      </c>
      <c r="CZ36">
        <f>IFERROR(VLOOKUP(B36,Programs!B37:$AB$102,3,0), "")</f>
        <v>0</v>
      </c>
      <c r="DA36">
        <f>IFERROR(VLOOKUP(B36,Programs!$B$3:$AB$102,3,0), "")</f>
        <v>0</v>
      </c>
      <c r="DB36">
        <f>IFERROR(VLOOKUP(B36,Programs!$B$3:$AB$102,5,0), "")</f>
        <v>0</v>
      </c>
      <c r="DC36" t="str">
        <f>IFERROR(VLOOKUP(B36,Programs!$B$3:$AB$102,6,0), "")</f>
        <v>No</v>
      </c>
      <c r="DD36">
        <f>IFERROR(VLOOKUP(B36,Programs!$B$3:$AB$102,7,0), "")</f>
        <v>0</v>
      </c>
      <c r="DE36" t="str">
        <f>IFERROR(VLOOKUP(B36,Programs!$B$3:$AB$102,8,0), "")</f>
        <v>Undergraduate GPA of 3.0 or higherBachelor's degree from an accredited U.S. institution or the equivalent of a U.S. bachelor's degree from a foreign institution.</v>
      </c>
      <c r="DF36">
        <f>IFERROR(VLOOKUP(B36,Programs!$B$3:$AB$102,9,0), "")</f>
        <v>3</v>
      </c>
      <c r="DG36">
        <f>IFERROR(VLOOKUP(B36,Programs!$B$3:$AB$102,10,0), "")</f>
        <v>0</v>
      </c>
      <c r="DH36" t="str">
        <f>IFERROR(VLOOKUP(B36,Programs!$B$3:$AB$102,11,0), "")</f>
        <v>Both</v>
      </c>
      <c r="DI36">
        <f>IFERROR(VLOOKUP(B36,Programs!$B$3:$AB$102,12,0), "")</f>
        <v>50</v>
      </c>
      <c r="DJ36">
        <f>IFERROR(VLOOKUP(B36,Programs!$B$3:$AB$102,13,0), "")</f>
        <v>0</v>
      </c>
      <c r="DK36">
        <f>IFERROR(VLOOKUP(B36,Programs!$B$3:$AB$102,14,0), "")</f>
        <v>45000</v>
      </c>
      <c r="DL36" t="str">
        <f>IFERROR(VLOOKUP(B36,Programs!$B$3:$AB$102,15,0), "")</f>
        <v>USD</v>
      </c>
      <c r="DM36">
        <f>IFERROR(VLOOKUP(B36,Programs!$B$3:$AB$102,16,0), "")</f>
        <v>3</v>
      </c>
      <c r="DN36">
        <f>IFERROR(VLOOKUP(B36,Programs!$B$3:$AB$102,17,0), "")</f>
        <v>3</v>
      </c>
      <c r="DO36">
        <f>IFERROR(VLOOKUP(B36,Programs!$B$3:$AB$102,18,0), "")</f>
        <v>15</v>
      </c>
      <c r="DP36">
        <f>IFERROR(VLOOKUP(B36,Programs!$B$3:$AB$102,19,0), "")</f>
        <v>0</v>
      </c>
      <c r="DQ36" s="30" t="str">
        <f>IFERROR(VLOOKUP(B36,Programs!$B$3:$AB$102,20,0), "")</f>
        <v>No</v>
      </c>
      <c r="DR36" t="str">
        <f>IFERROR(VLOOKUP(B36,Programs!$B$3:$AB$102,21,0), "")</f>
        <v>Yes</v>
      </c>
      <c r="DS36" t="str">
        <f>IFERROR(VLOOKUP(B36,Programs!$B$3:$AB$102,22,0), "")</f>
        <v>No</v>
      </c>
      <c r="DT36" t="str">
        <f>IFERROR(VLOOKUP(B36,Programs!$B$3:$AB$102,23,0), "")</f>
        <v>No</v>
      </c>
      <c r="DU36" t="str">
        <f>IFERROR(VLOOKUP(B36,Programs!$B$3:$AB$102,24,0), "")</f>
        <v>Yes</v>
      </c>
      <c r="DV36" t="str">
        <f>IFERROR(VLOOKUP(B36,Programs!$B$3:$AB$102,25,0), "")</f>
        <v>No</v>
      </c>
      <c r="DW36" t="str">
        <f>IFERROR(VLOOKUP(B36,Programs!$B$3:$AB$102,26,0), "")</f>
        <v>Yes</v>
      </c>
      <c r="DX36" t="str">
        <f>IFERROR(VLOOKUP(B36,Programs!$B$3:$AB$102,27,0), "")</f>
        <v>No</v>
      </c>
    </row>
    <row r="37" spans="1:128" x14ac:dyDescent="0.3">
      <c r="A37">
        <v>36</v>
      </c>
      <c r="B37" t="s">
        <v>73</v>
      </c>
      <c r="C37" t="s">
        <v>1</v>
      </c>
      <c r="D37">
        <v>42</v>
      </c>
      <c r="E37">
        <f>IFERROR(VLOOKUP(B37,'2021'!$B$3:$AB$102,22,0), "")</f>
        <v>75</v>
      </c>
      <c r="F37">
        <f>IFERROR(VLOOKUP(B37,'2020'!$B$3:$AD$92,11,0), "")</f>
        <v>78</v>
      </c>
      <c r="G37">
        <f>IFERROR(VLOOKUP(B37,'2019'!$B$3:$AC$102,14,0), "")</f>
        <v>90</v>
      </c>
      <c r="I37">
        <f t="shared" si="0"/>
        <v>48</v>
      </c>
      <c r="J37">
        <v>75</v>
      </c>
      <c r="K37">
        <f>IFERROR(VLOOKUP(B37,'2021'!$B$3:$AB$102,10,0), "")</f>
        <v>69</v>
      </c>
      <c r="L37">
        <f>IFERROR(VLOOKUP(B37,'2020'!$B$3:$AD$92,20,0), "")</f>
        <v>69</v>
      </c>
      <c r="M37">
        <f>IFERROR(VLOOKUP(B37,'2019'!$B$3:$AC$102,19,0), "")</f>
        <v>59</v>
      </c>
      <c r="N37">
        <f>IFERROR(VLOOKUP(B37,'2018'!$B$3:$U$102,14,0), "")</f>
        <v>55</v>
      </c>
      <c r="O37">
        <v>13</v>
      </c>
      <c r="P37">
        <f>IFERROR(VLOOKUP(B37,'2021'!B38:$AB$102,23,0), "")</f>
        <v>3</v>
      </c>
      <c r="Q37">
        <f>IFERROR(VLOOKUP(B37,'2020'!$B$3:$AD$92,4,0), "")</f>
        <v>5</v>
      </c>
      <c r="R37">
        <f>IFERROR(VLOOKUP(B37,'2019'!$B$3:$AC$102,5,0), "")</f>
        <v>6</v>
      </c>
      <c r="T37">
        <v>42</v>
      </c>
      <c r="U37">
        <f>IFERROR(VLOOKUP(B37,'2021'!$B$3:$AB$102,11,0), "")</f>
        <v>52</v>
      </c>
      <c r="V37">
        <f>IFERROR(VLOOKUP(B37,'2020'!$B$3:$AD$92,6,0), "")</f>
        <v>69</v>
      </c>
      <c r="W37">
        <f>IFERROR(VLOOKUP(B37,'2019'!$B$3:$AC$102,12,0), "")</f>
        <v>78</v>
      </c>
      <c r="X37">
        <f>IFERROR(VLOOKUP(B37,'2018'!$B$3:$U$102,15,0), "")</f>
        <v>76</v>
      </c>
      <c r="Y37">
        <v>90</v>
      </c>
      <c r="Z37">
        <f>IFERROR(VLOOKUP(B37,'2021'!$B$3:$AB$102,12,0), "")</f>
        <v>100</v>
      </c>
      <c r="AA37">
        <f>IFERROR(VLOOKUP(B37,'2020'!$B$3:$AD$92,15,0), "")</f>
        <v>97</v>
      </c>
      <c r="AB37">
        <f>IFERROR(VLOOKUP(B37,'2019'!$B$3:$AC$102,21,0), "")</f>
        <v>89</v>
      </c>
      <c r="AC37">
        <f>IFERROR(VLOOKUP(B37,'2018'!$B$3:$U$102,19,0), "")</f>
        <v>71</v>
      </c>
      <c r="AD37">
        <v>48</v>
      </c>
      <c r="AE37">
        <f>IFERROR(VLOOKUP(B37,'2021'!$B$3:$AB$102,9,0), "")</f>
        <v>52</v>
      </c>
      <c r="AF37">
        <f>IFERROR(VLOOKUP(B37,'2020'!$B$3:$AD$92,18,0), "")</f>
        <v>54</v>
      </c>
      <c r="AG37">
        <f>IFERROR(VLOOKUP(B37,'2019'!$B$3:$AC$102,16,0), "")</f>
        <v>52</v>
      </c>
      <c r="AH37">
        <f>IFERROR(VLOOKUP(B37,'2018'!$B$3:$U$102,16,0), "")</f>
        <v>51</v>
      </c>
      <c r="AI37">
        <v>36</v>
      </c>
      <c r="AJ37">
        <v>42</v>
      </c>
      <c r="AK37">
        <v>48</v>
      </c>
      <c r="AL37">
        <v>66</v>
      </c>
      <c r="AM37">
        <f>IFERROR(VLOOKUP(B37,'2019'!$B$3:$AC$102,24,0), "")</f>
        <v>94</v>
      </c>
      <c r="AN37">
        <v>8.65</v>
      </c>
      <c r="AO37">
        <f>IFERROR(VLOOKUP(B37,'2021'!$B$3:$AB$102,13,0), "")</f>
        <v>8.81</v>
      </c>
      <c r="AP37">
        <f>IFERROR(VLOOKUP(B37,'2020'!$B$3:$AD$92,25,0), "")</f>
        <v>8.5500000000000007</v>
      </c>
      <c r="AS37">
        <v>42</v>
      </c>
      <c r="AT37">
        <f>IFERROR(VLOOKUP(B37,'2021'!$B$3:$AB$102,3,0), "")</f>
        <v>50</v>
      </c>
      <c r="AU37">
        <f>IFERROR(VLOOKUP(B37,'2020'!$B$3:$AD$92,12,0), "")</f>
        <v>50</v>
      </c>
      <c r="AV37">
        <f>IFERROR(VLOOKUP(B37,'2019'!$B$3:$AC$102,22,0), "")</f>
        <v>47</v>
      </c>
      <c r="AW37">
        <f>IFERROR(VLOOKUP(B37,'2018'!$B$3:$U$102,5,0), "")</f>
        <v>20</v>
      </c>
      <c r="AX37">
        <v>51</v>
      </c>
      <c r="AY37">
        <f>IFERROR(VLOOKUP(B37,'2021'!$B$3:$AB$102,27,0), "")</f>
        <v>50</v>
      </c>
      <c r="AZ37">
        <f>IFERROR(VLOOKUP(B37,'2020'!$B$3:$AD$92,8,0), "")</f>
        <v>51</v>
      </c>
      <c r="BA37">
        <f>IFERROR(VLOOKUP(B37,'2019'!B38:$AC$102,20,0), "")</f>
        <v>51</v>
      </c>
      <c r="BB37">
        <f>IFERROR(VLOOKUP(B37,'2018'!$B$3:$U$102,4,0), "")</f>
        <v>65</v>
      </c>
      <c r="BC37">
        <v>50</v>
      </c>
      <c r="BD37">
        <f>IFERROR(VLOOKUP(B37,'2021'!$B$3:$AB$102,6,0), "")</f>
        <v>51</v>
      </c>
      <c r="BE37">
        <f>IFERROR(VLOOKUP(B37,'2020'!$B$3:$AD$92,3,0), "")</f>
        <v>51</v>
      </c>
      <c r="BF37">
        <f>IFERROR(VLOOKUP(B37,'2019'!$B$3:$AC$102,27,0), "")</f>
        <v>51</v>
      </c>
      <c r="BG37">
        <f>IFERROR(VLOOKUP(B37,'2018'!$B$3:$U$102,8,0), "")</f>
        <v>65</v>
      </c>
      <c r="BH37">
        <v>86</v>
      </c>
      <c r="BI37">
        <f>IFERROR(VLOOKUP(B38,'2021'!$B$3:$AB$102,17,0), "")</f>
        <v>7</v>
      </c>
      <c r="BJ37">
        <f>IFERROR(VLOOKUP(B37,'2020'!$B$3:$AD$92,2,0), "")</f>
        <v>66</v>
      </c>
      <c r="BK37">
        <f>IFERROR(VLOOKUP(B37,'2019'!$B$3:$AC$102,11,0), "")</f>
        <v>95</v>
      </c>
      <c r="BL37">
        <f>IFERROR(VLOOKUP(B37,'2018'!B38:U137,13,0), "")</f>
        <v>97</v>
      </c>
      <c r="BM37" s="25">
        <v>41.56</v>
      </c>
      <c r="BN37" s="25">
        <f>IFERROR(VLOOKUP($B37,'2021'!$B$3:$AB$102,20,0),"")</f>
        <v>43.01</v>
      </c>
      <c r="BO37" s="25">
        <f>IFERROR(VLOOKUP($B37,'2020'!$B$3:$AD$92,20,0),"")</f>
        <v>69</v>
      </c>
      <c r="BP37" s="25">
        <f>IFERROR(VLOOKUP($B37,'2019'!$B$3:$AC$102,17,0),"")</f>
        <v>38</v>
      </c>
      <c r="BQ37" s="25">
        <f>IFERROR(VLOOKUP($B37,'2018'!$B$3:$U$102,17,0),"")</f>
        <v>36</v>
      </c>
      <c r="BR37" s="1">
        <v>74250</v>
      </c>
      <c r="BS37" s="1">
        <f>IFERROR(VLOOKUP(B37,'2021'!$B$3:$AB$102,18,0), "")</f>
        <v>64994</v>
      </c>
      <c r="BT37" s="1">
        <f>IFERROR(VLOOKUP(B37,'2020'!$B$3:$AD$92,16,0), "")</f>
        <v>60454</v>
      </c>
      <c r="BU37" s="1">
        <f>IFERROR(VLOOKUP(B37,'2019'!$B$3:$AC$102,7,0), "")</f>
        <v>53615</v>
      </c>
      <c r="BV37" s="1"/>
      <c r="BW37">
        <v>61</v>
      </c>
      <c r="BX37">
        <f>IFERROR(VLOOKUP(B37,'2021'!$B$3:$AB$102,24,0), "")</f>
        <v>80</v>
      </c>
      <c r="BY37">
        <f>IFERROR(VLOOKUP(B37,'2020'!$B$3:$AD$92,28,0), "")</f>
        <v>79</v>
      </c>
      <c r="BZ37">
        <f>IFERROR(VLOOKUP(B37,'2019'!$B$3:$AC$102,13,0), "")</f>
        <v>81</v>
      </c>
      <c r="CB37" t="s">
        <v>213</v>
      </c>
      <c r="CC37" t="str">
        <f>IFERROR(VLOOKUP(B37,'2021'!$B$3:$AB$102,5,0), "")</f>
        <v>100 (85)</v>
      </c>
      <c r="CD37" t="str">
        <f>IFERROR(VLOOKUP(B37,'2020'!$B$3:$AD$92,13,0), "")</f>
        <v>94 (83)</v>
      </c>
      <c r="CE37" t="str">
        <f>IFERROR(VLOOKUP(B37,'2019'!$B$3:$AC$102,10,0), "")</f>
        <v>92 (80)</v>
      </c>
      <c r="CG37">
        <v>69</v>
      </c>
      <c r="CH37">
        <f>IFERROR(VLOOKUP(B37,'2021'!$B$3:$AB$102,7,0), "")</f>
        <v>61</v>
      </c>
      <c r="CI37">
        <f>IFERROR(VLOOKUP(B37,'2020'!$B$3:$AD$92,17,0), "")</f>
        <v>61</v>
      </c>
      <c r="CJ37">
        <f>IFERROR(VLOOKUP(B37,'2019'!$B$3:$AC$102,9,0), "")</f>
        <v>54</v>
      </c>
      <c r="CK37">
        <f>IFERROR(VLOOKUP(B37,'2018'!$B$3:$U$102,11,0), "")</f>
        <v>52</v>
      </c>
      <c r="CL37">
        <v>50</v>
      </c>
      <c r="CM37">
        <f>IFERROR(VLOOKUP(B37,'2021'!$B$3:$AB$102,19,0), "")</f>
        <v>53</v>
      </c>
      <c r="CN37">
        <f>IFERROR(VLOOKUP(B37,'2020'!$B$3:$AD$92,26,0), "")</f>
        <v>47</v>
      </c>
      <c r="CO37">
        <f>IFERROR(VLOOKUP(B37,'2019'!$B$3:$AC$102,3,0), "")</f>
        <v>41</v>
      </c>
      <c r="CP37">
        <f>IFERROR(VLOOKUP(B37,'2018'!$B$3:$U$102,18,0), "")</f>
        <v>28</v>
      </c>
      <c r="CQ37">
        <v>87.128</v>
      </c>
      <c r="CR37">
        <f>IFERROR(VLOOKUP(B37,'2021'!$B$3:$AB$102,21,0), "")</f>
        <v>87.046000000000006</v>
      </c>
      <c r="CS37">
        <f>IFERROR(VLOOKUP(B37,'2020'!$B$3:$AD$92,7,0), "")</f>
        <v>84</v>
      </c>
      <c r="CV37" t="s">
        <v>159</v>
      </c>
      <c r="CW37">
        <v>100</v>
      </c>
      <c r="CX37">
        <v>21</v>
      </c>
      <c r="CY37">
        <f>IFERROR( VLOOKUP(B37,Programs!B38:$AB$102,2,0), "")</f>
        <v>6</v>
      </c>
      <c r="CZ37">
        <f>IFERROR(VLOOKUP(B37,Programs!B38:$AB$102,3,0), "")</f>
        <v>0</v>
      </c>
      <c r="DA37">
        <f>IFERROR(VLOOKUP(B37,Programs!$B$3:$AB$102,3,0), "")</f>
        <v>0</v>
      </c>
      <c r="DB37" t="str">
        <f>IFERROR(VLOOKUP(B37,Programs!$B$3:$AB$102,5,0), "")</f>
        <v>B2</v>
      </c>
      <c r="DC37" t="str">
        <f>IFERROR(VLOOKUP(B37,Programs!$B$3:$AB$102,6,0), "")</f>
        <v>No</v>
      </c>
      <c r="DD37">
        <f>IFERROR(VLOOKUP(B37,Programs!$B$3:$AB$102,7,0), "")</f>
        <v>0</v>
      </c>
      <c r="DE37" t="str">
        <f>IFERROR(VLOOKUP(B37,Programs!$B$3:$AB$102,8,0), "")</f>
        <v>Open to students with a minimum of 3 years post-High School education or international equivalent (180 ECTS).</v>
      </c>
      <c r="DF37">
        <f>IFERROR(VLOOKUP(B37,Programs!$B$3:$AB$102,9,0), "")</f>
        <v>1</v>
      </c>
      <c r="DG37">
        <f>IFERROR(VLOOKUP(B37,Programs!$B$3:$AB$102,10,0), "")</f>
        <v>0</v>
      </c>
      <c r="DH37" t="str">
        <f>IFERROR(VLOOKUP(B37,Programs!$B$3:$AB$102,11,0), "")</f>
        <v>Both</v>
      </c>
      <c r="DI37">
        <f>IFERROR(VLOOKUP(B37,Programs!$B$3:$AB$102,12,0), "")</f>
        <v>50</v>
      </c>
      <c r="DJ37">
        <f>IFERROR(VLOOKUP(B37,Programs!$B$3:$AB$102,13,0), "")</f>
        <v>27800</v>
      </c>
      <c r="DK37">
        <f>IFERROR(VLOOKUP(B37,Programs!$B$3:$AB$102,14,0), "")</f>
        <v>30000</v>
      </c>
      <c r="DL37" t="str">
        <f>IFERROR(VLOOKUP(B37,Programs!$B$3:$AB$102,15,0), "")</f>
        <v>Euro</v>
      </c>
      <c r="DM37">
        <f>IFERROR(VLOOKUP(B37,Programs!$B$3:$AB$102,16,0), "")</f>
        <v>5</v>
      </c>
      <c r="DN37">
        <f>IFERROR(VLOOKUP(B37,Programs!$B$3:$AB$102,17,0), "")</f>
        <v>3</v>
      </c>
      <c r="DO37">
        <f>IFERROR(VLOOKUP(B37,Programs!$B$3:$AB$102,18,0), "")</f>
        <v>0</v>
      </c>
      <c r="DP37">
        <f>IFERROR(VLOOKUP(B37,Programs!$B$3:$AB$102,19,0), "")</f>
        <v>0</v>
      </c>
      <c r="DQ37" s="30" t="str">
        <f>IFERROR(VLOOKUP(B37,Programs!$B$3:$AB$102,20,0), "")</f>
        <v>Yes</v>
      </c>
      <c r="DR37" t="str">
        <f>IFERROR(VLOOKUP(B37,Programs!$B$3:$AB$102,21,0), "")</f>
        <v>No</v>
      </c>
      <c r="DS37" t="str">
        <f>IFERROR(VLOOKUP(B37,Programs!$B$3:$AB$102,22,0), "")</f>
        <v>No</v>
      </c>
      <c r="DT37" t="str">
        <f>IFERROR(VLOOKUP(B37,Programs!$B$3:$AB$102,23,0), "")</f>
        <v>No</v>
      </c>
      <c r="DU37" t="str">
        <f>IFERROR(VLOOKUP(B37,Programs!$B$3:$AB$102,24,0), "")</f>
        <v>Yes</v>
      </c>
      <c r="DV37" t="str">
        <f>IFERROR(VLOOKUP(B37,Programs!$B$3:$AB$102,25,0), "")</f>
        <v>No</v>
      </c>
      <c r="DW37" t="str">
        <f>IFERROR(VLOOKUP(B37,Programs!$B$3:$AB$102,26,0), "")</f>
        <v>Yes</v>
      </c>
      <c r="DX37" t="str">
        <f>IFERROR(VLOOKUP(B37,Programs!$B$3:$AB$102,27,0), "")</f>
        <v>No</v>
      </c>
    </row>
    <row r="38" spans="1:128" x14ac:dyDescent="0.3">
      <c r="A38">
        <v>37</v>
      </c>
      <c r="B38" t="s">
        <v>74</v>
      </c>
      <c r="C38" t="s">
        <v>1</v>
      </c>
      <c r="D38">
        <v>95</v>
      </c>
      <c r="E38">
        <f>IFERROR(VLOOKUP(B38,'2021'!$B$3:$AB$102,22,0), "")</f>
        <v>93</v>
      </c>
      <c r="F38">
        <f>IFERROR(VLOOKUP(B38,'2020'!$B$3:$AD$92,11,0), "")</f>
        <v>88</v>
      </c>
      <c r="G38">
        <f>IFERROR(VLOOKUP(B38,'2019'!$B$3:$AC$102,14,0), "")</f>
        <v>94</v>
      </c>
      <c r="I38">
        <f t="shared" si="0"/>
        <v>-1</v>
      </c>
      <c r="J38">
        <v>60</v>
      </c>
      <c r="K38">
        <f>IFERROR(VLOOKUP(B38,'2021'!$B$3:$AB$102,10,0), "")</f>
        <v>73</v>
      </c>
      <c r="L38">
        <f>IFERROR(VLOOKUP(B38,'2020'!$B$3:$AD$92,20,0), "")</f>
        <v>73</v>
      </c>
      <c r="M38">
        <f>IFERROR(VLOOKUP(B38,'2019'!$B$3:$AC$102,19,0), "")</f>
        <v>73</v>
      </c>
      <c r="N38">
        <f>IFERROR(VLOOKUP(B38,'2018'!$B$3:$U$102,14,0), "")</f>
        <v>73</v>
      </c>
      <c r="O38">
        <v>55</v>
      </c>
      <c r="P38">
        <f>IFERROR(VLOOKUP(B38,'2021'!B39:$AB$102,23,0), "")</f>
        <v>59</v>
      </c>
      <c r="Q38">
        <f>IFERROR(VLOOKUP(B38,'2020'!$B$3:$AD$92,4,0), "")</f>
        <v>56</v>
      </c>
      <c r="R38">
        <f>IFERROR(VLOOKUP(B38,'2019'!$B$3:$AC$102,5,0), "")</f>
        <v>60</v>
      </c>
      <c r="T38">
        <v>42</v>
      </c>
      <c r="U38">
        <f>IFERROR(VLOOKUP(B38,'2021'!$B$3:$AB$102,11,0), "")</f>
        <v>45</v>
      </c>
      <c r="V38">
        <f>IFERROR(VLOOKUP(B38,'2020'!$B$3:$AD$92,6,0), "")</f>
        <v>45</v>
      </c>
      <c r="W38">
        <f>IFERROR(VLOOKUP(B38,'2019'!$B$3:$AC$102,12,0), "")</f>
        <v>41</v>
      </c>
      <c r="X38">
        <f>IFERROR(VLOOKUP(B38,'2018'!$B$3:$U$102,15,0), "")</f>
        <v>30</v>
      </c>
      <c r="Y38">
        <v>91</v>
      </c>
      <c r="Z38">
        <f>IFERROR(VLOOKUP(B38,'2021'!$B$3:$AB$102,12,0), "")</f>
        <v>92</v>
      </c>
      <c r="AA38">
        <f>IFERROR(VLOOKUP(B38,'2020'!$B$3:$AD$92,15,0), "")</f>
        <v>91</v>
      </c>
      <c r="AB38">
        <f>IFERROR(VLOOKUP(B38,'2019'!$B$3:$AC$102,21,0), "")</f>
        <v>89</v>
      </c>
      <c r="AC38">
        <f>IFERROR(VLOOKUP(B38,'2018'!$B$3:$U$102,19,0), "")</f>
        <v>91</v>
      </c>
      <c r="AD38">
        <v>9</v>
      </c>
      <c r="AE38">
        <f>IFERROR(VLOOKUP(B38,'2021'!$B$3:$AB$102,9,0), "")</f>
        <v>13</v>
      </c>
      <c r="AF38">
        <f>IFERROR(VLOOKUP(B38,'2020'!$B$3:$AD$92,18,0), "")</f>
        <v>9</v>
      </c>
      <c r="AG38">
        <f>IFERROR(VLOOKUP(B38,'2019'!$B$3:$AC$102,16,0), "")</f>
        <v>16</v>
      </c>
      <c r="AH38">
        <f>IFERROR(VLOOKUP(B38,'2018'!$B$3:$U$102,16,0), "")</f>
        <v>9</v>
      </c>
      <c r="AI38">
        <v>37</v>
      </c>
      <c r="AJ38">
        <v>42</v>
      </c>
      <c r="AK38">
        <v>46</v>
      </c>
      <c r="AL38">
        <v>47</v>
      </c>
      <c r="AM38">
        <f>IFERROR(VLOOKUP(B38,'2019'!$B$3:$AC$102,24,0), "")</f>
        <v>43</v>
      </c>
      <c r="AN38">
        <v>7.88</v>
      </c>
      <c r="AO38">
        <f>IFERROR(VLOOKUP(B38,'2021'!$B$3:$AB$102,13,0), "")</f>
        <v>8.1999999999999993</v>
      </c>
      <c r="AP38">
        <f>IFERROR(VLOOKUP(B38,'2020'!$B$3:$AD$92,25,0), "")</f>
        <v>8.32</v>
      </c>
      <c r="AS38">
        <v>50</v>
      </c>
      <c r="AT38">
        <f>IFERROR(VLOOKUP(B38,'2021'!$B$3:$AB$102,3,0), "")</f>
        <v>53</v>
      </c>
      <c r="AU38">
        <f>IFERROR(VLOOKUP(B38,'2020'!$B$3:$AD$92,12,0), "")</f>
        <v>53</v>
      </c>
      <c r="AV38">
        <f>IFERROR(VLOOKUP(B38,'2019'!$B$3:$AC$102,22,0), "")</f>
        <v>53</v>
      </c>
      <c r="AW38">
        <f>IFERROR(VLOOKUP(B38,'2018'!$B$3:$U$102,5,0), "")</f>
        <v>53</v>
      </c>
      <c r="AX38">
        <v>53</v>
      </c>
      <c r="AY38">
        <f>IFERROR(VLOOKUP(B38,'2021'!$B$3:$AB$102,27,0), "")</f>
        <v>47</v>
      </c>
      <c r="AZ38">
        <f>IFERROR(VLOOKUP(B38,'2020'!$B$3:$AD$92,8,0), "")</f>
        <v>48</v>
      </c>
      <c r="BA38">
        <f>IFERROR(VLOOKUP(B38,'2019'!B39:$AC$102,20,0), "")</f>
        <v>51</v>
      </c>
      <c r="BB38">
        <f>IFERROR(VLOOKUP(B38,'2018'!$B$3:$U$102,4,0), "")</f>
        <v>46</v>
      </c>
      <c r="BC38">
        <v>50</v>
      </c>
      <c r="BD38">
        <f>IFERROR(VLOOKUP(B38,'2021'!$B$3:$AB$102,6,0), "")</f>
        <v>47</v>
      </c>
      <c r="BE38">
        <f>IFERROR(VLOOKUP(B38,'2020'!$B$3:$AD$92,3,0), "")</f>
        <v>47</v>
      </c>
      <c r="BF38">
        <f>IFERROR(VLOOKUP(B38,'2019'!$B$3:$AC$102,27,0), "")</f>
        <v>43</v>
      </c>
      <c r="BG38">
        <f>IFERROR(VLOOKUP(B38,'2018'!$B$3:$U$102,8,0), "")</f>
        <v>43</v>
      </c>
      <c r="BH38">
        <v>6</v>
      </c>
      <c r="BI38">
        <f>IFERROR(VLOOKUP(B39,'2021'!$B$3:$AB$102,17,0), "")</f>
        <v>68</v>
      </c>
      <c r="BJ38">
        <f>IFERROR(VLOOKUP(B38,'2020'!$B$3:$AD$92,2,0), "")</f>
        <v>7</v>
      </c>
      <c r="BK38">
        <f>IFERROR(VLOOKUP(B38,'2019'!$B$3:$AC$102,11,0), "")</f>
        <v>21</v>
      </c>
      <c r="BL38">
        <f>IFERROR(VLOOKUP(B38,'2018'!B39:U138,13,0), "")</f>
        <v>43</v>
      </c>
      <c r="BM38" s="25">
        <v>61.53</v>
      </c>
      <c r="BN38" s="25">
        <f>IFERROR(VLOOKUP($B38,'2021'!$B$3:$AB$102,20,0),"")</f>
        <v>61.609000000000002</v>
      </c>
      <c r="BO38" s="25">
        <f>IFERROR(VLOOKUP($B38,'2020'!$B$3:$AD$92,20,0),"")</f>
        <v>73</v>
      </c>
      <c r="BP38" s="25">
        <f>IFERROR(VLOOKUP($B38,'2019'!$B$3:$AC$102,17,0),"")</f>
        <v>54</v>
      </c>
      <c r="BQ38" s="25">
        <f>IFERROR(VLOOKUP($B38,'2018'!$B$3:$U$102,17,0),"")</f>
        <v>45</v>
      </c>
      <c r="BR38" s="1">
        <v>70648</v>
      </c>
      <c r="BS38" s="1">
        <f>IFERROR(VLOOKUP(B38,'2021'!$B$3:$AB$102,18,0), "")</f>
        <v>66998</v>
      </c>
      <c r="BT38" s="1">
        <f>IFERROR(VLOOKUP(B38,'2020'!$B$3:$AD$92,16,0), "")</f>
        <v>62667</v>
      </c>
      <c r="BU38" s="1">
        <f>IFERROR(VLOOKUP(B38,'2019'!$B$3:$AC$102,7,0), "")</f>
        <v>61601</v>
      </c>
      <c r="BV38" s="1"/>
      <c r="BW38">
        <v>55</v>
      </c>
      <c r="BX38">
        <f>IFERROR(VLOOKUP(B38,'2021'!$B$3:$AB$102,24,0), "")</f>
        <v>59</v>
      </c>
      <c r="BY38">
        <f>IFERROR(VLOOKUP(B38,'2020'!$B$3:$AD$92,28,0), "")</f>
        <v>61</v>
      </c>
      <c r="BZ38">
        <f>IFERROR(VLOOKUP(B38,'2019'!$B$3:$AC$102,13,0), "")</f>
        <v>59</v>
      </c>
      <c r="CB38" t="s">
        <v>215</v>
      </c>
      <c r="CC38" t="str">
        <f>IFERROR(VLOOKUP(B38,'2021'!$B$3:$AB$102,5,0), "")</f>
        <v>75 (85)</v>
      </c>
      <c r="CD38" t="str">
        <f>IFERROR(VLOOKUP(B38,'2020'!$B$3:$AD$92,13,0), "")</f>
        <v>82 (57)</v>
      </c>
      <c r="CE38" t="str">
        <f>IFERROR(VLOOKUP(B38,'2019'!$B$3:$AC$102,10,0), "")</f>
        <v>91 (70)</v>
      </c>
      <c r="CG38">
        <v>56</v>
      </c>
      <c r="CH38">
        <f>IFERROR(VLOOKUP(B38,'2021'!$B$3:$AB$102,7,0), "")</f>
        <v>54</v>
      </c>
      <c r="CI38">
        <f>IFERROR(VLOOKUP(B38,'2020'!$B$3:$AD$92,17,0), "")</f>
        <v>52</v>
      </c>
      <c r="CJ38">
        <f>IFERROR(VLOOKUP(B38,'2019'!$B$3:$AC$102,9,0), "")</f>
        <v>47</v>
      </c>
      <c r="CK38">
        <f>IFERROR(VLOOKUP(B38,'2018'!$B$3:$U$102,11,0), "")</f>
        <v>46</v>
      </c>
      <c r="CL38">
        <v>80</v>
      </c>
      <c r="CM38">
        <f>IFERROR(VLOOKUP(B38,'2021'!$B$3:$AB$102,19,0), "")</f>
        <v>80</v>
      </c>
      <c r="CN38">
        <f>IFERROR(VLOOKUP(B38,'2020'!$B$3:$AD$92,26,0), "")</f>
        <v>86</v>
      </c>
      <c r="CO38">
        <f>IFERROR(VLOOKUP(B38,'2019'!$B$3:$AC$102,3,0), "")</f>
        <v>84</v>
      </c>
      <c r="CP38">
        <f>IFERROR(VLOOKUP(B38,'2018'!$B$3:$U$102,18,0), "")</f>
        <v>88</v>
      </c>
      <c r="CQ38">
        <v>83.369</v>
      </c>
      <c r="CR38">
        <f>IFERROR(VLOOKUP(B38,'2021'!$B$3:$AB$102,21,0), "")</f>
        <v>82.087999999999994</v>
      </c>
      <c r="CS38">
        <f>IFERROR(VLOOKUP(B38,'2020'!$B$3:$AD$92,7,0), "")</f>
        <v>82</v>
      </c>
      <c r="CV38" t="s">
        <v>214</v>
      </c>
      <c r="CW38">
        <v>81</v>
      </c>
      <c r="CX38">
        <v>20</v>
      </c>
      <c r="CY38">
        <f>IFERROR( VLOOKUP(B38,Programs!B39:$AB$102,2,0), "")</f>
        <v>6.5</v>
      </c>
      <c r="CZ38">
        <f>IFERROR(VLOOKUP(B38,Programs!B39:$AB$102,3,0), "")</f>
        <v>0</v>
      </c>
      <c r="DA38">
        <f>IFERROR(VLOOKUP(B38,Programs!$B$3:$AB$102,3,0), "")</f>
        <v>0</v>
      </c>
      <c r="DB38" t="str">
        <f>IFERROR(VLOOKUP(B38,Programs!$B$3:$AB$102,5,0), "")</f>
        <v>C1</v>
      </c>
      <c r="DC38" t="str">
        <f>IFERROR(VLOOKUP(B38,Programs!$B$3:$AB$102,6,0), "")</f>
        <v>No</v>
      </c>
      <c r="DD38">
        <f>IFERROR(VLOOKUP(B38,Programs!$B$3:$AB$102,7,0), "")</f>
        <v>0</v>
      </c>
      <c r="DE38" t="str">
        <f>IFERROR(VLOOKUP(B38,Programs!$B$3:$AB$102,8,0), "")</f>
        <v>Bachelor-level undergraduate degree in any subject. Fluency in English</v>
      </c>
      <c r="DF38">
        <f>IFERROR(VLOOKUP(B38,Programs!$B$3:$AB$102,9,0), "")</f>
        <v>1</v>
      </c>
      <c r="DG38">
        <f>IFERROR(VLOOKUP(B38,Programs!$B$3:$AB$102,10,0), "")</f>
        <v>0</v>
      </c>
      <c r="DH38">
        <f>IFERROR(VLOOKUP(B38,Programs!$B$3:$AB$102,11,0), "")</f>
        <v>0</v>
      </c>
      <c r="DI38">
        <f>IFERROR(VLOOKUP(B38,Programs!$B$3:$AB$102,12,0), "")</f>
        <v>0</v>
      </c>
      <c r="DJ38">
        <f>IFERROR(VLOOKUP(B38,Programs!$B$3:$AB$102,13,0), "")</f>
        <v>0</v>
      </c>
      <c r="DK38">
        <f>IFERROR(VLOOKUP(B38,Programs!$B$3:$AB$102,14,0), "")</f>
        <v>25900</v>
      </c>
      <c r="DL38" t="str">
        <f>IFERROR(VLOOKUP(B38,Programs!$B$3:$AB$102,15,0), "")</f>
        <v>Euro</v>
      </c>
      <c r="DM38">
        <f>IFERROR(VLOOKUP(B38,Programs!$B$3:$AB$102,16,0), "")</f>
        <v>6</v>
      </c>
      <c r="DN38">
        <f>IFERROR(VLOOKUP(B38,Programs!$B$3:$AB$102,17,0), "")</f>
        <v>3</v>
      </c>
      <c r="DO38">
        <f>IFERROR(VLOOKUP(B38,Programs!$B$3:$AB$102,18,0), "")</f>
        <v>10</v>
      </c>
      <c r="DP38">
        <f>IFERROR(VLOOKUP(B38,Programs!$B$3:$AB$102,19,0), "")</f>
        <v>22</v>
      </c>
      <c r="DQ38" s="30" t="str">
        <f>IFERROR(VLOOKUP(B38,Programs!$B$3:$AB$102,20,0), "")</f>
        <v>Yes</v>
      </c>
      <c r="DR38" t="str">
        <f>IFERROR(VLOOKUP(B38,Programs!$B$3:$AB$102,21,0), "")</f>
        <v>No</v>
      </c>
      <c r="DS38" t="str">
        <f>IFERROR(VLOOKUP(B38,Programs!$B$3:$AB$102,22,0), "")</f>
        <v>No</v>
      </c>
      <c r="DT38" t="str">
        <f>IFERROR(VLOOKUP(B38,Programs!$B$3:$AB$102,23,0), "")</f>
        <v>Yes</v>
      </c>
      <c r="DU38" t="str">
        <f>IFERROR(VLOOKUP(B38,Programs!$B$3:$AB$102,24,0), "")</f>
        <v>No</v>
      </c>
      <c r="DV38" t="str">
        <f>IFERROR(VLOOKUP(B38,Programs!$B$3:$AB$102,25,0), "")</f>
        <v>No</v>
      </c>
      <c r="DW38" t="str">
        <f>IFERROR(VLOOKUP(B38,Programs!$B$3:$AB$102,26,0), "")</f>
        <v>Yes</v>
      </c>
      <c r="DX38" t="str">
        <f>IFERROR(VLOOKUP(B38,Programs!$B$3:$AB$102,27,0), "")</f>
        <v>No</v>
      </c>
    </row>
    <row r="39" spans="1:128" x14ac:dyDescent="0.3">
      <c r="A39">
        <v>38</v>
      </c>
      <c r="B39" t="s">
        <v>75</v>
      </c>
      <c r="C39" t="s">
        <v>6</v>
      </c>
      <c r="D39">
        <v>14</v>
      </c>
      <c r="E39">
        <f>IFERROR(VLOOKUP(B39,'2021'!$B$3:$AB$102,22,0), "")</f>
        <v>6</v>
      </c>
      <c r="F39">
        <f>IFERROR(VLOOKUP(B39,'2020'!$B$3:$AD$92,11,0), "")</f>
        <v>3</v>
      </c>
      <c r="G39">
        <f>IFERROR(VLOOKUP(B39,'2019'!$B$3:$AC$102,14,0), "")</f>
        <v>3</v>
      </c>
      <c r="I39">
        <f t="shared" si="0"/>
        <v>-11</v>
      </c>
      <c r="J39">
        <v>35</v>
      </c>
      <c r="K39">
        <f>IFERROR(VLOOKUP(B39,'2021'!$B$3:$AB$102,10,0), "")</f>
        <v>30</v>
      </c>
      <c r="L39">
        <f>IFERROR(VLOOKUP(B39,'2020'!$B$3:$AD$92,20,0), "")</f>
        <v>30</v>
      </c>
      <c r="M39">
        <f>IFERROR(VLOOKUP(B39,'2019'!$B$3:$AC$102,19,0), "")</f>
        <v>30</v>
      </c>
      <c r="N39">
        <f>IFERROR(VLOOKUP(B39,'2018'!$B$3:$U$102,14,0), "")</f>
        <v>32</v>
      </c>
      <c r="O39">
        <v>64</v>
      </c>
      <c r="P39" t="str">
        <f>IFERROR(VLOOKUP(B39,'2021'!B40:$AB$102,23,0), "")</f>
        <v/>
      </c>
      <c r="Q39">
        <f>IFERROR(VLOOKUP(B39,'2020'!$B$3:$AD$92,4,0), "")</f>
        <v>51</v>
      </c>
      <c r="R39">
        <f>IFERROR(VLOOKUP(B39,'2019'!$B$3:$AC$102,5,0), "")</f>
        <v>57</v>
      </c>
      <c r="T39">
        <v>34</v>
      </c>
      <c r="U39">
        <f>IFERROR(VLOOKUP(B39,'2021'!$B$3:$AB$102,11,0), "")</f>
        <v>33</v>
      </c>
      <c r="V39">
        <f>IFERROR(VLOOKUP(B39,'2020'!$B$3:$AD$92,6,0), "")</f>
        <v>33</v>
      </c>
      <c r="W39">
        <f>IFERROR(VLOOKUP(B39,'2019'!$B$3:$AC$102,12,0), "")</f>
        <v>35</v>
      </c>
      <c r="X39" t="str">
        <f>IFERROR(VLOOKUP(B39,'2018'!$B$3:$U$102,15,0), "")</f>
        <v/>
      </c>
      <c r="Y39">
        <v>100</v>
      </c>
      <c r="Z39">
        <f>IFERROR(VLOOKUP(B39,'2021'!$B$3:$AB$102,12,0), "")</f>
        <v>100</v>
      </c>
      <c r="AA39">
        <f>IFERROR(VLOOKUP(B39,'2020'!$B$3:$AD$92,15,0), "")</f>
        <v>100</v>
      </c>
      <c r="AB39">
        <f>IFERROR(VLOOKUP(B39,'2019'!$B$3:$AC$102,21,0), "")</f>
        <v>100</v>
      </c>
      <c r="AC39">
        <f>IFERROR(VLOOKUP(B39,'2018'!$B$3:$U$102,19,0), "")</f>
        <v>98</v>
      </c>
      <c r="AD39">
        <v>56</v>
      </c>
      <c r="AE39">
        <f>IFERROR(VLOOKUP(B39,'2021'!$B$3:$AB$102,9,0), "")</f>
        <v>61</v>
      </c>
      <c r="AF39">
        <f>IFERROR(VLOOKUP(B39,'2020'!$B$3:$AD$92,18,0), "")</f>
        <v>60</v>
      </c>
      <c r="AG39">
        <f>IFERROR(VLOOKUP(B39,'2019'!$B$3:$AC$102,16,0), "")</f>
        <v>84</v>
      </c>
      <c r="AH39">
        <f>IFERROR(VLOOKUP(B39,'2018'!$B$3:$U$102,16,0), "")</f>
        <v>95</v>
      </c>
      <c r="AI39">
        <v>38</v>
      </c>
      <c r="AJ39">
        <v>29</v>
      </c>
      <c r="AK39">
        <v>34</v>
      </c>
      <c r="AL39">
        <v>36</v>
      </c>
      <c r="AM39">
        <f>IFERROR(VLOOKUP(B39,'2019'!$B$3:$AC$102,24,0), "")</f>
        <v>28</v>
      </c>
      <c r="AN39">
        <v>8.8699999999999992</v>
      </c>
      <c r="AO39">
        <f>IFERROR(VLOOKUP(B39,'2021'!$B$3:$AB$102,13,0), "")</f>
        <v>9.3000000000000007</v>
      </c>
      <c r="AP39">
        <f>IFERROR(VLOOKUP(B39,'2020'!$B$3:$AD$92,25,0), "")</f>
        <v>9.56</v>
      </c>
      <c r="AS39">
        <v>30</v>
      </c>
      <c r="AT39">
        <f>IFERROR(VLOOKUP(B39,'2021'!$B$3:$AB$102,3,0), "")</f>
        <v>20</v>
      </c>
      <c r="AU39">
        <f>IFERROR(VLOOKUP(B39,'2020'!$B$3:$AD$92,12,0), "")</f>
        <v>20</v>
      </c>
      <c r="AV39">
        <f>IFERROR(VLOOKUP(B39,'2019'!$B$3:$AC$102,22,0), "")</f>
        <v>20</v>
      </c>
      <c r="AW39">
        <f>IFERROR(VLOOKUP(B39,'2018'!$B$3:$U$102,5,0), "")</f>
        <v>21</v>
      </c>
      <c r="AX39">
        <v>55</v>
      </c>
      <c r="AY39">
        <f>IFERROR(VLOOKUP(B39,'2021'!$B$3:$AB$102,27,0), "")</f>
        <v>46</v>
      </c>
      <c r="AZ39">
        <f>IFERROR(VLOOKUP(B39,'2020'!$B$3:$AD$92,8,0), "")</f>
        <v>41</v>
      </c>
      <c r="BA39" t="str">
        <f>IFERROR(VLOOKUP(B39,'2019'!B40:$AC$102,20,0), "")</f>
        <v/>
      </c>
      <c r="BB39">
        <f>IFERROR(VLOOKUP(B39,'2018'!$B$3:$U$102,4,0), "")</f>
        <v>47</v>
      </c>
      <c r="BC39">
        <v>21</v>
      </c>
      <c r="BD39">
        <f>IFERROR(VLOOKUP(B39,'2021'!$B$3:$AB$102,6,0), "")</f>
        <v>17</v>
      </c>
      <c r="BE39">
        <f>IFERROR(VLOOKUP(B39,'2020'!$B$3:$AD$92,3,0), "")</f>
        <v>19</v>
      </c>
      <c r="BF39">
        <f>IFERROR(VLOOKUP(B39,'2019'!$B$3:$AC$102,27,0), "")</f>
        <v>18</v>
      </c>
      <c r="BG39">
        <f>IFERROR(VLOOKUP(B39,'2018'!$B$3:$U$102,8,0), "")</f>
        <v>16</v>
      </c>
      <c r="BH39">
        <v>78</v>
      </c>
      <c r="BI39">
        <f>IFERROR(VLOOKUP(B40,'2021'!$B$3:$AB$102,17,0), "")</f>
        <v>79</v>
      </c>
      <c r="BJ39">
        <f>IFERROR(VLOOKUP(B39,'2020'!$B$3:$AD$92,2,0), "")</f>
        <v>50</v>
      </c>
      <c r="BK39">
        <f>IFERROR(VLOOKUP(B39,'2019'!$B$3:$AC$102,11,0), "")</f>
        <v>49</v>
      </c>
      <c r="BL39" t="str">
        <f>IFERROR(VLOOKUP(B39,'2018'!B40:U139,13,0), "")</f>
        <v/>
      </c>
      <c r="BM39" s="25">
        <v>35.409999999999997</v>
      </c>
      <c r="BN39" s="25">
        <f>IFERROR(VLOOKUP($B39,'2021'!$B$3:$AB$102,20,0),"")</f>
        <v>41.49</v>
      </c>
      <c r="BO39" s="25">
        <f>IFERROR(VLOOKUP($B39,'2020'!$B$3:$AD$92,20,0),"")</f>
        <v>30</v>
      </c>
      <c r="BP39" s="25">
        <f>IFERROR(VLOOKUP($B39,'2019'!$B$3:$AC$102,17,0),"")</f>
        <v>40</v>
      </c>
      <c r="BQ39" s="25">
        <f>IFERROR(VLOOKUP($B39,'2018'!$B$3:$U$102,17,0),"")</f>
        <v>33</v>
      </c>
      <c r="BR39" s="1">
        <v>101573</v>
      </c>
      <c r="BS39" s="1">
        <f>IFERROR(VLOOKUP(B39,'2021'!$B$3:$AB$102,18,0), "")</f>
        <v>102689</v>
      </c>
      <c r="BT39" s="1">
        <f>IFERROR(VLOOKUP(B39,'2020'!$B$3:$AD$92,16,0), "")</f>
        <v>100788</v>
      </c>
      <c r="BU39" s="1">
        <f>IFERROR(VLOOKUP(B39,'2019'!$B$3:$AC$102,7,0), "")</f>
        <v>96868</v>
      </c>
      <c r="BV39" s="1"/>
      <c r="BW39">
        <v>54</v>
      </c>
      <c r="BX39">
        <f>IFERROR(VLOOKUP(B39,'2021'!$B$3:$AB$102,24,0), "")</f>
        <v>49</v>
      </c>
      <c r="BY39">
        <f>IFERROR(VLOOKUP(B39,'2020'!$B$3:$AD$92,28,0), "")</f>
        <v>43</v>
      </c>
      <c r="BZ39">
        <f>IFERROR(VLOOKUP(B39,'2019'!$B$3:$AC$102,13,0), "")</f>
        <v>48</v>
      </c>
      <c r="CB39" t="s">
        <v>216</v>
      </c>
      <c r="CC39" t="str">
        <f>IFERROR(VLOOKUP(B39,'2021'!$B$3:$AB$102,5,0), "")</f>
        <v>94 (77)</v>
      </c>
      <c r="CD39" t="str">
        <f>IFERROR(VLOOKUP(B39,'2020'!$B$3:$AD$92,13,0), "")</f>
        <v>85 (77)</v>
      </c>
      <c r="CE39" t="str">
        <f>IFERROR(VLOOKUP(B39,'2019'!$B$3:$AC$102,10,0), "")</f>
        <v>97 (82)</v>
      </c>
      <c r="CG39">
        <v>32</v>
      </c>
      <c r="CH39">
        <f>IFERROR(VLOOKUP(B39,'2021'!$B$3:$AB$102,7,0), "")</f>
        <v>30</v>
      </c>
      <c r="CI39">
        <f>IFERROR(VLOOKUP(B39,'2020'!$B$3:$AD$92,17,0), "")</f>
        <v>28</v>
      </c>
      <c r="CJ39">
        <f>IFERROR(VLOOKUP(B39,'2019'!$B$3:$AC$102,9,0), "")</f>
        <v>31</v>
      </c>
      <c r="CK39">
        <f>IFERROR(VLOOKUP(B39,'2018'!$B$3:$U$102,11,0), "")</f>
        <v>25</v>
      </c>
      <c r="CL39">
        <v>55</v>
      </c>
      <c r="CM39">
        <f>IFERROR(VLOOKUP(B39,'2021'!$B$3:$AB$102,19,0), "")</f>
        <v>43</v>
      </c>
      <c r="CN39">
        <f>IFERROR(VLOOKUP(B39,'2020'!$B$3:$AD$92,26,0), "")</f>
        <v>44</v>
      </c>
      <c r="CO39">
        <f>IFERROR(VLOOKUP(B39,'2019'!$B$3:$AC$102,3,0), "")</f>
        <v>39</v>
      </c>
      <c r="CP39">
        <f>IFERROR(VLOOKUP(B39,'2018'!$B$3:$U$102,18,0), "")</f>
        <v>37</v>
      </c>
      <c r="CQ39">
        <v>86.772999999999996</v>
      </c>
      <c r="CR39">
        <f>IFERROR(VLOOKUP(B39,'2021'!$B$3:$AB$102,21,0), "")</f>
        <v>88.197999999999993</v>
      </c>
      <c r="CS39">
        <f>IFERROR(VLOOKUP(B39,'2020'!$B$3:$AD$92,7,0), "")</f>
        <v>89</v>
      </c>
      <c r="CV39" t="s">
        <v>175</v>
      </c>
      <c r="CW39">
        <v>9</v>
      </c>
      <c r="CX39">
        <v>23</v>
      </c>
      <c r="CY39">
        <f>IFERROR( VLOOKUP(B39,Programs!B40:$AB$102,2,0), "")</f>
        <v>7</v>
      </c>
      <c r="CZ39">
        <f>IFERROR(VLOOKUP(B39,Programs!B40:$AB$102,3,0), "")</f>
        <v>0</v>
      </c>
      <c r="DA39">
        <f>IFERROR(VLOOKUP(B39,Programs!$B$3:$AB$102,3,0), "")</f>
        <v>0</v>
      </c>
      <c r="DB39">
        <f>IFERROR(VLOOKUP(B39,Programs!$B$3:$AB$102,5,0), "")</f>
        <v>0</v>
      </c>
      <c r="DC39" t="str">
        <f>IFERROR(VLOOKUP(B39,Programs!$B$3:$AB$102,6,0), "")</f>
        <v>Yes</v>
      </c>
      <c r="DD39">
        <f>IFERROR(VLOOKUP(B39,Programs!$B$3:$AB$102,7,0), "")</f>
        <v>0</v>
      </c>
      <c r="DE39" t="str">
        <f>IFERROR(VLOOKUP(B39,Programs!$B$3:$AB$102,8,0), "")</f>
        <v>First academic degree (Bachelor or Diploma) of at least 180 ECTS credits, irrelevant of discipline</v>
      </c>
      <c r="DF39">
        <f>IFERROR(VLOOKUP(B39,Programs!$B$3:$AB$102,9,0), "")</f>
        <v>1</v>
      </c>
      <c r="DG39">
        <f>IFERROR(VLOOKUP(B39,Programs!$B$3:$AB$102,10,0), "")</f>
        <v>4</v>
      </c>
      <c r="DH39">
        <f>IFERROR(VLOOKUP(B39,Programs!$B$3:$AB$102,11,0), "")</f>
        <v>0</v>
      </c>
      <c r="DI39">
        <f>IFERROR(VLOOKUP(B39,Programs!$B$3:$AB$102,12,0), "")</f>
        <v>0</v>
      </c>
      <c r="DJ39">
        <f>IFERROR(VLOOKUP(B39,Programs!$B$3:$AB$102,13,0), "")</f>
        <v>0</v>
      </c>
      <c r="DK39">
        <f>IFERROR(VLOOKUP(B39,Programs!$B$3:$AB$102,14,0), "")</f>
        <v>35500</v>
      </c>
      <c r="DL39" t="str">
        <f>IFERROR(VLOOKUP(B39,Programs!$B$3:$AB$102,15,0), "")</f>
        <v>Euro</v>
      </c>
      <c r="DM39">
        <f>IFERROR(VLOOKUP(B39,Programs!$B$3:$AB$102,16,0), "")</f>
        <v>4</v>
      </c>
      <c r="DN39">
        <f>IFERROR(VLOOKUP(B39,Programs!$B$3:$AB$102,17,0), "")</f>
        <v>3</v>
      </c>
      <c r="DO39">
        <f>IFERROR(VLOOKUP(B39,Programs!$B$3:$AB$102,18,0), "")</f>
        <v>8</v>
      </c>
      <c r="DP39">
        <f>IFERROR(VLOOKUP(B39,Programs!$B$3:$AB$102,19,0), "")</f>
        <v>25</v>
      </c>
      <c r="DQ39" s="30" t="str">
        <f>IFERROR(VLOOKUP(B39,Programs!$B$3:$AB$102,20,0), "")</f>
        <v>Yes</v>
      </c>
      <c r="DR39" t="str">
        <f>IFERROR(VLOOKUP(B39,Programs!$B$3:$AB$102,21,0), "")</f>
        <v>No</v>
      </c>
      <c r="DS39" t="str">
        <f>IFERROR(VLOOKUP(B39,Programs!$B$3:$AB$102,22,0), "")</f>
        <v>No</v>
      </c>
      <c r="DT39" t="str">
        <f>IFERROR(VLOOKUP(B39,Programs!$B$3:$AB$102,23,0), "")</f>
        <v>Yes</v>
      </c>
      <c r="DU39" t="str">
        <f>IFERROR(VLOOKUP(B39,Programs!$B$3:$AB$102,24,0), "")</f>
        <v>No</v>
      </c>
      <c r="DV39" t="str">
        <f>IFERROR(VLOOKUP(B39,Programs!$B$3:$AB$102,25,0), "")</f>
        <v>No</v>
      </c>
      <c r="DW39" t="str">
        <f>IFERROR(VLOOKUP(B39,Programs!$B$3:$AB$102,26,0), "")</f>
        <v>Yes</v>
      </c>
      <c r="DX39" t="str">
        <f>IFERROR(VLOOKUP(B39,Programs!$B$3:$AB$102,27,0), "")</f>
        <v>No</v>
      </c>
    </row>
    <row r="40" spans="1:128" x14ac:dyDescent="0.3">
      <c r="A40">
        <v>39</v>
      </c>
      <c r="B40" t="s">
        <v>76</v>
      </c>
      <c r="C40" t="s">
        <v>5</v>
      </c>
      <c r="D40">
        <v>92</v>
      </c>
      <c r="E40">
        <f>IFERROR(VLOOKUP(B40,'2021'!$B$3:$AB$102,22,0), "")</f>
        <v>92</v>
      </c>
      <c r="F40">
        <f>IFERROR(VLOOKUP(B40,'2020'!$B$3:$AD$92,11,0), "")</f>
        <v>73</v>
      </c>
      <c r="G40">
        <f>IFERROR(VLOOKUP(B40,'2019'!$B$3:$AC$102,14,0), "")</f>
        <v>76</v>
      </c>
      <c r="I40">
        <f t="shared" si="0"/>
        <v>-16</v>
      </c>
      <c r="J40">
        <v>27</v>
      </c>
      <c r="K40">
        <f>IFERROR(VLOOKUP(B40,'2021'!$B$3:$AB$102,10,0), "")</f>
        <v>29</v>
      </c>
      <c r="L40">
        <f>IFERROR(VLOOKUP(B40,'2020'!$B$3:$AD$92,20,0), "")</f>
        <v>35</v>
      </c>
      <c r="M40">
        <f>IFERROR(VLOOKUP(B40,'2019'!$B$3:$AC$102,19,0), "")</f>
        <v>35</v>
      </c>
      <c r="N40" t="str">
        <f>IFERROR(VLOOKUP(B40,'2018'!$B$3:$U$102,14,0), "")</f>
        <v/>
      </c>
      <c r="O40">
        <v>91</v>
      </c>
      <c r="P40" t="str">
        <f>IFERROR(VLOOKUP(B40,'2021'!B41:$AB$102,23,0), "")</f>
        <v/>
      </c>
      <c r="Q40">
        <f>IFERROR(VLOOKUP(B40,'2020'!$B$3:$AD$92,4,0), "")</f>
        <v>68</v>
      </c>
      <c r="R40">
        <f>IFERROR(VLOOKUP(B40,'2019'!$B$3:$AC$102,5,0), "")</f>
        <v>99</v>
      </c>
      <c r="T40">
        <v>35</v>
      </c>
      <c r="U40" t="str">
        <f>IFERROR(VLOOKUP(B40,'2021'!$B$3:$AB$102,11,0), "")</f>
        <v>-</v>
      </c>
      <c r="V40" t="str">
        <f>IFERROR(VLOOKUP(B40,'2020'!$B$3:$AD$92,6,0), "")</f>
        <v/>
      </c>
      <c r="W40" t="str">
        <f>IFERROR(VLOOKUP(B40,'2019'!$B$3:$AC$102,12,0), "")</f>
        <v/>
      </c>
      <c r="X40" t="str">
        <f>IFERROR(VLOOKUP(B40,'2018'!$B$3:$U$102,15,0), "")</f>
        <v/>
      </c>
      <c r="Y40">
        <v>100</v>
      </c>
      <c r="Z40">
        <f>IFERROR(VLOOKUP(B40,'2021'!$B$3:$AB$102,12,0), "")</f>
        <v>100</v>
      </c>
      <c r="AA40">
        <f>IFERROR(VLOOKUP(B40,'2020'!$B$3:$AD$92,15,0), "")</f>
        <v>97</v>
      </c>
      <c r="AB40">
        <f>IFERROR(VLOOKUP(B40,'2019'!$B$3:$AC$102,21,0), "")</f>
        <v>86</v>
      </c>
      <c r="AC40" t="str">
        <f>IFERROR(VLOOKUP(B40,'2018'!$B$3:$U$102,19,0), "")</f>
        <v/>
      </c>
      <c r="AD40">
        <v>10</v>
      </c>
      <c r="AE40">
        <f>IFERROR(VLOOKUP(B40,'2021'!$B$3:$AB$102,9,0), "")</f>
        <v>15</v>
      </c>
      <c r="AF40">
        <f>IFERROR(VLOOKUP(B40,'2020'!$B$3:$AD$92,18,0), "")</f>
        <v>14</v>
      </c>
      <c r="AG40">
        <f>IFERROR(VLOOKUP(B40,'2019'!$B$3:$AC$102,16,0), "")</f>
        <v>50</v>
      </c>
      <c r="AH40" t="str">
        <f>IFERROR(VLOOKUP(B40,'2018'!$B$3:$U$102,16,0), "")</f>
        <v/>
      </c>
      <c r="AI40">
        <v>39</v>
      </c>
      <c r="AJ40">
        <v>28</v>
      </c>
      <c r="AK40">
        <v>38</v>
      </c>
      <c r="AL40">
        <v>77</v>
      </c>
      <c r="AM40" t="str">
        <f>IFERROR(VLOOKUP(B40,'2019'!$B$3:$AC$102,24,0), "")</f>
        <v/>
      </c>
      <c r="AN40">
        <v>8.5399999999999991</v>
      </c>
      <c r="AO40">
        <f>IFERROR(VLOOKUP(B40,'2021'!$B$3:$AB$102,13,0), "")</f>
        <v>8.75</v>
      </c>
      <c r="AP40">
        <f>IFERROR(VLOOKUP(B40,'2020'!$B$3:$AD$92,25,0), "")</f>
        <v>8.52</v>
      </c>
      <c r="AS40">
        <v>42</v>
      </c>
      <c r="AT40">
        <f>IFERROR(VLOOKUP(B40,'2021'!$B$3:$AB$102,3,0), "")</f>
        <v>38</v>
      </c>
      <c r="AU40">
        <f>IFERROR(VLOOKUP(B40,'2020'!$B$3:$AD$92,12,0), "")</f>
        <v>35</v>
      </c>
      <c r="AV40">
        <f>IFERROR(VLOOKUP(B40,'2019'!$B$3:$AC$102,22,0), "")</f>
        <v>35</v>
      </c>
      <c r="AW40" t="str">
        <f>IFERROR(VLOOKUP(B40,'2018'!$B$3:$U$102,5,0), "")</f>
        <v/>
      </c>
      <c r="AX40">
        <v>59</v>
      </c>
      <c r="AY40">
        <f>IFERROR(VLOOKUP(B40,'2021'!$B$3:$AB$102,27,0), "")</f>
        <v>48</v>
      </c>
      <c r="AZ40">
        <f>IFERROR(VLOOKUP(B40,'2020'!$B$3:$AD$92,8,0), "")</f>
        <v>66</v>
      </c>
      <c r="BA40">
        <f>IFERROR(VLOOKUP(B40,'2019'!B41:$AC$102,20,0), "")</f>
        <v>58</v>
      </c>
      <c r="BB40" t="str">
        <f>IFERROR(VLOOKUP(B40,'2018'!$B$3:$U$102,4,0), "")</f>
        <v/>
      </c>
      <c r="BC40">
        <v>44</v>
      </c>
      <c r="BD40">
        <f>IFERROR(VLOOKUP(B40,'2021'!$B$3:$AB$102,6,0), "")</f>
        <v>43</v>
      </c>
      <c r="BE40">
        <f>IFERROR(VLOOKUP(B40,'2020'!$B$3:$AD$92,3,0), "")</f>
        <v>49</v>
      </c>
      <c r="BF40">
        <f>IFERROR(VLOOKUP(B40,'2019'!$B$3:$AC$102,27,0), "")</f>
        <v>45</v>
      </c>
      <c r="BG40" t="str">
        <f>IFERROR(VLOOKUP(B40,'2018'!$B$3:$U$102,8,0), "")</f>
        <v/>
      </c>
      <c r="BH40">
        <v>53</v>
      </c>
      <c r="BI40">
        <f>IFERROR(VLOOKUP(B41,'2021'!$B$3:$AB$102,17,0), "")</f>
        <v>11</v>
      </c>
      <c r="BJ40">
        <f>IFERROR(VLOOKUP(B40,'2020'!$B$3:$AD$92,2,0), "")</f>
        <v>51</v>
      </c>
      <c r="BK40">
        <f>IFERROR(VLOOKUP(B40,'2019'!$B$3:$AC$102,11,0), "")</f>
        <v>50</v>
      </c>
      <c r="BL40" t="str">
        <f>IFERROR(VLOOKUP(B40,'2018'!B41:U140,13,0), "")</f>
        <v/>
      </c>
      <c r="BM40" s="25">
        <v>61.38</v>
      </c>
      <c r="BN40" s="25">
        <f>IFERROR(VLOOKUP($B40,'2021'!$B$3:$AB$102,20,0),"")</f>
        <v>67.936999999999998</v>
      </c>
      <c r="BO40" s="25">
        <f>IFERROR(VLOOKUP($B40,'2020'!$B$3:$AD$92,20,0),"")</f>
        <v>35</v>
      </c>
      <c r="BP40" s="25">
        <f>IFERROR(VLOOKUP($B40,'2019'!$B$3:$AC$102,17,0),"")</f>
        <v>64</v>
      </c>
      <c r="BQ40" s="25" t="str">
        <f>IFERROR(VLOOKUP($B40,'2018'!$B$3:$U$102,17,0),"")</f>
        <v/>
      </c>
      <c r="BR40" s="1">
        <v>72739</v>
      </c>
      <c r="BS40" s="1">
        <f>IFERROR(VLOOKUP(B40,'2021'!$B$3:$AB$102,18,0), "")</f>
        <v>80224</v>
      </c>
      <c r="BT40" s="1">
        <f>IFERROR(VLOOKUP(B40,'2020'!$B$3:$AD$92,16,0), "")</f>
        <v>74827</v>
      </c>
      <c r="BU40" s="1">
        <f>IFERROR(VLOOKUP(B40,'2019'!$B$3:$AC$102,7,0), "")</f>
        <v>52519</v>
      </c>
      <c r="BV40" s="1"/>
      <c r="BW40">
        <v>46</v>
      </c>
      <c r="BX40">
        <f>IFERROR(VLOOKUP(B40,'2021'!$B$3:$AB$102,24,0), "")</f>
        <v>39</v>
      </c>
      <c r="BY40">
        <f>IFERROR(VLOOKUP(B40,'2020'!$B$3:$AD$92,28,0), "")</f>
        <v>31</v>
      </c>
      <c r="BZ40">
        <f>IFERROR(VLOOKUP(B40,'2019'!$B$3:$AC$102,13,0), "")</f>
        <v>38</v>
      </c>
      <c r="CB40" t="s">
        <v>217</v>
      </c>
      <c r="CC40" t="str">
        <f>IFERROR(VLOOKUP(B40,'2021'!$B$3:$AB$102,5,0), "")</f>
        <v>89 (82)</v>
      </c>
      <c r="CD40" t="str">
        <f>IFERROR(VLOOKUP(B40,'2020'!$B$3:$AD$92,13,0), "")</f>
        <v>92 (85)</v>
      </c>
      <c r="CE40" t="str">
        <f>IFERROR(VLOOKUP(B40,'2019'!$B$3:$AC$102,10,0), "")</f>
        <v>87 (77)</v>
      </c>
      <c r="CG40">
        <v>60</v>
      </c>
      <c r="CH40">
        <f>IFERROR(VLOOKUP(B40,'2021'!$B$3:$AB$102,7,0), "")</f>
        <v>63</v>
      </c>
      <c r="CI40">
        <f>IFERROR(VLOOKUP(B40,'2020'!$B$3:$AD$92,17,0), "")</f>
        <v>59</v>
      </c>
      <c r="CJ40">
        <f>IFERROR(VLOOKUP(B40,'2019'!$B$3:$AC$102,9,0), "")</f>
        <v>52</v>
      </c>
      <c r="CK40" t="str">
        <f>IFERROR(VLOOKUP(B40,'2018'!$B$3:$U$102,11,0), "")</f>
        <v/>
      </c>
      <c r="CL40">
        <v>88</v>
      </c>
      <c r="CM40">
        <f>IFERROR(VLOOKUP(B40,'2021'!$B$3:$AB$102,19,0), "")</f>
        <v>82</v>
      </c>
      <c r="CN40">
        <f>IFERROR(VLOOKUP(B40,'2020'!$B$3:$AD$92,26,0), "")</f>
        <v>88</v>
      </c>
      <c r="CO40">
        <f>IFERROR(VLOOKUP(B40,'2019'!$B$3:$AC$102,3,0), "")</f>
        <v>82</v>
      </c>
      <c r="CP40" t="str">
        <f>IFERROR(VLOOKUP(B40,'2018'!$B$3:$U$102,18,0), "")</f>
        <v/>
      </c>
      <c r="CQ40">
        <v>81.483999999999995</v>
      </c>
      <c r="CR40">
        <f>IFERROR(VLOOKUP(B40,'2021'!$B$3:$AB$102,21,0), "")</f>
        <v>81.984999999999999</v>
      </c>
      <c r="CS40">
        <f>IFERROR(VLOOKUP(B40,'2020'!$B$3:$AD$92,7,0), "")</f>
        <v>83</v>
      </c>
      <c r="CV40" t="s">
        <v>184</v>
      </c>
      <c r="CW40">
        <v>0</v>
      </c>
      <c r="CX40">
        <v>12</v>
      </c>
      <c r="CY40">
        <f>IFERROR( VLOOKUP(B40,Programs!B41:$AB$102,2,0), "")</f>
        <v>6.5</v>
      </c>
      <c r="CZ40">
        <f>IFERROR(VLOOKUP(B40,Programs!B41:$AB$102,3,0), "")</f>
        <v>0</v>
      </c>
      <c r="DA40">
        <f>IFERROR(VLOOKUP(B40,Programs!$B$3:$AB$102,3,0), "")</f>
        <v>0</v>
      </c>
      <c r="DB40" t="str">
        <f>IFERROR(VLOOKUP(B40,Programs!$B$3:$AB$102,5,0), "")</f>
        <v>C1</v>
      </c>
      <c r="DC40" t="str">
        <f>IFERROR(VLOOKUP(B40,Programs!$B$3:$AB$102,6,0), "")</f>
        <v>No</v>
      </c>
      <c r="DD40">
        <f>IFERROR(VLOOKUP(B40,Programs!$B$3:$AB$102,7,0), "")</f>
        <v>0</v>
      </c>
      <c r="DE40" t="str">
        <f>IFERROR(VLOOKUP(B40,Programs!$B$3:$AB$102,8,0), "")</f>
        <v>A minimum 2.1 honours degree or international equivalent.</v>
      </c>
      <c r="DF40">
        <f>IFERROR(VLOOKUP(B40,Programs!$B$3:$AB$102,9,0), "")</f>
        <v>1</v>
      </c>
      <c r="DG40">
        <f>IFERROR(VLOOKUP(B40,Programs!$B$3:$AB$102,10,0), "")</f>
        <v>0</v>
      </c>
      <c r="DH40" t="str">
        <f>IFERROR(VLOOKUP(B40,Programs!$B$3:$AB$102,11,0), "")</f>
        <v>Both</v>
      </c>
      <c r="DI40">
        <f>IFERROR(VLOOKUP(B40,Programs!$B$3:$AB$102,12,0), "")</f>
        <v>55</v>
      </c>
      <c r="DJ40">
        <f>IFERROR(VLOOKUP(B40,Programs!$B$3:$AB$102,13,0), "")</f>
        <v>16800</v>
      </c>
      <c r="DK40">
        <f>IFERROR(VLOOKUP(B40,Programs!$B$3:$AB$102,14,0), "")</f>
        <v>22100</v>
      </c>
      <c r="DL40" t="str">
        <f>IFERROR(VLOOKUP(B40,Programs!$B$3:$AB$102,15,0), "")</f>
        <v>Euro</v>
      </c>
      <c r="DM40">
        <f>IFERROR(VLOOKUP(B40,Programs!$B$3:$AB$102,16,0), "")</f>
        <v>3</v>
      </c>
      <c r="DN40">
        <f>IFERROR(VLOOKUP(B40,Programs!$B$3:$AB$102,17,0), "")</f>
        <v>3</v>
      </c>
      <c r="DO40">
        <f>IFERROR(VLOOKUP(B40,Programs!$B$3:$AB$102,18,0), "")</f>
        <v>17</v>
      </c>
      <c r="DP40">
        <f>IFERROR(VLOOKUP(B40,Programs!$B$3:$AB$102,19,0), "")</f>
        <v>4</v>
      </c>
      <c r="DQ40" s="30" t="str">
        <f>IFERROR(VLOOKUP(B40,Programs!$B$3:$AB$102,20,0), "")</f>
        <v>No</v>
      </c>
      <c r="DR40" t="str">
        <f>IFERROR(VLOOKUP(B40,Programs!$B$3:$AB$102,21,0), "")</f>
        <v>No</v>
      </c>
      <c r="DS40" t="str">
        <f>IFERROR(VLOOKUP(B40,Programs!$B$3:$AB$102,22,0), "")</f>
        <v>Yes</v>
      </c>
      <c r="DT40" t="str">
        <f>IFERROR(VLOOKUP(B40,Programs!$B$3:$AB$102,23,0), "")</f>
        <v>No</v>
      </c>
      <c r="DU40" t="str">
        <f>IFERROR(VLOOKUP(B40,Programs!$B$3:$AB$102,24,0), "")</f>
        <v>No</v>
      </c>
      <c r="DV40" t="str">
        <f>IFERROR(VLOOKUP(B40,Programs!$B$3:$AB$102,25,0), "")</f>
        <v>Yes</v>
      </c>
      <c r="DW40">
        <f>IFERROR(VLOOKUP(B40,Programs!$B$3:$AB$102,26,0), "")</f>
        <v>0</v>
      </c>
      <c r="DX40" t="str">
        <f>IFERROR(VLOOKUP(B40,Programs!$B$3:$AB$102,27,0), "")</f>
        <v>No</v>
      </c>
    </row>
    <row r="41" spans="1:128" x14ac:dyDescent="0.3">
      <c r="A41">
        <v>40</v>
      </c>
      <c r="B41" t="s">
        <v>77</v>
      </c>
      <c r="C41" t="s">
        <v>17</v>
      </c>
      <c r="D41">
        <v>20</v>
      </c>
      <c r="E41">
        <f>IFERROR(VLOOKUP(B41,'2021'!$B$3:$AB$102,22,0), "")</f>
        <v>25</v>
      </c>
      <c r="F41">
        <f>IFERROR(VLOOKUP(B41,'2020'!$B$3:$AD$92,11,0), "")</f>
        <v>28</v>
      </c>
      <c r="G41">
        <f>IFERROR(VLOOKUP(B41,'2019'!$B$3:$AC$102,14,0), "")</f>
        <v>16</v>
      </c>
      <c r="I41">
        <f t="shared" si="0"/>
        <v>-4</v>
      </c>
      <c r="J41">
        <v>40</v>
      </c>
      <c r="K41">
        <f>IFERROR(VLOOKUP(B41,'2021'!$B$3:$AB$102,10,0), "")</f>
        <v>35</v>
      </c>
      <c r="L41">
        <f>IFERROR(VLOOKUP(B41,'2020'!$B$3:$AD$92,20,0), "")</f>
        <v>35</v>
      </c>
      <c r="M41">
        <f>IFERROR(VLOOKUP(B41,'2019'!$B$3:$AC$102,19,0), "")</f>
        <v>39</v>
      </c>
      <c r="N41">
        <f>IFERROR(VLOOKUP(B41,'2018'!$B$3:$U$102,14,0), "")</f>
        <v>39</v>
      </c>
      <c r="O41">
        <v>38</v>
      </c>
      <c r="P41" t="str">
        <f>IFERROR(VLOOKUP(B41,'2021'!B42:$AB$102,23,0), "")</f>
        <v/>
      </c>
      <c r="Q41">
        <f>IFERROR(VLOOKUP(B41,'2020'!$B$3:$AD$92,4,0), "")</f>
        <v>3</v>
      </c>
      <c r="R41">
        <f>IFERROR(VLOOKUP(B41,'2019'!$B$3:$AC$102,5,0), "")</f>
        <v>2</v>
      </c>
      <c r="T41">
        <v>36</v>
      </c>
      <c r="U41">
        <f>IFERROR(VLOOKUP(B41,'2021'!$B$3:$AB$102,11,0), "")</f>
        <v>32</v>
      </c>
      <c r="V41" t="str">
        <f>IFERROR(VLOOKUP(B41,'2020'!$B$3:$AD$92,6,0), "")</f>
        <v/>
      </c>
      <c r="W41" t="str">
        <f>IFERROR(VLOOKUP(B41,'2019'!$B$3:$AC$102,12,0), "")</f>
        <v/>
      </c>
      <c r="X41">
        <f>IFERROR(VLOOKUP(B41,'2018'!$B$3:$U$102,15,0), "")</f>
        <v>38</v>
      </c>
      <c r="Y41">
        <v>100</v>
      </c>
      <c r="Z41">
        <f>IFERROR(VLOOKUP(B41,'2021'!$B$3:$AB$102,12,0), "")</f>
        <v>100</v>
      </c>
      <c r="AA41">
        <f>IFERROR(VLOOKUP(B41,'2020'!$B$3:$AD$92,15,0), "")</f>
        <v>98</v>
      </c>
      <c r="AB41">
        <f>IFERROR(VLOOKUP(B41,'2019'!$B$3:$AC$102,21,0), "")</f>
        <v>97</v>
      </c>
      <c r="AC41">
        <f>IFERROR(VLOOKUP(B41,'2018'!$B$3:$U$102,19,0), "")</f>
        <v>95</v>
      </c>
      <c r="AD41">
        <v>38</v>
      </c>
      <c r="AE41">
        <f>IFERROR(VLOOKUP(B41,'2021'!$B$3:$AB$102,9,0), "")</f>
        <v>51</v>
      </c>
      <c r="AF41">
        <f>IFERROR(VLOOKUP(B41,'2020'!$B$3:$AD$92,18,0), "")</f>
        <v>56</v>
      </c>
      <c r="AG41">
        <f>IFERROR(VLOOKUP(B41,'2019'!$B$3:$AC$102,16,0), "")</f>
        <v>66</v>
      </c>
      <c r="AH41">
        <f>IFERROR(VLOOKUP(B41,'2018'!$B$3:$U$102,16,0), "")</f>
        <v>56</v>
      </c>
      <c r="AI41">
        <v>40</v>
      </c>
      <c r="AJ41">
        <v>32</v>
      </c>
      <c r="AK41">
        <v>35</v>
      </c>
      <c r="AL41">
        <v>29</v>
      </c>
      <c r="AM41" t="str">
        <f>IFERROR(VLOOKUP(B41,'2019'!$B$3:$AC$102,24,0), "")</f>
        <v/>
      </c>
      <c r="AN41">
        <v>9.35</v>
      </c>
      <c r="AO41">
        <f>IFERROR(VLOOKUP(B41,'2021'!$B$3:$AB$102,13,0), "")</f>
        <v>9.1999999999999993</v>
      </c>
      <c r="AP41">
        <f>IFERROR(VLOOKUP(B41,'2020'!$B$3:$AD$92,25,0), "")</f>
        <v>8.31</v>
      </c>
      <c r="AS41">
        <v>20</v>
      </c>
      <c r="AT41">
        <f>IFERROR(VLOOKUP(B41,'2021'!$B$3:$AB$102,3,0), "")</f>
        <v>18</v>
      </c>
      <c r="AU41">
        <f>IFERROR(VLOOKUP(B41,'2020'!$B$3:$AD$92,12,0), "")</f>
        <v>6</v>
      </c>
      <c r="AV41">
        <f>IFERROR(VLOOKUP(B41,'2019'!$B$3:$AC$102,22,0), "")</f>
        <v>6</v>
      </c>
      <c r="AW41">
        <f>IFERROR(VLOOKUP(B41,'2018'!$B$3:$U$102,5,0), "")</f>
        <v>6</v>
      </c>
      <c r="AX41">
        <v>42</v>
      </c>
      <c r="AY41">
        <f>IFERROR(VLOOKUP(B41,'2021'!$B$3:$AB$102,27,0), "")</f>
        <v>53</v>
      </c>
      <c r="AZ41">
        <f>IFERROR(VLOOKUP(B41,'2020'!$B$3:$AD$92,8,0), "")</f>
        <v>40</v>
      </c>
      <c r="BA41" t="str">
        <f>IFERROR(VLOOKUP(B41,'2019'!B42:$AC$102,20,0), "")</f>
        <v/>
      </c>
      <c r="BB41">
        <f>IFERROR(VLOOKUP(B41,'2018'!$B$3:$U$102,4,0), "")</f>
        <v>40</v>
      </c>
      <c r="BC41">
        <v>26</v>
      </c>
      <c r="BD41">
        <f>IFERROR(VLOOKUP(B41,'2021'!$B$3:$AB$102,6,0), "")</f>
        <v>28</v>
      </c>
      <c r="BE41">
        <f>IFERROR(VLOOKUP(B41,'2020'!$B$3:$AD$92,3,0), "")</f>
        <v>29</v>
      </c>
      <c r="BF41">
        <f>IFERROR(VLOOKUP(B41,'2019'!$B$3:$AC$102,27,0), "")</f>
        <v>29</v>
      </c>
      <c r="BG41">
        <f>IFERROR(VLOOKUP(B41,'2018'!$B$3:$U$102,8,0), "")</f>
        <v>28</v>
      </c>
      <c r="BH41">
        <v>18</v>
      </c>
      <c r="BI41">
        <f>IFERROR(VLOOKUP(B42,'2021'!$B$3:$AB$102,17,0), "")</f>
        <v>33</v>
      </c>
      <c r="BJ41">
        <f>IFERROR(VLOOKUP(B41,'2020'!$B$3:$AD$92,2,0), "")</f>
        <v>35</v>
      </c>
      <c r="BK41">
        <f>IFERROR(VLOOKUP(B41,'2019'!$B$3:$AC$102,11,0), "")</f>
        <v>38</v>
      </c>
      <c r="BL41">
        <f>IFERROR(VLOOKUP(B41,'2018'!B42:U141,13,0), "")</f>
        <v>24</v>
      </c>
      <c r="BM41" s="25">
        <v>56.12</v>
      </c>
      <c r="BN41" s="25">
        <f>IFERROR(VLOOKUP($B41,'2021'!$B$3:$AB$102,20,0),"")</f>
        <v>76.442999999999998</v>
      </c>
      <c r="BO41" s="25">
        <f>IFERROR(VLOOKUP($B41,'2020'!$B$3:$AD$92,20,0),"")</f>
        <v>35</v>
      </c>
      <c r="BP41" s="25">
        <f>IFERROR(VLOOKUP($B41,'2019'!$B$3:$AC$102,17,0),"")</f>
        <v>60</v>
      </c>
      <c r="BQ41" s="25">
        <f>IFERROR(VLOOKUP($B41,'2018'!$B$3:$U$102,17,0),"")</f>
        <v>47</v>
      </c>
      <c r="BR41" s="1">
        <v>72087</v>
      </c>
      <c r="BS41" s="1">
        <f>IFERROR(VLOOKUP(B41,'2021'!$B$3:$AB$102,18,0), "")</f>
        <v>76056</v>
      </c>
      <c r="BT41" s="1">
        <f>IFERROR(VLOOKUP(B41,'2020'!$B$3:$AD$92,16,0), "")</f>
        <v>72809</v>
      </c>
      <c r="BU41" s="1">
        <f>IFERROR(VLOOKUP(B41,'2019'!$B$3:$AC$102,7,0), "")</f>
        <v>75839</v>
      </c>
      <c r="BV41" s="1"/>
      <c r="BW41">
        <v>35</v>
      </c>
      <c r="BX41">
        <f>IFERROR(VLOOKUP(B41,'2021'!$B$3:$AB$102,24,0), "")</f>
        <v>34</v>
      </c>
      <c r="BY41">
        <f>IFERROR(VLOOKUP(B41,'2020'!$B$3:$AD$92,28,0), "")</f>
        <v>30</v>
      </c>
      <c r="BZ41">
        <f>IFERROR(VLOOKUP(B41,'2019'!$B$3:$AC$102,13,0), "")</f>
        <v>32</v>
      </c>
      <c r="CB41" t="s">
        <v>183</v>
      </c>
      <c r="CC41" t="str">
        <f>IFERROR(VLOOKUP(B41,'2021'!$B$3:$AB$102,5,0), "")</f>
        <v>83 (96)</v>
      </c>
      <c r="CD41" t="str">
        <f>IFERROR(VLOOKUP(B41,'2020'!$B$3:$AD$92,13,0), "")</f>
        <v>100 (100)</v>
      </c>
      <c r="CE41" t="str">
        <f>IFERROR(VLOOKUP(B41,'2019'!$B$3:$AC$102,10,0), "")</f>
        <v>97 (94)</v>
      </c>
      <c r="CG41">
        <v>37</v>
      </c>
      <c r="CH41">
        <f>IFERROR(VLOOKUP(B41,'2021'!$B$3:$AB$102,7,0), "")</f>
        <v>38</v>
      </c>
      <c r="CI41">
        <f>IFERROR(VLOOKUP(B41,'2020'!$B$3:$AD$92,17,0), "")</f>
        <v>39</v>
      </c>
      <c r="CJ41">
        <f>IFERROR(VLOOKUP(B41,'2019'!$B$3:$AC$102,9,0), "")</f>
        <v>37</v>
      </c>
      <c r="CK41">
        <f>IFERROR(VLOOKUP(B41,'2018'!$B$3:$U$102,11,0), "")</f>
        <v>36</v>
      </c>
      <c r="CL41">
        <v>42</v>
      </c>
      <c r="CM41">
        <f>IFERROR(VLOOKUP(B41,'2021'!$B$3:$AB$102,19,0), "")</f>
        <v>32</v>
      </c>
      <c r="CN41">
        <f>IFERROR(VLOOKUP(B41,'2020'!$B$3:$AD$92,26,0), "")</f>
        <v>36</v>
      </c>
      <c r="CO41">
        <f>IFERROR(VLOOKUP(B41,'2019'!$B$3:$AC$102,3,0), "")</f>
        <v>22</v>
      </c>
      <c r="CP41">
        <f>IFERROR(VLOOKUP(B41,'2018'!$B$3:$U$102,18,0), "")</f>
        <v>19</v>
      </c>
      <c r="CQ41">
        <v>83.762</v>
      </c>
      <c r="CR41">
        <f>IFERROR(VLOOKUP(B41,'2021'!$B$3:$AB$102,21,0), "")</f>
        <v>81.147000000000006</v>
      </c>
      <c r="CS41">
        <f>IFERROR(VLOOKUP(B41,'2020'!$B$3:$AD$92,7,0), "")</f>
        <v>80</v>
      </c>
      <c r="CV41" t="s">
        <v>218</v>
      </c>
      <c r="CW41">
        <v>100</v>
      </c>
      <c r="CX41">
        <v>10</v>
      </c>
      <c r="CY41">
        <f>IFERROR( VLOOKUP(B41,Programs!B42:$AB$102,2,0), "")</f>
        <v>6.5</v>
      </c>
      <c r="CZ41">
        <f>IFERROR(VLOOKUP(B41,Programs!B42:$AB$102,3,0), "")</f>
        <v>0</v>
      </c>
      <c r="DA41">
        <f>IFERROR(VLOOKUP(B41,Programs!$B$3:$AB$102,3,0), "")</f>
        <v>0</v>
      </c>
      <c r="DB41">
        <f>IFERROR(VLOOKUP(B41,Programs!$B$3:$AB$102,5,0), "")</f>
        <v>0</v>
      </c>
      <c r="DC41" t="str">
        <f>IFERROR(VLOOKUP(B41,Programs!$B$3:$AB$102,6,0), "")</f>
        <v>Yes</v>
      </c>
      <c r="DD41">
        <f>IFERROR(VLOOKUP(B41,Programs!$B$3:$AB$102,7,0), "")</f>
        <v>0</v>
      </c>
      <c r="DE41" t="str">
        <f>IFERROR(VLOOKUP(B41,Programs!$B$3:$AB$102,8,0), "")</f>
        <v>Candidates from outside Belgium can apply with a Masters degree or a 3 to 4-year Bachelor degree from a recognised institution </v>
      </c>
      <c r="DF41">
        <f>IFERROR(VLOOKUP(B41,Programs!$B$3:$AB$102,9,0), "")</f>
        <v>1</v>
      </c>
      <c r="DG41">
        <f>IFERROR(VLOOKUP(B41,Programs!$B$3:$AB$102,10,0), "")</f>
        <v>0</v>
      </c>
      <c r="DH41" t="str">
        <f>IFERROR(VLOOKUP(B41,Programs!$B$3:$AB$102,11,0), "")</f>
        <v>Both</v>
      </c>
      <c r="DI41">
        <f>IFERROR(VLOOKUP(B41,Programs!$B$3:$AB$102,12,0), "")</f>
        <v>0</v>
      </c>
      <c r="DJ41">
        <f>IFERROR(VLOOKUP(B41,Programs!$B$3:$AB$102,13,0), "")</f>
        <v>21900</v>
      </c>
      <c r="DK41">
        <f>IFERROR(VLOOKUP(B41,Programs!$B$3:$AB$102,14,0), "")</f>
        <v>21900</v>
      </c>
      <c r="DL41" t="str">
        <f>IFERROR(VLOOKUP(B41,Programs!$B$3:$AB$102,15,0), "")</f>
        <v>Euro</v>
      </c>
      <c r="DM41">
        <f>IFERROR(VLOOKUP(B41,Programs!$B$3:$AB$102,16,0), "")</f>
        <v>2</v>
      </c>
      <c r="DN41">
        <f>IFERROR(VLOOKUP(B41,Programs!$B$3:$AB$102,17,0), "")</f>
        <v>4</v>
      </c>
      <c r="DO41">
        <f>IFERROR(VLOOKUP(B41,Programs!$B$3:$AB$102,18,0), "")</f>
        <v>9</v>
      </c>
      <c r="DP41">
        <f>IFERROR(VLOOKUP(B41,Programs!$B$3:$AB$102,19,0), "")</f>
        <v>0</v>
      </c>
      <c r="DQ41" s="30" t="str">
        <f>IFERROR(VLOOKUP(B41,Programs!$B$3:$AB$102,20,0), "")</f>
        <v>No</v>
      </c>
      <c r="DR41" t="str">
        <f>IFERROR(VLOOKUP(B41,Programs!$B$3:$AB$102,21,0), "")</f>
        <v>Yes</v>
      </c>
      <c r="DS41" t="str">
        <f>IFERROR(VLOOKUP(B41,Programs!$B$3:$AB$102,22,0), "")</f>
        <v>No</v>
      </c>
      <c r="DT41" t="str">
        <f>IFERROR(VLOOKUP(B41,Programs!$B$3:$AB$102,23,0), "")</f>
        <v>No</v>
      </c>
      <c r="DU41" t="str">
        <f>IFERROR(VLOOKUP(B41,Programs!$B$3:$AB$102,24,0), "")</f>
        <v>Yes</v>
      </c>
      <c r="DV41" t="str">
        <f>IFERROR(VLOOKUP(B41,Programs!$B$3:$AB$102,25,0), "")</f>
        <v>No</v>
      </c>
      <c r="DW41" t="str">
        <f>IFERROR(VLOOKUP(B41,Programs!$B$3:$AB$102,26,0), "")</f>
        <v>Yes</v>
      </c>
      <c r="DX41" t="str">
        <f>IFERROR(VLOOKUP(B41,Programs!$B$3:$AB$102,27,0), "")</f>
        <v>No</v>
      </c>
    </row>
    <row r="42" spans="1:128" x14ac:dyDescent="0.3">
      <c r="A42">
        <v>41</v>
      </c>
      <c r="B42" t="s">
        <v>78</v>
      </c>
      <c r="C42" t="s">
        <v>18</v>
      </c>
      <c r="D42">
        <v>74</v>
      </c>
      <c r="E42">
        <f>IFERROR(VLOOKUP(B42,'2021'!$B$3:$AB$102,22,0), "")</f>
        <v>81</v>
      </c>
      <c r="F42" t="str">
        <f>IFERROR(VLOOKUP(B42,'2020'!$B$3:$AD$92,11,0), "")</f>
        <v/>
      </c>
      <c r="G42">
        <f>IFERROR(VLOOKUP(B42,'2019'!$B$3:$AC$102,14,0), "")</f>
        <v>84</v>
      </c>
      <c r="I42">
        <f t="shared" si="0"/>
        <v>10</v>
      </c>
      <c r="J42">
        <v>67</v>
      </c>
      <c r="K42">
        <f>IFERROR(VLOOKUP(B42,'2021'!$B$3:$AB$102,10,0), "")</f>
        <v>67</v>
      </c>
      <c r="L42" t="str">
        <f>IFERROR(VLOOKUP(B42,'2020'!$B$3:$AD$92,20,0), "")</f>
        <v/>
      </c>
      <c r="M42">
        <f>IFERROR(VLOOKUP(B42,'2019'!$B$3:$AC$102,19,0), "")</f>
        <v>64</v>
      </c>
      <c r="N42">
        <f>IFERROR(VLOOKUP(B42,'2018'!$B$3:$U$102,14,0), "")</f>
        <v>69</v>
      </c>
      <c r="O42">
        <v>51</v>
      </c>
      <c r="P42">
        <f>IFERROR(VLOOKUP(B42,'2021'!B43:$AB$102,23,0), "")</f>
        <v>71</v>
      </c>
      <c r="Q42" t="str">
        <f>IFERROR(VLOOKUP(B42,'2020'!$B$3:$AD$92,4,0), "")</f>
        <v/>
      </c>
      <c r="R42">
        <f>IFERROR(VLOOKUP(B42,'2019'!$B$3:$AC$102,5,0), "")</f>
        <v>71</v>
      </c>
      <c r="T42" t="s">
        <v>174</v>
      </c>
      <c r="U42" t="str">
        <f>IFERROR(VLOOKUP(B42,'2021'!$B$3:$AB$102,11,0), "")</f>
        <v>-</v>
      </c>
      <c r="V42" t="str">
        <f>IFERROR(VLOOKUP(B42,'2020'!$B$3:$AD$92,6,0), "")</f>
        <v/>
      </c>
      <c r="W42" t="str">
        <f>IFERROR(VLOOKUP(B42,'2019'!$B$3:$AC$102,12,0), "")</f>
        <v/>
      </c>
      <c r="X42" t="str">
        <f>IFERROR(VLOOKUP(B42,'2018'!$B$3:$U$102,15,0), "")</f>
        <v/>
      </c>
      <c r="Y42">
        <v>68</v>
      </c>
      <c r="Z42">
        <f>IFERROR(VLOOKUP(B42,'2021'!$B$3:$AB$102,12,0), "")</f>
        <v>65</v>
      </c>
      <c r="AA42" t="str">
        <f>IFERROR(VLOOKUP(B42,'2020'!$B$3:$AD$92,15,0), "")</f>
        <v/>
      </c>
      <c r="AB42">
        <f>IFERROR(VLOOKUP(B42,'2019'!$B$3:$AC$102,21,0), "")</f>
        <v>63</v>
      </c>
      <c r="AC42">
        <f>IFERROR(VLOOKUP(B42,'2018'!$B$3:$U$102,19,0), "")</f>
        <v>62</v>
      </c>
      <c r="AD42">
        <v>15</v>
      </c>
      <c r="AE42">
        <f>IFERROR(VLOOKUP(B42,'2021'!$B$3:$AB$102,9,0), "")</f>
        <v>5</v>
      </c>
      <c r="AF42" t="str">
        <f>IFERROR(VLOOKUP(B42,'2020'!$B$3:$AD$92,18,0), "")</f>
        <v/>
      </c>
      <c r="AG42">
        <f>IFERROR(VLOOKUP(B42,'2019'!$B$3:$AC$102,16,0), "")</f>
        <v>13</v>
      </c>
      <c r="AH42">
        <f>IFERROR(VLOOKUP(B42,'2018'!$B$3:$U$102,16,0), "")</f>
        <v>7</v>
      </c>
      <c r="AI42">
        <v>41</v>
      </c>
      <c r="AJ42">
        <v>48</v>
      </c>
      <c r="AK42" t="s">
        <v>174</v>
      </c>
      <c r="AL42">
        <v>64</v>
      </c>
      <c r="AM42">
        <f>IFERROR(VLOOKUP(B42,'2019'!$B$3:$AC$102,24,0), "")</f>
        <v>53</v>
      </c>
      <c r="AN42">
        <v>8.8000000000000007</v>
      </c>
      <c r="AO42">
        <f>IFERROR(VLOOKUP(B42,'2021'!$B$3:$AB$102,13,0), "")</f>
        <v>8.77</v>
      </c>
      <c r="AP42" t="str">
        <f>IFERROR(VLOOKUP(B42,'2020'!$B$3:$AD$92,25,0), "")</f>
        <v/>
      </c>
      <c r="AS42">
        <v>25</v>
      </c>
      <c r="AT42">
        <f>IFERROR(VLOOKUP(B42,'2021'!$B$3:$AB$102,3,0), "")</f>
        <v>25</v>
      </c>
      <c r="AU42" t="str">
        <f>IFERROR(VLOOKUP(B42,'2020'!$B$3:$AD$92,12,0), "")</f>
        <v/>
      </c>
      <c r="AV42">
        <f>IFERROR(VLOOKUP(B42,'2019'!$B$3:$AC$102,22,0), "")</f>
        <v>27</v>
      </c>
      <c r="AW42">
        <f>IFERROR(VLOOKUP(B42,'2018'!$B$3:$U$102,5,0), "")</f>
        <v>23</v>
      </c>
      <c r="AX42">
        <v>44</v>
      </c>
      <c r="AY42">
        <f>IFERROR(VLOOKUP(B42,'2021'!$B$3:$AB$102,27,0), "")</f>
        <v>48</v>
      </c>
      <c r="AZ42" t="str">
        <f>IFERROR(VLOOKUP(B42,'2020'!$B$3:$AD$92,8,0), "")</f>
        <v/>
      </c>
      <c r="BA42">
        <f>IFERROR(VLOOKUP(B42,'2019'!B43:$AC$102,20,0), "")</f>
        <v>45</v>
      </c>
      <c r="BB42">
        <f>IFERROR(VLOOKUP(B42,'2018'!$B$3:$U$102,4,0), "")</f>
        <v>42</v>
      </c>
      <c r="BC42">
        <v>36</v>
      </c>
      <c r="BD42">
        <f>IFERROR(VLOOKUP(B42,'2021'!$B$3:$AB$102,6,0), "")</f>
        <v>34</v>
      </c>
      <c r="BE42" t="str">
        <f>IFERROR(VLOOKUP(B42,'2020'!$B$3:$AD$92,3,0), "")</f>
        <v/>
      </c>
      <c r="BF42">
        <f>IFERROR(VLOOKUP(B42,'2019'!$B$3:$AC$102,27,0), "")</f>
        <v>40</v>
      </c>
      <c r="BG42">
        <f>IFERROR(VLOOKUP(B42,'2018'!$B$3:$U$102,8,0), "")</f>
        <v>38</v>
      </c>
      <c r="BH42">
        <v>19</v>
      </c>
      <c r="BI42">
        <f>IFERROR(VLOOKUP(B43,'2021'!$B$3:$AB$102,17,0), "")</f>
        <v>35</v>
      </c>
      <c r="BJ42" t="str">
        <f>IFERROR(VLOOKUP(B42,'2020'!$B$3:$AD$92,2,0), "")</f>
        <v/>
      </c>
      <c r="BK42">
        <f>IFERROR(VLOOKUP(B42,'2019'!$B$3:$AC$102,11,0), "")</f>
        <v>37</v>
      </c>
      <c r="BL42">
        <f>IFERROR(VLOOKUP(B42,'2018'!B43:U142,13,0), "")</f>
        <v>31</v>
      </c>
      <c r="BM42" s="25">
        <v>66.23</v>
      </c>
      <c r="BN42" s="25">
        <f>IFERROR(VLOOKUP($B42,'2021'!$B$3:$AB$102,20,0),"")</f>
        <v>58.420999999999999</v>
      </c>
      <c r="BO42" s="25" t="str">
        <f>IFERROR(VLOOKUP($B42,'2020'!$B$3:$AD$92,20,0),"")</f>
        <v/>
      </c>
      <c r="BP42" s="25">
        <f>IFERROR(VLOOKUP($B42,'2019'!$B$3:$AC$102,17,0),"")</f>
        <v>47</v>
      </c>
      <c r="BQ42" s="25">
        <f>IFERROR(VLOOKUP($B42,'2018'!$B$3:$U$102,17,0),"")</f>
        <v>39</v>
      </c>
      <c r="BR42" s="1">
        <v>76204</v>
      </c>
      <c r="BS42" s="1">
        <f>IFERROR(VLOOKUP(B42,'2021'!$B$3:$AB$102,18,0), "")</f>
        <v>69181</v>
      </c>
      <c r="BT42" s="1" t="str">
        <f>IFERROR(VLOOKUP(B42,'2020'!$B$3:$AD$92,16,0), "")</f>
        <v/>
      </c>
      <c r="BU42" s="1">
        <f>IFERROR(VLOOKUP(B42,'2019'!$B$3:$AC$102,7,0), "")</f>
        <v>63752</v>
      </c>
      <c r="BV42" s="1"/>
      <c r="BW42">
        <v>90</v>
      </c>
      <c r="BX42">
        <f>IFERROR(VLOOKUP(B42,'2021'!$B$3:$AB$102,24,0), "")</f>
        <v>90</v>
      </c>
      <c r="BY42" t="str">
        <f>IFERROR(VLOOKUP(B42,'2020'!$B$3:$AD$92,28,0), "")</f>
        <v/>
      </c>
      <c r="BZ42">
        <f>IFERROR(VLOOKUP(B42,'2019'!$B$3:$AC$102,13,0), "")</f>
        <v>97</v>
      </c>
      <c r="CB42" t="s">
        <v>220</v>
      </c>
      <c r="CC42" t="str">
        <f>IFERROR(VLOOKUP(B42,'2021'!$B$3:$AB$102,5,0), "")</f>
        <v>92 (87)</v>
      </c>
      <c r="CD42" t="str">
        <f>IFERROR(VLOOKUP(B42,'2020'!$B$3:$AD$92,13,0), "")</f>
        <v/>
      </c>
      <c r="CE42" t="str">
        <f>IFERROR(VLOOKUP(B42,'2019'!$B$3:$AC$102,10,0), "")</f>
        <v>90 (90)</v>
      </c>
      <c r="CG42">
        <v>82</v>
      </c>
      <c r="CH42">
        <f>IFERROR(VLOOKUP(B42,'2021'!$B$3:$AB$102,7,0), "")</f>
        <v>76</v>
      </c>
      <c r="CI42" t="str">
        <f>IFERROR(VLOOKUP(B42,'2020'!$B$3:$AD$92,17,0), "")</f>
        <v/>
      </c>
      <c r="CJ42">
        <f>IFERROR(VLOOKUP(B42,'2019'!$B$3:$AC$102,9,0), "")</f>
        <v>54</v>
      </c>
      <c r="CK42">
        <f>IFERROR(VLOOKUP(B42,'2018'!$B$3:$U$102,11,0), "")</f>
        <v>55</v>
      </c>
      <c r="CL42">
        <v>97</v>
      </c>
      <c r="CM42">
        <f>IFERROR(VLOOKUP(B42,'2021'!$B$3:$AB$102,19,0), "")</f>
        <v>94</v>
      </c>
      <c r="CN42" t="str">
        <f>IFERROR(VLOOKUP(B42,'2020'!$B$3:$AD$92,26,0), "")</f>
        <v/>
      </c>
      <c r="CO42">
        <f>IFERROR(VLOOKUP(B42,'2019'!$B$3:$AC$102,3,0), "")</f>
        <v>95</v>
      </c>
      <c r="CP42">
        <f>IFERROR(VLOOKUP(B42,'2018'!$B$3:$U$102,18,0), "")</f>
        <v>95</v>
      </c>
      <c r="CQ42">
        <v>86.152000000000001</v>
      </c>
      <c r="CR42">
        <f>IFERROR(VLOOKUP(B42,'2021'!$B$3:$AB$102,21,0), "")</f>
        <v>86.171999999999997</v>
      </c>
      <c r="CS42" t="str">
        <f>IFERROR(VLOOKUP(B42,'2020'!$B$3:$AD$92,7,0), "")</f>
        <v/>
      </c>
      <c r="CV42" t="s">
        <v>219</v>
      </c>
      <c r="CW42">
        <v>5</v>
      </c>
      <c r="CX42">
        <v>12</v>
      </c>
      <c r="CY42">
        <f>IFERROR( VLOOKUP(B42,Programs!B43:$AB$102,2,0), "")</f>
        <v>5.5</v>
      </c>
      <c r="CZ42">
        <f>IFERROR(VLOOKUP(B42,Programs!B43:$AB$102,3,0), "")</f>
        <v>0</v>
      </c>
      <c r="DA42">
        <f>IFERROR(VLOOKUP(B42,Programs!$B$3:$AB$102,3,0), "")</f>
        <v>0</v>
      </c>
      <c r="DB42">
        <f>IFERROR(VLOOKUP(B42,Programs!$B$3:$AB$102,5,0), "")</f>
        <v>0</v>
      </c>
      <c r="DC42" t="str">
        <f>IFERROR(VLOOKUP(B42,Programs!$B$3:$AB$102,6,0), "")</f>
        <v>No</v>
      </c>
      <c r="DD42">
        <f>IFERROR(VLOOKUP(B42,Programs!$B$3:$AB$102,7,0), "")</f>
        <v>0</v>
      </c>
      <c r="DE42" t="str">
        <f>IFERROR(VLOOKUP(B42,Programs!$B$3:$AB$102,8,0), "")</f>
        <v>Bachelor’s degree or equivalent, Less than three years’ work experience</v>
      </c>
      <c r="DF42">
        <f>IFERROR(VLOOKUP(B42,Programs!$B$3:$AB$102,9,0), "")</f>
        <v>4</v>
      </c>
      <c r="DG42">
        <f>IFERROR(VLOOKUP(B42,Programs!$B$3:$AB$102,10,0), "")</f>
        <v>7</v>
      </c>
      <c r="DH42">
        <f>IFERROR(VLOOKUP(B42,Programs!$B$3:$AB$102,11,0), "")</f>
        <v>0</v>
      </c>
      <c r="DI42">
        <f>IFERROR(VLOOKUP(B42,Programs!$B$3:$AB$102,12,0), "")</f>
        <v>95</v>
      </c>
      <c r="DJ42">
        <f>IFERROR(VLOOKUP(B42,Programs!$B$3:$AB$102,13,0), "")</f>
        <v>55000</v>
      </c>
      <c r="DK42">
        <f>IFERROR(VLOOKUP(B42,Programs!$B$3:$AB$102,14,0), "")</f>
        <v>55000</v>
      </c>
      <c r="DL42" t="str">
        <f>IFERROR(VLOOKUP(B42,Programs!$B$3:$AB$102,15,0), "")</f>
        <v>USD</v>
      </c>
      <c r="DM42">
        <f>IFERROR(VLOOKUP(B42,Programs!$B$3:$AB$102,16,0), "")</f>
        <v>3</v>
      </c>
      <c r="DN42">
        <f>IFERROR(VLOOKUP(B42,Programs!$B$3:$AB$102,17,0), "")</f>
        <v>3</v>
      </c>
      <c r="DO42">
        <f>IFERROR(VLOOKUP(B42,Programs!$B$3:$AB$102,18,0), "")</f>
        <v>13</v>
      </c>
      <c r="DP42">
        <f>IFERROR(VLOOKUP(B42,Programs!$B$3:$AB$102,19,0), "")</f>
        <v>0</v>
      </c>
      <c r="DQ42" s="30" t="str">
        <f>IFERROR(VLOOKUP(B42,Programs!$B$3:$AB$102,20,0), "")</f>
        <v>No</v>
      </c>
      <c r="DR42" t="str">
        <f>IFERROR(VLOOKUP(B42,Programs!$B$3:$AB$102,21,0), "")</f>
        <v>Yes</v>
      </c>
      <c r="DS42" t="str">
        <f>IFERROR(VLOOKUP(B42,Programs!$B$3:$AB$102,22,0), "")</f>
        <v>No</v>
      </c>
      <c r="DT42" t="str">
        <f>IFERROR(VLOOKUP(B42,Programs!$B$3:$AB$102,23,0), "")</f>
        <v>No</v>
      </c>
      <c r="DU42" t="str">
        <f>IFERROR(VLOOKUP(B42,Programs!$B$3:$AB$102,24,0), "")</f>
        <v>Yes</v>
      </c>
      <c r="DV42" t="str">
        <f>IFERROR(VLOOKUP(B42,Programs!$B$3:$AB$102,25,0), "")</f>
        <v>No</v>
      </c>
      <c r="DW42" t="str">
        <f>IFERROR(VLOOKUP(B42,Programs!$B$3:$AB$102,26,0), "")</f>
        <v>Yes</v>
      </c>
      <c r="DX42" t="str">
        <f>IFERROR(VLOOKUP(B42,Programs!$B$3:$AB$102,27,0), "")</f>
        <v>No</v>
      </c>
    </row>
    <row r="43" spans="1:128" x14ac:dyDescent="0.3">
      <c r="A43">
        <v>41</v>
      </c>
      <c r="B43" t="s">
        <v>79</v>
      </c>
      <c r="C43" t="s">
        <v>1</v>
      </c>
      <c r="D43">
        <v>65</v>
      </c>
      <c r="E43">
        <f>IFERROR(VLOOKUP(B43,'2021'!$B$3:$AB$102,22,0), "")</f>
        <v>66</v>
      </c>
      <c r="F43" t="str">
        <f>IFERROR(VLOOKUP(B43,'2020'!$B$3:$AD$92,11,0), "")</f>
        <v/>
      </c>
      <c r="G43">
        <f>IFERROR(VLOOKUP(B43,'2019'!$B$3:$AC$102,14,0), "")</f>
        <v>38</v>
      </c>
      <c r="I43">
        <f t="shared" si="0"/>
        <v>-27</v>
      </c>
      <c r="J43">
        <v>59</v>
      </c>
      <c r="K43">
        <f>IFERROR(VLOOKUP(B43,'2021'!$B$3:$AB$102,10,0), "")</f>
        <v>59</v>
      </c>
      <c r="L43" t="str">
        <f>IFERROR(VLOOKUP(B43,'2020'!$B$3:$AD$92,20,0), "")</f>
        <v/>
      </c>
      <c r="M43">
        <f>IFERROR(VLOOKUP(B43,'2019'!$B$3:$AC$102,19,0), "")</f>
        <v>60</v>
      </c>
      <c r="N43">
        <f>IFERROR(VLOOKUP(B43,'2018'!$B$3:$U$102,14,0), "")</f>
        <v>58</v>
      </c>
      <c r="O43">
        <v>10</v>
      </c>
      <c r="P43" t="str">
        <f>IFERROR(VLOOKUP(B43,'2021'!B44:$AB$102,23,0), "")</f>
        <v/>
      </c>
      <c r="Q43" t="str">
        <f>IFERROR(VLOOKUP(B43,'2020'!$B$3:$AD$92,4,0), "")</f>
        <v/>
      </c>
      <c r="R43">
        <f>IFERROR(VLOOKUP(B43,'2019'!$B$3:$AC$102,5,0), "")</f>
        <v>9</v>
      </c>
      <c r="T43" t="s">
        <v>174</v>
      </c>
      <c r="U43" t="str">
        <f>IFERROR(VLOOKUP(B43,'2021'!$B$3:$AB$102,11,0), "")</f>
        <v>-</v>
      </c>
      <c r="V43" t="str">
        <f>IFERROR(VLOOKUP(B43,'2020'!$B$3:$AD$92,6,0), "")</f>
        <v/>
      </c>
      <c r="W43">
        <f>IFERROR(VLOOKUP(B43,'2019'!$B$3:$AC$102,12,0), "")</f>
        <v>24</v>
      </c>
      <c r="X43">
        <f>IFERROR(VLOOKUP(B43,'2018'!$B$3:$U$102,15,0), "")</f>
        <v>29</v>
      </c>
      <c r="Y43">
        <v>98</v>
      </c>
      <c r="Z43">
        <f>IFERROR(VLOOKUP(B43,'2021'!$B$3:$AB$102,12,0), "")</f>
        <v>95</v>
      </c>
      <c r="AA43" t="str">
        <f>IFERROR(VLOOKUP(B43,'2020'!$B$3:$AD$92,15,0), "")</f>
        <v/>
      </c>
      <c r="AB43">
        <f>IFERROR(VLOOKUP(B43,'2019'!$B$3:$AC$102,21,0), "")</f>
        <v>95</v>
      </c>
      <c r="AC43">
        <f>IFERROR(VLOOKUP(B43,'2018'!$B$3:$U$102,19,0), "")</f>
        <v>92</v>
      </c>
      <c r="AD43">
        <v>49</v>
      </c>
      <c r="AE43">
        <f>IFERROR(VLOOKUP(B43,'2021'!$B$3:$AB$102,9,0), "")</f>
        <v>28</v>
      </c>
      <c r="AF43" t="str">
        <f>IFERROR(VLOOKUP(B43,'2020'!$B$3:$AD$92,18,0), "")</f>
        <v/>
      </c>
      <c r="AG43">
        <f>IFERROR(VLOOKUP(B43,'2019'!$B$3:$AC$102,16,0), "")</f>
        <v>19</v>
      </c>
      <c r="AH43">
        <f>IFERROR(VLOOKUP(B43,'2018'!$B$3:$U$102,16,0), "")</f>
        <v>17</v>
      </c>
      <c r="AI43">
        <v>41</v>
      </c>
      <c r="AJ43">
        <v>22</v>
      </c>
      <c r="AK43" t="s">
        <v>174</v>
      </c>
      <c r="AL43">
        <v>12</v>
      </c>
      <c r="AM43">
        <f>IFERROR(VLOOKUP(B43,'2019'!$B$3:$AC$102,24,0), "")</f>
        <v>25</v>
      </c>
      <c r="AN43">
        <v>8.7200000000000006</v>
      </c>
      <c r="AO43">
        <f>IFERROR(VLOOKUP(B43,'2021'!$B$3:$AB$102,13,0), "")</f>
        <v>8.1999999999999993</v>
      </c>
      <c r="AP43" t="str">
        <f>IFERROR(VLOOKUP(B43,'2020'!$B$3:$AD$92,25,0), "")</f>
        <v/>
      </c>
      <c r="AS43">
        <v>47</v>
      </c>
      <c r="AT43">
        <f>IFERROR(VLOOKUP(B43,'2021'!$B$3:$AB$102,3,0), "")</f>
        <v>47</v>
      </c>
      <c r="AU43" t="str">
        <f>IFERROR(VLOOKUP(B43,'2020'!$B$3:$AD$92,12,0), "")</f>
        <v/>
      </c>
      <c r="AV43">
        <f>IFERROR(VLOOKUP(B43,'2019'!$B$3:$AC$102,22,0), "")</f>
        <v>40</v>
      </c>
      <c r="AW43">
        <f>IFERROR(VLOOKUP(B43,'2018'!$B$3:$U$102,5,0), "")</f>
        <v>33</v>
      </c>
      <c r="AX43">
        <v>50</v>
      </c>
      <c r="AY43">
        <f>IFERROR(VLOOKUP(B43,'2021'!$B$3:$AB$102,27,0), "")</f>
        <v>52</v>
      </c>
      <c r="AZ43" t="str">
        <f>IFERROR(VLOOKUP(B43,'2020'!$B$3:$AD$92,8,0), "")</f>
        <v/>
      </c>
      <c r="BA43" t="str">
        <f>IFERROR(VLOOKUP(B43,'2019'!B44:$AC$102,20,0), "")</f>
        <v/>
      </c>
      <c r="BB43">
        <f>IFERROR(VLOOKUP(B43,'2018'!$B$3:$U$102,4,0), "")</f>
        <v>62</v>
      </c>
      <c r="BC43">
        <v>37</v>
      </c>
      <c r="BD43">
        <f>IFERROR(VLOOKUP(B43,'2021'!$B$3:$AB$102,6,0), "")</f>
        <v>37</v>
      </c>
      <c r="BE43" t="str">
        <f>IFERROR(VLOOKUP(B43,'2020'!$B$3:$AD$92,3,0), "")</f>
        <v/>
      </c>
      <c r="BF43">
        <f>IFERROR(VLOOKUP(B43,'2019'!$B$3:$AC$102,27,0), "")</f>
        <v>44</v>
      </c>
      <c r="BG43">
        <f>IFERROR(VLOOKUP(B43,'2018'!$B$3:$U$102,8,0), "")</f>
        <v>43</v>
      </c>
      <c r="BH43">
        <v>79</v>
      </c>
      <c r="BI43">
        <f>IFERROR(VLOOKUP(B44,'2021'!$B$3:$AB$102,17,0), "")</f>
        <v>47</v>
      </c>
      <c r="BJ43" t="str">
        <f>IFERROR(VLOOKUP(B43,'2020'!$B$3:$AD$92,2,0), "")</f>
        <v/>
      </c>
      <c r="BK43">
        <f>IFERROR(VLOOKUP(B43,'2019'!$B$3:$AC$102,11,0), "")</f>
        <v>34</v>
      </c>
      <c r="BL43" t="str">
        <f>IFERROR(VLOOKUP(B43,'2018'!B44:U143,13,0), "")</f>
        <v/>
      </c>
      <c r="BM43" s="25">
        <v>44.26</v>
      </c>
      <c r="BN43" s="25">
        <f>IFERROR(VLOOKUP($B43,'2021'!$B$3:$AB$102,20,0),"")</f>
        <v>59.183999999999997</v>
      </c>
      <c r="BO43" s="25" t="str">
        <f>IFERROR(VLOOKUP($B43,'2020'!$B$3:$AD$92,20,0),"")</f>
        <v/>
      </c>
      <c r="BP43" s="25">
        <f>IFERROR(VLOOKUP($B43,'2019'!$B$3:$AC$102,17,0),"")</f>
        <v>57</v>
      </c>
      <c r="BQ43" s="25">
        <f>IFERROR(VLOOKUP($B43,'2018'!$B$3:$U$102,17,0),"")</f>
        <v>50</v>
      </c>
      <c r="BR43" s="1">
        <v>73224</v>
      </c>
      <c r="BS43" s="1">
        <f>IFERROR(VLOOKUP(B43,'2021'!$B$3:$AB$102,18,0), "")</f>
        <v>80367</v>
      </c>
      <c r="BT43" s="1" t="str">
        <f>IFERROR(VLOOKUP(B43,'2020'!$B$3:$AD$92,16,0), "")</f>
        <v/>
      </c>
      <c r="BU43" s="1">
        <f>IFERROR(VLOOKUP(B43,'2019'!$B$3:$AC$102,7,0), "")</f>
        <v>76350</v>
      </c>
      <c r="BV43" s="1"/>
      <c r="BW43">
        <v>57</v>
      </c>
      <c r="BX43">
        <f>IFERROR(VLOOKUP(B43,'2021'!$B$3:$AB$102,24,0), "")</f>
        <v>50</v>
      </c>
      <c r="BY43" t="str">
        <f>IFERROR(VLOOKUP(B43,'2020'!$B$3:$AD$92,28,0), "")</f>
        <v/>
      </c>
      <c r="BZ43">
        <f>IFERROR(VLOOKUP(B43,'2019'!$B$3:$AC$102,13,0), "")</f>
        <v>44</v>
      </c>
      <c r="CB43" t="s">
        <v>221</v>
      </c>
      <c r="CC43" t="str">
        <f>IFERROR(VLOOKUP(B43,'2021'!$B$3:$AB$102,5,0), "")</f>
        <v>95 (75)</v>
      </c>
      <c r="CD43" t="str">
        <f>IFERROR(VLOOKUP(B43,'2020'!$B$3:$AD$92,13,0), "")</f>
        <v/>
      </c>
      <c r="CE43" t="str">
        <f>IFERROR(VLOOKUP(B43,'2019'!$B$3:$AC$102,10,0), "")</f>
        <v>100 (84)</v>
      </c>
      <c r="CG43">
        <v>63</v>
      </c>
      <c r="CH43">
        <f>IFERROR(VLOOKUP(B43,'2021'!$B$3:$AB$102,7,0), "")</f>
        <v>62</v>
      </c>
      <c r="CI43" t="str">
        <f>IFERROR(VLOOKUP(B43,'2020'!$B$3:$AD$92,17,0), "")</f>
        <v/>
      </c>
      <c r="CJ43">
        <f>IFERROR(VLOOKUP(B43,'2019'!$B$3:$AC$102,9,0), "")</f>
        <v>59</v>
      </c>
      <c r="CK43">
        <f>IFERROR(VLOOKUP(B43,'2018'!$B$3:$U$102,11,0), "")</f>
        <v>48</v>
      </c>
      <c r="CL43">
        <v>86</v>
      </c>
      <c r="CM43">
        <f>IFERROR(VLOOKUP(B43,'2021'!$B$3:$AB$102,19,0), "")</f>
        <v>50</v>
      </c>
      <c r="CN43" t="str">
        <f>IFERROR(VLOOKUP(B43,'2020'!$B$3:$AD$92,26,0), "")</f>
        <v/>
      </c>
      <c r="CO43">
        <f>IFERROR(VLOOKUP(B43,'2019'!$B$3:$AC$102,3,0), "")</f>
        <v>54</v>
      </c>
      <c r="CP43">
        <f>IFERROR(VLOOKUP(B43,'2018'!$B$3:$U$102,18,0), "")</f>
        <v>50</v>
      </c>
      <c r="CQ43">
        <v>85.494</v>
      </c>
      <c r="CR43">
        <f>IFERROR(VLOOKUP(B43,'2021'!$B$3:$AB$102,21,0), "")</f>
        <v>87.16</v>
      </c>
      <c r="CS43" t="str">
        <f>IFERROR(VLOOKUP(B43,'2020'!$B$3:$AD$92,7,0), "")</f>
        <v/>
      </c>
      <c r="CV43" t="s">
        <v>159</v>
      </c>
      <c r="CW43">
        <v>100</v>
      </c>
      <c r="CX43">
        <v>20</v>
      </c>
      <c r="CY43">
        <f>IFERROR( VLOOKUP(B43,Programs!B44:$AB$102,2,0), "")</f>
        <v>7</v>
      </c>
      <c r="CZ43">
        <f>IFERROR(VLOOKUP(B43,Programs!B44:$AB$102,3,0), "")</f>
        <v>580</v>
      </c>
      <c r="DA43">
        <f>IFERROR(VLOOKUP(B43,Programs!$B$3:$AB$102,3,0), "")</f>
        <v>580</v>
      </c>
      <c r="DB43">
        <f>IFERROR(VLOOKUP(B43,Programs!$B$3:$AB$102,5,0), "")</f>
        <v>0</v>
      </c>
      <c r="DC43" t="str">
        <f>IFERROR(VLOOKUP(B43,Programs!$B$3:$AB$102,6,0), "")</f>
        <v>Yes</v>
      </c>
      <c r="DD43">
        <f>IFERROR(VLOOKUP(B43,Programs!$B$3:$AB$102,7,0), "")</f>
        <v>0</v>
      </c>
      <c r="DE43" t="str">
        <f>IFERROR(VLOOKUP(B43,Programs!$B$3:$AB$102,8,0), "")</f>
        <v>Applications are open to all students who are currently doing, or already hold, a degree in higher education abroad (equivalent to at least a bachelor's degree); these applicants must have spent at least two years outside France within their bachelor or/and master programme.</v>
      </c>
      <c r="DF43">
        <f>IFERROR(VLOOKUP(B43,Programs!$B$3:$AB$102,9,0), "")</f>
        <v>6</v>
      </c>
      <c r="DG43">
        <f>IFERROR(VLOOKUP(B43,Programs!$B$3:$AB$102,10,0), "")</f>
        <v>20</v>
      </c>
      <c r="DH43">
        <f>IFERROR(VLOOKUP(B43,Programs!$B$3:$AB$102,11,0), "")</f>
        <v>0</v>
      </c>
      <c r="DI43">
        <f>IFERROR(VLOOKUP(B43,Programs!$B$3:$AB$102,12,0), "")</f>
        <v>200</v>
      </c>
      <c r="DJ43">
        <f>IFERROR(VLOOKUP(B43,Programs!$B$3:$AB$102,13,0), "")</f>
        <v>0</v>
      </c>
      <c r="DK43">
        <f>IFERROR(VLOOKUP(B43,Programs!$B$3:$AB$102,14,0), "")</f>
        <v>34000</v>
      </c>
      <c r="DL43" t="str">
        <f>IFERROR(VLOOKUP(B43,Programs!$B$3:$AB$102,15,0), "")</f>
        <v>Euro</v>
      </c>
      <c r="DM43">
        <f>IFERROR(VLOOKUP(B43,Programs!$B$3:$AB$102,16,0), "")</f>
        <v>4</v>
      </c>
      <c r="DN43">
        <f>IFERROR(VLOOKUP(B43,Programs!$B$3:$AB$102,17,0), "")</f>
        <v>3</v>
      </c>
      <c r="DO43">
        <f>IFERROR(VLOOKUP(B43,Programs!$B$3:$AB$102,18,0), "")</f>
        <v>0</v>
      </c>
      <c r="DP43">
        <f>IFERROR(VLOOKUP(B43,Programs!$B$3:$AB$102,19,0), "")</f>
        <v>0</v>
      </c>
      <c r="DQ43" s="30" t="str">
        <f>IFERROR(VLOOKUP(B43,Programs!$B$3:$AB$102,20,0), "")</f>
        <v>Yes</v>
      </c>
      <c r="DR43" t="str">
        <f>IFERROR(VLOOKUP(B43,Programs!$B$3:$AB$102,21,0), "")</f>
        <v>No</v>
      </c>
      <c r="DS43" t="str">
        <f>IFERROR(VLOOKUP(B43,Programs!$B$3:$AB$102,22,0), "")</f>
        <v>No</v>
      </c>
      <c r="DT43" t="str">
        <f>IFERROR(VLOOKUP(B43,Programs!$B$3:$AB$102,23,0), "")</f>
        <v>No</v>
      </c>
      <c r="DU43" t="str">
        <f>IFERROR(VLOOKUP(B43,Programs!$B$3:$AB$102,24,0), "")</f>
        <v>No</v>
      </c>
      <c r="DV43" t="str">
        <f>IFERROR(VLOOKUP(B43,Programs!$B$3:$AB$102,25,0), "")</f>
        <v>Yes</v>
      </c>
      <c r="DW43" t="str">
        <f>IFERROR(VLOOKUP(B43,Programs!$B$3:$AB$102,26,0), "")</f>
        <v>Yes</v>
      </c>
      <c r="DX43" t="str">
        <f>IFERROR(VLOOKUP(B43,Programs!$B$3:$AB$102,27,0), "")</f>
        <v>Yes</v>
      </c>
    </row>
    <row r="44" spans="1:128" x14ac:dyDescent="0.3">
      <c r="A44">
        <v>43</v>
      </c>
      <c r="B44" t="s">
        <v>80</v>
      </c>
      <c r="C44" t="s">
        <v>19</v>
      </c>
      <c r="D44">
        <v>76</v>
      </c>
      <c r="E44">
        <f>IFERROR(VLOOKUP(B44,'2021'!$B$3:$AB$102,22,0), "")</f>
        <v>82</v>
      </c>
      <c r="F44">
        <f>IFERROR(VLOOKUP(B44,'2020'!$B$3:$AD$92,11,0), "")</f>
        <v>79</v>
      </c>
      <c r="G44">
        <f>IFERROR(VLOOKUP(B44,'2019'!$B$3:$AC$102,14,0), "")</f>
        <v>83</v>
      </c>
      <c r="I44">
        <f t="shared" si="0"/>
        <v>7</v>
      </c>
      <c r="J44">
        <v>9</v>
      </c>
      <c r="K44">
        <f>IFERROR(VLOOKUP(B44,'2021'!$B$3:$AB$102,10,0), "")</f>
        <v>9</v>
      </c>
      <c r="L44">
        <f>IFERROR(VLOOKUP(B44,'2020'!$B$3:$AD$92,20,0), "")</f>
        <v>9</v>
      </c>
      <c r="M44">
        <f>IFERROR(VLOOKUP(B44,'2019'!$B$3:$AC$102,19,0), "")</f>
        <v>9</v>
      </c>
      <c r="N44">
        <f>IFERROR(VLOOKUP(B44,'2018'!$B$3:$U$102,14,0), "")</f>
        <v>9</v>
      </c>
      <c r="O44">
        <v>73</v>
      </c>
      <c r="P44">
        <f>IFERROR(VLOOKUP(B44,'2021'!B45:$AB$102,23,0), "")</f>
        <v>68</v>
      </c>
      <c r="Q44">
        <f>IFERROR(VLOOKUP(B44,'2020'!$B$3:$AD$92,4,0), "")</f>
        <v>72</v>
      </c>
      <c r="R44">
        <f>IFERROR(VLOOKUP(B44,'2019'!$B$3:$AC$102,5,0), "")</f>
        <v>69</v>
      </c>
      <c r="T44">
        <v>46</v>
      </c>
      <c r="U44">
        <f>IFERROR(VLOOKUP(B44,'2021'!$B$3:$AB$102,11,0), "")</f>
        <v>47</v>
      </c>
      <c r="V44">
        <f>IFERROR(VLOOKUP(B44,'2020'!$B$3:$AD$92,6,0), "")</f>
        <v>44</v>
      </c>
      <c r="W44">
        <f>IFERROR(VLOOKUP(B44,'2019'!$B$3:$AC$102,12,0), "")</f>
        <v>40</v>
      </c>
      <c r="X44">
        <f>IFERROR(VLOOKUP(B44,'2018'!$B$3:$U$102,15,0), "")</f>
        <v>37</v>
      </c>
      <c r="Y44">
        <v>96</v>
      </c>
      <c r="Z44">
        <f>IFERROR(VLOOKUP(B44,'2021'!$B$3:$AB$102,12,0), "")</f>
        <v>99</v>
      </c>
      <c r="AA44">
        <f>IFERROR(VLOOKUP(B44,'2020'!$B$3:$AD$92,15,0), "")</f>
        <v>94</v>
      </c>
      <c r="AB44">
        <f>IFERROR(VLOOKUP(B44,'2019'!$B$3:$AC$102,21,0), "")</f>
        <v>96</v>
      </c>
      <c r="AC44">
        <f>IFERROR(VLOOKUP(B44,'2018'!$B$3:$U$102,19,0), "")</f>
        <v>94</v>
      </c>
      <c r="AD44">
        <v>37</v>
      </c>
      <c r="AE44">
        <f>IFERROR(VLOOKUP(B44,'2021'!$B$3:$AB$102,9,0), "")</f>
        <v>39</v>
      </c>
      <c r="AF44">
        <f>IFERROR(VLOOKUP(B44,'2020'!$B$3:$AD$92,18,0), "")</f>
        <v>34</v>
      </c>
      <c r="AG44">
        <f>IFERROR(VLOOKUP(B44,'2019'!$B$3:$AC$102,16,0), "")</f>
        <v>37</v>
      </c>
      <c r="AH44">
        <f>IFERROR(VLOOKUP(B44,'2018'!$B$3:$U$102,16,0), "")</f>
        <v>34</v>
      </c>
      <c r="AI44">
        <v>43</v>
      </c>
      <c r="AJ44">
        <v>45</v>
      </c>
      <c r="AK44">
        <v>50</v>
      </c>
      <c r="AL44">
        <v>45</v>
      </c>
      <c r="AM44">
        <f>IFERROR(VLOOKUP(B44,'2019'!$B$3:$AC$102,24,0), "")</f>
        <v>38</v>
      </c>
      <c r="AN44">
        <v>8.7899999999999991</v>
      </c>
      <c r="AO44">
        <f>IFERROR(VLOOKUP(B44,'2021'!$B$3:$AB$102,13,0), "")</f>
        <v>8.69</v>
      </c>
      <c r="AP44">
        <f>IFERROR(VLOOKUP(B44,'2020'!$B$3:$AD$92,25,0), "")</f>
        <v>8.7100000000000009</v>
      </c>
      <c r="AS44">
        <v>55</v>
      </c>
      <c r="AT44">
        <f>IFERROR(VLOOKUP(B44,'2021'!$B$3:$AB$102,3,0), "")</f>
        <v>45</v>
      </c>
      <c r="AU44">
        <f>IFERROR(VLOOKUP(B44,'2020'!$B$3:$AD$92,12,0), "")</f>
        <v>36</v>
      </c>
      <c r="AV44">
        <f>IFERROR(VLOOKUP(B44,'2019'!$B$3:$AC$102,22,0), "")</f>
        <v>27</v>
      </c>
      <c r="AW44">
        <f>IFERROR(VLOOKUP(B44,'2018'!$B$3:$U$102,5,0), "")</f>
        <v>36</v>
      </c>
      <c r="AX44">
        <v>43</v>
      </c>
      <c r="AY44">
        <f>IFERROR(VLOOKUP(B44,'2021'!$B$3:$AB$102,27,0), "")</f>
        <v>46</v>
      </c>
      <c r="AZ44">
        <f>IFERROR(VLOOKUP(B44,'2020'!$B$3:$AD$92,8,0), "")</f>
        <v>45</v>
      </c>
      <c r="BA44">
        <f>IFERROR(VLOOKUP(B44,'2019'!B45:$AC$102,20,0), "")</f>
        <v>47</v>
      </c>
      <c r="BB44">
        <f>IFERROR(VLOOKUP(B44,'2018'!$B$3:$U$102,4,0), "")</f>
        <v>44</v>
      </c>
      <c r="BC44">
        <v>34</v>
      </c>
      <c r="BD44">
        <f>IFERROR(VLOOKUP(B44,'2021'!$B$3:$AB$102,6,0), "")</f>
        <v>33</v>
      </c>
      <c r="BE44">
        <f>IFERROR(VLOOKUP(B44,'2020'!$B$3:$AD$92,3,0), "")</f>
        <v>32</v>
      </c>
      <c r="BF44">
        <f>IFERROR(VLOOKUP(B44,'2019'!$B$3:$AC$102,27,0), "")</f>
        <v>33</v>
      </c>
      <c r="BG44">
        <f>IFERROR(VLOOKUP(B44,'2018'!$B$3:$U$102,8,0), "")</f>
        <v>31</v>
      </c>
      <c r="BH44">
        <v>42</v>
      </c>
      <c r="BI44">
        <f>IFERROR(VLOOKUP(B45,'2021'!$B$3:$AB$102,17,0), "")</f>
        <v>17</v>
      </c>
      <c r="BJ44">
        <f>IFERROR(VLOOKUP(B44,'2020'!$B$3:$AD$92,2,0), "")</f>
        <v>47</v>
      </c>
      <c r="BK44">
        <f>IFERROR(VLOOKUP(B44,'2019'!$B$3:$AC$102,11,0), "")</f>
        <v>46</v>
      </c>
      <c r="BL44" t="str">
        <f>IFERROR(VLOOKUP(B44,'2018'!B45:U144,13,0), "")</f>
        <v/>
      </c>
      <c r="BM44" s="25">
        <v>43.17</v>
      </c>
      <c r="BN44" s="25">
        <f>IFERROR(VLOOKUP($B44,'2021'!$B$3:$AB$102,20,0),"")</f>
        <v>48.704000000000001</v>
      </c>
      <c r="BO44" s="25">
        <f>IFERROR(VLOOKUP($B44,'2020'!$B$3:$AD$92,20,0),"")</f>
        <v>9</v>
      </c>
      <c r="BP44" s="25">
        <f>IFERROR(VLOOKUP($B44,'2019'!$B$3:$AC$102,17,0),"")</f>
        <v>49</v>
      </c>
      <c r="BQ44" s="25">
        <f>IFERROR(VLOOKUP($B44,'2018'!$B$3:$U$102,17,0),"")</f>
        <v>47</v>
      </c>
      <c r="BR44" s="1">
        <v>78831</v>
      </c>
      <c r="BS44" s="1">
        <f>IFERROR(VLOOKUP(B44,'2021'!$B$3:$AB$102,18,0), "")</f>
        <v>76213</v>
      </c>
      <c r="BT44" s="1">
        <f>IFERROR(VLOOKUP(B44,'2020'!$B$3:$AD$92,16,0), "")</f>
        <v>74038</v>
      </c>
      <c r="BU44" s="1">
        <f>IFERROR(VLOOKUP(B44,'2019'!$B$3:$AC$102,7,0), "")</f>
        <v>71347</v>
      </c>
      <c r="BV44" s="1"/>
      <c r="BW44">
        <v>19</v>
      </c>
      <c r="BX44">
        <f>IFERROR(VLOOKUP(B44,'2021'!$B$3:$AB$102,24,0), "")</f>
        <v>20</v>
      </c>
      <c r="BY44">
        <f>IFERROR(VLOOKUP(B44,'2020'!$B$3:$AD$92,28,0), "")</f>
        <v>15</v>
      </c>
      <c r="BZ44">
        <f>IFERROR(VLOOKUP(B44,'2019'!$B$3:$AC$102,13,0), "")</f>
        <v>20</v>
      </c>
      <c r="CB44" t="s">
        <v>223</v>
      </c>
      <c r="CC44" t="str">
        <f>IFERROR(VLOOKUP(B44,'2021'!$B$3:$AB$102,5,0), "")</f>
        <v>74 (98)</v>
      </c>
      <c r="CD44" t="str">
        <f>IFERROR(VLOOKUP(B44,'2020'!$B$3:$AD$92,13,0), "")</f>
        <v>83 (98)</v>
      </c>
      <c r="CE44" t="str">
        <f>IFERROR(VLOOKUP(B44,'2019'!$B$3:$AC$102,10,0), "")</f>
        <v>87 (98)</v>
      </c>
      <c r="CG44">
        <v>48</v>
      </c>
      <c r="CH44">
        <f>IFERROR(VLOOKUP(B44,'2021'!$B$3:$AB$102,7,0), "")</f>
        <v>46</v>
      </c>
      <c r="CI44">
        <f>IFERROR(VLOOKUP(B44,'2020'!$B$3:$AD$92,17,0), "")</f>
        <v>47</v>
      </c>
      <c r="CJ44">
        <f>IFERROR(VLOOKUP(B44,'2019'!$B$3:$AC$102,9,0), "")</f>
        <v>44</v>
      </c>
      <c r="CK44">
        <f>IFERROR(VLOOKUP(B44,'2018'!$B$3:$U$102,11,0), "")</f>
        <v>42</v>
      </c>
      <c r="CL44">
        <v>41</v>
      </c>
      <c r="CM44">
        <f>IFERROR(VLOOKUP(B44,'2021'!$B$3:$AB$102,19,0), "")</f>
        <v>49</v>
      </c>
      <c r="CN44">
        <f>IFERROR(VLOOKUP(B44,'2020'!$B$3:$AD$92,26,0), "")</f>
        <v>53</v>
      </c>
      <c r="CO44">
        <f>IFERROR(VLOOKUP(B44,'2019'!$B$3:$AC$102,3,0), "")</f>
        <v>54</v>
      </c>
      <c r="CP44">
        <f>IFERROR(VLOOKUP(B44,'2018'!$B$3:$U$102,18,0), "")</f>
        <v>54</v>
      </c>
      <c r="CQ44">
        <v>86.906000000000006</v>
      </c>
      <c r="CR44">
        <f>IFERROR(VLOOKUP(B44,'2021'!$B$3:$AB$102,21,0), "")</f>
        <v>86.334000000000003</v>
      </c>
      <c r="CS44">
        <f>IFERROR(VLOOKUP(B44,'2020'!$B$3:$AD$92,7,0), "")</f>
        <v>87</v>
      </c>
      <c r="CV44" t="s">
        <v>222</v>
      </c>
      <c r="CW44">
        <v>5</v>
      </c>
      <c r="CX44">
        <v>23.5</v>
      </c>
      <c r="CY44">
        <f>IFERROR( VLOOKUP(B44,Programs!B45:$AB$102,2,0), "")</f>
        <v>0</v>
      </c>
      <c r="CZ44">
        <f>IFERROR(VLOOKUP(B44,Programs!B45:$AB$102,3,0), "")</f>
        <v>0</v>
      </c>
      <c r="DA44">
        <f>IFERROR(VLOOKUP(B44,Programs!$B$3:$AB$102,3,0), "")</f>
        <v>0</v>
      </c>
      <c r="DB44" t="str">
        <f>IFERROR(VLOOKUP(B44,Programs!$B$3:$AB$102,5,0), "")</f>
        <v>B</v>
      </c>
      <c r="DC44" t="str">
        <f>IFERROR(VLOOKUP(B44,Programs!$B$3:$AB$102,6,0), "")</f>
        <v>Yes</v>
      </c>
      <c r="DD44">
        <f>IFERROR(VLOOKUP(B44,Programs!$B$3:$AB$102,7,0), "")</f>
        <v>0</v>
      </c>
      <c r="DE44" t="str">
        <f>IFERROR(VLOOKUP(B44,Programs!$B$3:$AB$102,8,0), "")</f>
        <v>The MSc in Economics and Business Administration - General Management and Analytics is the natural progression for the following bachelor degrees: HA Almen from CBS, HA i erhvervsøkonomi og projektledelse from CBS, HA i Europæisk Business from CBS, BSc in International Shipping and Trade from CBS, BSc in International Business from CBS and BSc in Business Administration and Service Management from CBS. These bachelor degrees fulfil the entry requirements for the MSc in Economics and Business Administration - General Management and Analytics</v>
      </c>
      <c r="DF44">
        <f>IFERROR(VLOOKUP(B44,Programs!$B$3:$AB$102,9,0), "")</f>
        <v>1</v>
      </c>
      <c r="DG44">
        <f>IFERROR(VLOOKUP(B44,Programs!$B$3:$AB$102,10,0), "")</f>
        <v>0</v>
      </c>
      <c r="DH44" t="str">
        <f>IFERROR(VLOOKUP(B44,Programs!$B$3:$AB$102,11,0), "")</f>
        <v>Both</v>
      </c>
      <c r="DI44">
        <f>IFERROR(VLOOKUP(B44,Programs!$B$3:$AB$102,12,0), "")</f>
        <v>100</v>
      </c>
      <c r="DJ44">
        <f>IFERROR(VLOOKUP(B44,Programs!$B$3:$AB$102,13,0), "")</f>
        <v>0</v>
      </c>
      <c r="DK44">
        <f>IFERROR(VLOOKUP(B44,Programs!$B$3:$AB$102,14,0), "")</f>
        <v>30400</v>
      </c>
      <c r="DL44" t="str">
        <f>IFERROR(VLOOKUP(B44,Programs!$B$3:$AB$102,15,0), "")</f>
        <v>Euro</v>
      </c>
      <c r="DM44">
        <f>IFERROR(VLOOKUP(B44,Programs!$B$3:$AB$102,16,0), "")</f>
        <v>4</v>
      </c>
      <c r="DN44">
        <f>IFERROR(VLOOKUP(B44,Programs!$B$3:$AB$102,17,0), "")</f>
        <v>4</v>
      </c>
      <c r="DO44">
        <f>IFERROR(VLOOKUP(B44,Programs!$B$3:$AB$102,18,0), "")</f>
        <v>8</v>
      </c>
      <c r="DP44">
        <f>IFERROR(VLOOKUP(B44,Programs!$B$3:$AB$102,19,0), "")</f>
        <v>10</v>
      </c>
      <c r="DQ44" s="30" t="str">
        <f>IFERROR(VLOOKUP(B44,Programs!$B$3:$AB$102,20,0), "")</f>
        <v>No</v>
      </c>
      <c r="DR44" t="str">
        <f>IFERROR(VLOOKUP(B44,Programs!$B$3:$AB$102,21,0), "")</f>
        <v>No</v>
      </c>
      <c r="DS44" t="str">
        <f>IFERROR(VLOOKUP(B44,Programs!$B$3:$AB$102,22,0), "")</f>
        <v>Yes</v>
      </c>
      <c r="DT44" t="str">
        <f>IFERROR(VLOOKUP(B44,Programs!$B$3:$AB$102,23,0), "")</f>
        <v>Yes</v>
      </c>
      <c r="DU44" t="str">
        <f>IFERROR(VLOOKUP(B44,Programs!$B$3:$AB$102,24,0), "")</f>
        <v>No</v>
      </c>
      <c r="DV44" t="str">
        <f>IFERROR(VLOOKUP(B44,Programs!$B$3:$AB$102,25,0), "")</f>
        <v>No</v>
      </c>
      <c r="DW44" t="str">
        <f>IFERROR(VLOOKUP(B44,Programs!$B$3:$AB$102,26,0), "")</f>
        <v>Yes</v>
      </c>
      <c r="DX44" t="str">
        <f>IFERROR(VLOOKUP(B44,Programs!$B$3:$AB$102,27,0), "")</f>
        <v>No</v>
      </c>
    </row>
    <row r="45" spans="1:128" x14ac:dyDescent="0.3">
      <c r="A45">
        <v>44</v>
      </c>
      <c r="B45" t="s">
        <v>81</v>
      </c>
      <c r="C45" t="s">
        <v>14</v>
      </c>
      <c r="D45">
        <v>10</v>
      </c>
      <c r="E45">
        <f>IFERROR(VLOOKUP(B45,'2021'!$B$3:$AB$102,22,0), "")</f>
        <v>12</v>
      </c>
      <c r="F45">
        <f>IFERROR(VLOOKUP(B45,'2020'!$B$3:$AD$92,11,0), "")</f>
        <v>17</v>
      </c>
      <c r="G45" t="str">
        <f>IFERROR(VLOOKUP(B45,'2019'!$B$3:$AC$102,14,0), "")</f>
        <v/>
      </c>
      <c r="I45" t="e">
        <f t="shared" si="0"/>
        <v>#VALUE!</v>
      </c>
      <c r="J45">
        <v>33</v>
      </c>
      <c r="K45">
        <f>IFERROR(VLOOKUP(B45,'2021'!$B$3:$AB$102,10,0), "")</f>
        <v>21</v>
      </c>
      <c r="L45">
        <f>IFERROR(VLOOKUP(B45,'2020'!$B$3:$AD$92,20,0), "")</f>
        <v>19</v>
      </c>
      <c r="M45" t="str">
        <f>IFERROR(VLOOKUP(B45,'2019'!$B$3:$AC$102,19,0), "")</f>
        <v/>
      </c>
      <c r="N45" t="str">
        <f>IFERROR(VLOOKUP(B45,'2018'!$B$3:$U$102,14,0), "")</f>
        <v/>
      </c>
      <c r="O45">
        <v>85</v>
      </c>
      <c r="P45" t="str">
        <f>IFERROR(VLOOKUP(B45,'2021'!B46:$AB$102,23,0), "")</f>
        <v/>
      </c>
      <c r="Q45">
        <f>IFERROR(VLOOKUP(B45,'2020'!$B$3:$AD$92,4,0), "")</f>
        <v>52</v>
      </c>
      <c r="R45" t="str">
        <f>IFERROR(VLOOKUP(B45,'2019'!$B$3:$AC$102,5,0), "")</f>
        <v/>
      </c>
      <c r="T45">
        <v>40</v>
      </c>
      <c r="U45" t="str">
        <f>IFERROR(VLOOKUP(B45,'2021'!$B$3:$AB$102,11,0), "")</f>
        <v>-</v>
      </c>
      <c r="V45" t="str">
        <f>IFERROR(VLOOKUP(B45,'2020'!$B$3:$AD$92,6,0), "")</f>
        <v/>
      </c>
      <c r="W45" t="str">
        <f>IFERROR(VLOOKUP(B45,'2019'!$B$3:$AC$102,12,0), "")</f>
        <v/>
      </c>
      <c r="X45" t="str">
        <f>IFERROR(VLOOKUP(B45,'2018'!$B$3:$U$102,15,0), "")</f>
        <v/>
      </c>
      <c r="Y45">
        <v>86</v>
      </c>
      <c r="Z45">
        <f>IFERROR(VLOOKUP(B45,'2021'!$B$3:$AB$102,12,0), "")</f>
        <v>81</v>
      </c>
      <c r="AA45">
        <f>IFERROR(VLOOKUP(B45,'2020'!$B$3:$AD$92,15,0), "")</f>
        <v>75</v>
      </c>
      <c r="AB45" t="str">
        <f>IFERROR(VLOOKUP(B45,'2019'!$B$3:$AC$102,21,0), "")</f>
        <v/>
      </c>
      <c r="AC45" t="str">
        <f>IFERROR(VLOOKUP(B45,'2018'!$B$3:$U$102,19,0), "")</f>
        <v/>
      </c>
      <c r="AD45">
        <v>93</v>
      </c>
      <c r="AE45">
        <f>IFERROR(VLOOKUP(B45,'2021'!$B$3:$AB$102,9,0), "")</f>
        <v>97</v>
      </c>
      <c r="AF45">
        <f>IFERROR(VLOOKUP(B45,'2020'!$B$3:$AD$92,18,0), "")</f>
        <v>88</v>
      </c>
      <c r="AG45" t="str">
        <f>IFERROR(VLOOKUP(B45,'2019'!$B$3:$AC$102,16,0), "")</f>
        <v/>
      </c>
      <c r="AH45" t="str">
        <f>IFERROR(VLOOKUP(B45,'2018'!$B$3:$U$102,16,0), "")</f>
        <v/>
      </c>
      <c r="AI45">
        <v>44</v>
      </c>
      <c r="AJ45">
        <v>39</v>
      </c>
      <c r="AK45">
        <v>36</v>
      </c>
      <c r="AM45" t="str">
        <f>IFERROR(VLOOKUP(B45,'2019'!$B$3:$AC$102,24,0), "")</f>
        <v/>
      </c>
      <c r="AN45">
        <v>9.26</v>
      </c>
      <c r="AO45">
        <f>IFERROR(VLOOKUP(B45,'2021'!$B$3:$AB$102,13,0), "")</f>
        <v>9.3699999999999992</v>
      </c>
      <c r="AP45">
        <f>IFERROR(VLOOKUP(B45,'2020'!$B$3:$AD$92,25,0), "")</f>
        <v>9.19</v>
      </c>
      <c r="AS45">
        <v>33</v>
      </c>
      <c r="AT45">
        <f>IFERROR(VLOOKUP(B45,'2021'!$B$3:$AB$102,3,0), "")</f>
        <v>29</v>
      </c>
      <c r="AU45">
        <f>IFERROR(VLOOKUP(B45,'2020'!$B$3:$AD$92,12,0), "")</f>
        <v>19</v>
      </c>
      <c r="AV45" t="str">
        <f>IFERROR(VLOOKUP(B45,'2019'!$B$3:$AC$102,22,0), "")</f>
        <v/>
      </c>
      <c r="AW45" t="str">
        <f>IFERROR(VLOOKUP(B45,'2018'!$B$3:$U$102,5,0), "")</f>
        <v/>
      </c>
      <c r="AX45">
        <v>30</v>
      </c>
      <c r="AY45">
        <f>IFERROR(VLOOKUP(B45,'2021'!$B$3:$AB$102,27,0), "")</f>
        <v>42</v>
      </c>
      <c r="AZ45">
        <f>IFERROR(VLOOKUP(B45,'2020'!$B$3:$AD$92,8,0), "")</f>
        <v>41</v>
      </c>
      <c r="BA45" t="str">
        <f>IFERROR(VLOOKUP(B45,'2019'!B46:$AC$102,20,0), "")</f>
        <v/>
      </c>
      <c r="BB45" t="str">
        <f>IFERROR(VLOOKUP(B45,'2018'!$B$3:$U$102,4,0), "")</f>
        <v/>
      </c>
      <c r="BC45">
        <v>41</v>
      </c>
      <c r="BD45">
        <f>IFERROR(VLOOKUP(B45,'2021'!$B$3:$AB$102,6,0), "")</f>
        <v>41</v>
      </c>
      <c r="BE45">
        <f>IFERROR(VLOOKUP(B45,'2020'!$B$3:$AD$92,3,0), "")</f>
        <v>43</v>
      </c>
      <c r="BF45" t="str">
        <f>IFERROR(VLOOKUP(B45,'2019'!$B$3:$AC$102,27,0), "")</f>
        <v/>
      </c>
      <c r="BG45" t="str">
        <f>IFERROR(VLOOKUP(B45,'2018'!$B$3:$U$102,8,0), "")</f>
        <v/>
      </c>
      <c r="BH45">
        <v>22</v>
      </c>
      <c r="BI45" t="str">
        <f>IFERROR(VLOOKUP(B46,'2021'!$B$3:$AB$102,17,0), "")</f>
        <v/>
      </c>
      <c r="BJ45">
        <f>IFERROR(VLOOKUP(B45,'2020'!$B$3:$AD$92,2,0), "")</f>
        <v>21</v>
      </c>
      <c r="BK45" t="str">
        <f>IFERROR(VLOOKUP(B45,'2019'!$B$3:$AC$102,11,0), "")</f>
        <v/>
      </c>
      <c r="BL45" t="str">
        <f>IFERROR(VLOOKUP(B45,'2018'!B46:U145,13,0), "")</f>
        <v/>
      </c>
      <c r="BM45" s="25">
        <v>36.869999999999997</v>
      </c>
      <c r="BN45" s="25">
        <f>IFERROR(VLOOKUP($B45,'2021'!$B$3:$AB$102,20,0),"")</f>
        <v>38.085999999999999</v>
      </c>
      <c r="BO45" s="25">
        <f>IFERROR(VLOOKUP($B45,'2020'!$B$3:$AD$92,20,0),"")</f>
        <v>19</v>
      </c>
      <c r="BP45" s="25" t="str">
        <f>IFERROR(VLOOKUP($B45,'2019'!$B$3:$AC$102,17,0),"")</f>
        <v/>
      </c>
      <c r="BQ45" s="25" t="str">
        <f>IFERROR(VLOOKUP($B45,'2018'!$B$3:$U$102,17,0),"")</f>
        <v/>
      </c>
      <c r="BR45" s="1">
        <v>121164</v>
      </c>
      <c r="BS45" s="1">
        <f>IFERROR(VLOOKUP(B45,'2021'!$B$3:$AB$102,18,0), "")</f>
        <v>118904</v>
      </c>
      <c r="BT45" s="1">
        <f>IFERROR(VLOOKUP(B45,'2020'!$B$3:$AD$92,16,0), "")</f>
        <v>122456</v>
      </c>
      <c r="BU45" s="1" t="str">
        <f>IFERROR(VLOOKUP(B45,'2019'!$B$3:$AC$102,7,0), "")</f>
        <v/>
      </c>
      <c r="BV45" s="1"/>
      <c r="BW45">
        <v>93</v>
      </c>
      <c r="BX45">
        <f>IFERROR(VLOOKUP(B45,'2021'!$B$3:$AB$102,24,0), "")</f>
        <v>91</v>
      </c>
      <c r="BY45">
        <f>IFERROR(VLOOKUP(B45,'2020'!$B$3:$AD$92,28,0), "")</f>
        <v>85</v>
      </c>
      <c r="BZ45" t="str">
        <f>IFERROR(VLOOKUP(B45,'2019'!$B$3:$AC$102,13,0), "")</f>
        <v/>
      </c>
      <c r="CB45" t="s">
        <v>187</v>
      </c>
      <c r="CC45" t="str">
        <f>IFERROR(VLOOKUP(B45,'2021'!$B$3:$AB$102,5,0), "")</f>
        <v>100 (100)</v>
      </c>
      <c r="CD45" t="str">
        <f>IFERROR(VLOOKUP(B45,'2020'!$B$3:$AD$92,13,0), "")</f>
        <v>100 (100)</v>
      </c>
      <c r="CE45" t="str">
        <f>IFERROR(VLOOKUP(B45,'2019'!$B$3:$AC$102,10,0), "")</f>
        <v/>
      </c>
      <c r="CG45">
        <v>6</v>
      </c>
      <c r="CH45">
        <f>IFERROR(VLOOKUP(B45,'2021'!$B$3:$AB$102,7,0), "")</f>
        <v>5</v>
      </c>
      <c r="CI45">
        <f>IFERROR(VLOOKUP(B45,'2020'!$B$3:$AD$92,17,0), "")</f>
        <v>3</v>
      </c>
      <c r="CJ45" t="str">
        <f>IFERROR(VLOOKUP(B45,'2019'!$B$3:$AC$102,9,0), "")</f>
        <v/>
      </c>
      <c r="CK45" t="str">
        <f>IFERROR(VLOOKUP(B45,'2018'!$B$3:$U$102,11,0), "")</f>
        <v/>
      </c>
      <c r="CL45">
        <v>0</v>
      </c>
      <c r="CM45">
        <f>IFERROR(VLOOKUP(B45,'2021'!$B$3:$AB$102,19,0), "")</f>
        <v>1</v>
      </c>
      <c r="CN45">
        <f>IFERROR(VLOOKUP(B45,'2020'!$B$3:$AD$92,26,0), "")</f>
        <v>0</v>
      </c>
      <c r="CO45" t="str">
        <f>IFERROR(VLOOKUP(B45,'2019'!$B$3:$AC$102,3,0), "")</f>
        <v/>
      </c>
      <c r="CP45" t="str">
        <f>IFERROR(VLOOKUP(B45,'2018'!$B$3:$U$102,18,0), "")</f>
        <v/>
      </c>
      <c r="CQ45">
        <v>84.504999999999995</v>
      </c>
      <c r="CR45">
        <f>IFERROR(VLOOKUP(B45,'2021'!$B$3:$AB$102,21,0), "")</f>
        <v>82.731999999999999</v>
      </c>
      <c r="CS45">
        <f>IFERROR(VLOOKUP(B45,'2020'!$B$3:$AD$92,7,0), "")</f>
        <v>86</v>
      </c>
      <c r="CV45" t="s">
        <v>224</v>
      </c>
      <c r="CW45">
        <v>100</v>
      </c>
      <c r="CX45">
        <v>21</v>
      </c>
      <c r="CY45">
        <f>IFERROR( VLOOKUP(B45,Programs!B46:$AB$102,2,0), "")</f>
        <v>6.5</v>
      </c>
      <c r="CZ45">
        <f>IFERROR(VLOOKUP(B45,Programs!B46:$AB$102,3,0), "")</f>
        <v>0</v>
      </c>
      <c r="DA45">
        <f>IFERROR(VLOOKUP(B45,Programs!$B$3:$AB$102,3,0), "")</f>
        <v>0</v>
      </c>
      <c r="DB45">
        <f>IFERROR(VLOOKUP(B45,Programs!$B$3:$AB$102,5,0), "")</f>
        <v>0</v>
      </c>
      <c r="DC45" t="str">
        <f>IFERROR(VLOOKUP(B45,Programs!$B$3:$AB$102,6,0), "")</f>
        <v>Yes</v>
      </c>
      <c r="DD45">
        <f>IFERROR(VLOOKUP(B45,Programs!$B$3:$AB$102,7,0), "")</f>
        <v>0</v>
      </c>
      <c r="DE45" t="str">
        <f>IFERROR(VLOOKUP(B45,Programs!$B$3:$AB$102,8,0), "")</f>
        <v>Bachelor’s degree with at least 50% marks or equivalent CGPA in any discipline from a recognised university. CAT and GMAT entrance scores are accepted. Both fresh graduates and candidates with maximum five years of work experience, can apply for the programme.</v>
      </c>
      <c r="DF45">
        <f>IFERROR(VLOOKUP(B45,Programs!$B$3:$AB$102,9,0), "")</f>
        <v>1</v>
      </c>
      <c r="DG45">
        <f>IFERROR(VLOOKUP(B45,Programs!$B$3:$AB$102,10,0), "")</f>
        <v>4</v>
      </c>
      <c r="DH45" t="str">
        <f>IFERROR(VLOOKUP(B45,Programs!$B$3:$AB$102,11,0), "")</f>
        <v>Both</v>
      </c>
      <c r="DI45">
        <f>IFERROR(VLOOKUP(B45,Programs!$B$3:$AB$102,12,0), "")</f>
        <v>2000</v>
      </c>
      <c r="DJ45">
        <f>IFERROR(VLOOKUP(B45,Programs!$B$3:$AB$102,13,0), "")</f>
        <v>20420000</v>
      </c>
      <c r="DK45">
        <f>IFERROR(VLOOKUP(B45,Programs!$B$3:$AB$102,14,0), "")</f>
        <v>29050000</v>
      </c>
      <c r="DL45" t="str">
        <f>IFERROR(VLOOKUP(B45,Programs!$B$3:$AB$102,15,0), "")</f>
        <v>INR</v>
      </c>
      <c r="DM45">
        <f>IFERROR(VLOOKUP(B45,Programs!$B$3:$AB$102,16,0), "")</f>
        <v>5</v>
      </c>
      <c r="DN45">
        <f>IFERROR(VLOOKUP(B45,Programs!$B$3:$AB$102,17,0), "")</f>
        <v>3.5</v>
      </c>
      <c r="DO45">
        <f>IFERROR(VLOOKUP(B45,Programs!$B$3:$AB$102,18,0), "")</f>
        <v>16</v>
      </c>
      <c r="DP45">
        <f>IFERROR(VLOOKUP(B45,Programs!$B$3:$AB$102,19,0), "")</f>
        <v>4</v>
      </c>
      <c r="DQ45" s="30" t="str">
        <f>IFERROR(VLOOKUP(B45,Programs!$B$3:$AB$102,20,0), "")</f>
        <v>No</v>
      </c>
      <c r="DR45" t="str">
        <f>IFERROR(VLOOKUP(B45,Programs!$B$3:$AB$102,21,0), "")</f>
        <v>Yes</v>
      </c>
      <c r="DS45" t="str">
        <f>IFERROR(VLOOKUP(B45,Programs!$B$3:$AB$102,22,0), "")</f>
        <v>No</v>
      </c>
      <c r="DT45" t="str">
        <f>IFERROR(VLOOKUP(B45,Programs!$B$3:$AB$102,23,0), "")</f>
        <v>No</v>
      </c>
      <c r="DU45" t="str">
        <f>IFERROR(VLOOKUP(B45,Programs!$B$3:$AB$102,24,0), "")</f>
        <v>Yes</v>
      </c>
      <c r="DV45" t="str">
        <f>IFERROR(VLOOKUP(B45,Programs!$B$3:$AB$102,25,0), "")</f>
        <v>No</v>
      </c>
      <c r="DW45" t="str">
        <f>IFERROR(VLOOKUP(B45,Programs!$B$3:$AB$102,26,0), "")</f>
        <v>Yes</v>
      </c>
      <c r="DX45" t="str">
        <f>IFERROR(VLOOKUP(B45,Programs!$B$3:$AB$102,27,0), "")</f>
        <v>No</v>
      </c>
    </row>
    <row r="46" spans="1:128" x14ac:dyDescent="0.3">
      <c r="A46">
        <v>45</v>
      </c>
      <c r="B46" t="s">
        <v>82</v>
      </c>
      <c r="C46" t="s">
        <v>20</v>
      </c>
      <c r="D46">
        <v>84</v>
      </c>
      <c r="E46" t="str">
        <f>IFERROR(VLOOKUP(B46,'2021'!$B$3:$AB$102,22,0), "")</f>
        <v/>
      </c>
      <c r="F46" t="str">
        <f>IFERROR(VLOOKUP(B46,'2020'!$B$3:$AD$92,11,0), "")</f>
        <v/>
      </c>
      <c r="G46" t="str">
        <f>IFERROR(VLOOKUP(B46,'2019'!$B$3:$AC$102,14,0), "")</f>
        <v/>
      </c>
      <c r="I46" t="e">
        <f t="shared" si="0"/>
        <v>#VALUE!</v>
      </c>
      <c r="J46">
        <v>25</v>
      </c>
      <c r="K46" t="str">
        <f>IFERROR(VLOOKUP(B46,'2021'!$B$3:$AB$102,10,0), "")</f>
        <v/>
      </c>
      <c r="L46" t="str">
        <f>IFERROR(VLOOKUP(B46,'2020'!$B$3:$AD$92,20,0), "")</f>
        <v/>
      </c>
      <c r="M46" t="str">
        <f>IFERROR(VLOOKUP(B46,'2019'!$B$3:$AC$102,19,0), "")</f>
        <v/>
      </c>
      <c r="N46" t="str">
        <f>IFERROR(VLOOKUP(B46,'2018'!$B$3:$U$102,14,0), "")</f>
        <v/>
      </c>
      <c r="O46">
        <v>17</v>
      </c>
      <c r="P46" t="str">
        <f>IFERROR(VLOOKUP(B46,'2021'!B47:$AB$102,23,0), "")</f>
        <v/>
      </c>
      <c r="Q46" t="str">
        <f>IFERROR(VLOOKUP(B46,'2020'!$B$3:$AD$92,4,0), "")</f>
        <v/>
      </c>
      <c r="R46" t="str">
        <f>IFERROR(VLOOKUP(B46,'2019'!$B$3:$AC$102,5,0), "")</f>
        <v/>
      </c>
      <c r="U46" t="str">
        <f>IFERROR(VLOOKUP(B46,'2021'!$B$3:$AB$102,11,0), "")</f>
        <v/>
      </c>
      <c r="V46" t="str">
        <f>IFERROR(VLOOKUP(B46,'2020'!$B$3:$AD$92,6,0), "")</f>
        <v/>
      </c>
      <c r="W46" t="str">
        <f>IFERROR(VLOOKUP(B46,'2019'!$B$3:$AC$102,12,0), "")</f>
        <v/>
      </c>
      <c r="X46" t="str">
        <f>IFERROR(VLOOKUP(B46,'2018'!$B$3:$U$102,15,0), "")</f>
        <v/>
      </c>
      <c r="Y46">
        <v>92</v>
      </c>
      <c r="Z46" t="str">
        <f>IFERROR(VLOOKUP(B46,'2021'!$B$3:$AB$102,12,0), "")</f>
        <v/>
      </c>
      <c r="AA46" t="str">
        <f>IFERROR(VLOOKUP(B46,'2020'!$B$3:$AD$92,15,0), "")</f>
        <v/>
      </c>
      <c r="AB46" t="str">
        <f>IFERROR(VLOOKUP(B46,'2019'!$B$3:$AC$102,21,0), "")</f>
        <v/>
      </c>
      <c r="AC46" t="str">
        <f>IFERROR(VLOOKUP(B46,'2018'!$B$3:$U$102,19,0), "")</f>
        <v/>
      </c>
      <c r="AD46">
        <v>26</v>
      </c>
      <c r="AE46" t="str">
        <f>IFERROR(VLOOKUP(B46,'2021'!$B$3:$AB$102,9,0), "")</f>
        <v/>
      </c>
      <c r="AF46" t="str">
        <f>IFERROR(VLOOKUP(B46,'2020'!$B$3:$AD$92,18,0), "")</f>
        <v/>
      </c>
      <c r="AG46" t="str">
        <f>IFERROR(VLOOKUP(B46,'2019'!$B$3:$AC$102,16,0), "")</f>
        <v/>
      </c>
      <c r="AH46" t="str">
        <f>IFERROR(VLOOKUP(B46,'2018'!$B$3:$U$102,16,0), "")</f>
        <v/>
      </c>
      <c r="AI46">
        <v>45</v>
      </c>
      <c r="AJ46" t="s">
        <v>174</v>
      </c>
      <c r="AK46" t="s">
        <v>174</v>
      </c>
      <c r="AM46" t="str">
        <f>IFERROR(VLOOKUP(B46,'2019'!$B$3:$AC$102,24,0), "")</f>
        <v/>
      </c>
      <c r="AN46">
        <v>8.9499999999999993</v>
      </c>
      <c r="AO46" t="str">
        <f>IFERROR(VLOOKUP(B46,'2021'!$B$3:$AB$102,13,0), "")</f>
        <v/>
      </c>
      <c r="AP46" t="str">
        <f>IFERROR(VLOOKUP(B46,'2020'!$B$3:$AD$92,25,0), "")</f>
        <v/>
      </c>
      <c r="AS46">
        <v>24</v>
      </c>
      <c r="AT46" t="str">
        <f>IFERROR(VLOOKUP(B46,'2021'!$B$3:$AB$102,3,0), "")</f>
        <v/>
      </c>
      <c r="AU46" t="str">
        <f>IFERROR(VLOOKUP(B46,'2020'!$B$3:$AD$92,12,0), "")</f>
        <v/>
      </c>
      <c r="AV46" t="str">
        <f>IFERROR(VLOOKUP(B46,'2019'!$B$3:$AC$102,22,0), "")</f>
        <v/>
      </c>
      <c r="AW46" t="str">
        <f>IFERROR(VLOOKUP(B46,'2018'!$B$3:$U$102,5,0), "")</f>
        <v/>
      </c>
      <c r="AX46">
        <v>57</v>
      </c>
      <c r="AY46" t="str">
        <f>IFERROR(VLOOKUP(B46,'2021'!$B$3:$AB$102,27,0), "")</f>
        <v/>
      </c>
      <c r="AZ46" t="str">
        <f>IFERROR(VLOOKUP(B46,'2020'!$B$3:$AD$92,8,0), "")</f>
        <v/>
      </c>
      <c r="BA46" t="str">
        <f>IFERROR(VLOOKUP(B46,'2019'!B47:$AC$102,20,0), "")</f>
        <v/>
      </c>
      <c r="BB46" t="str">
        <f>IFERROR(VLOOKUP(B46,'2018'!$B$3:$U$102,4,0), "")</f>
        <v/>
      </c>
      <c r="BC46">
        <v>49</v>
      </c>
      <c r="BD46" t="str">
        <f>IFERROR(VLOOKUP(B46,'2021'!$B$3:$AB$102,6,0), "")</f>
        <v/>
      </c>
      <c r="BE46" t="str">
        <f>IFERROR(VLOOKUP(B46,'2020'!$B$3:$AD$92,3,0), "")</f>
        <v/>
      </c>
      <c r="BF46" t="str">
        <f>IFERROR(VLOOKUP(B46,'2019'!$B$3:$AC$102,27,0), "")</f>
        <v/>
      </c>
      <c r="BG46" t="str">
        <f>IFERROR(VLOOKUP(B46,'2018'!$B$3:$U$102,8,0), "")</f>
        <v/>
      </c>
      <c r="BH46">
        <v>4</v>
      </c>
      <c r="BI46" t="str">
        <f>IFERROR(VLOOKUP(B47,'2021'!$B$3:$AB$102,17,0), "")</f>
        <v/>
      </c>
      <c r="BJ46" t="str">
        <f>IFERROR(VLOOKUP(B46,'2020'!$B$3:$AD$92,2,0), "")</f>
        <v/>
      </c>
      <c r="BK46" t="str">
        <f>IFERROR(VLOOKUP(B46,'2019'!$B$3:$AC$102,11,0), "")</f>
        <v/>
      </c>
      <c r="BL46" t="str">
        <f>IFERROR(VLOOKUP(B46,'2018'!B47:U146,13,0), "")</f>
        <v/>
      </c>
      <c r="BM46" s="25">
        <v>62.52</v>
      </c>
      <c r="BN46" s="25" t="str">
        <f>IFERROR(VLOOKUP($B46,'2021'!$B$3:$AB$102,20,0),"")</f>
        <v/>
      </c>
      <c r="BO46" s="25" t="str">
        <f>IFERROR(VLOOKUP($B46,'2020'!$B$3:$AD$92,20,0),"")</f>
        <v/>
      </c>
      <c r="BP46" s="25" t="str">
        <f>IFERROR(VLOOKUP($B46,'2019'!$B$3:$AC$102,17,0),"")</f>
        <v/>
      </c>
      <c r="BQ46" s="25" t="str">
        <f>IFERROR(VLOOKUP($B46,'2018'!$B$3:$U$102,17,0),"")</f>
        <v/>
      </c>
      <c r="BR46" s="1">
        <v>50242</v>
      </c>
      <c r="BS46" s="1" t="str">
        <f>IFERROR(VLOOKUP(B46,'2021'!$B$3:$AB$102,18,0), "")</f>
        <v/>
      </c>
      <c r="BT46" s="1" t="str">
        <f>IFERROR(VLOOKUP(B46,'2020'!$B$3:$AD$92,16,0), "")</f>
        <v/>
      </c>
      <c r="BU46" s="1" t="str">
        <f>IFERROR(VLOOKUP(B46,'2019'!$B$3:$AC$102,7,0), "")</f>
        <v/>
      </c>
      <c r="BV46" s="1"/>
      <c r="BW46">
        <v>87</v>
      </c>
      <c r="BX46" t="str">
        <f>IFERROR(VLOOKUP(B46,'2021'!$B$3:$AB$102,24,0), "")</f>
        <v/>
      </c>
      <c r="BY46" t="str">
        <f>IFERROR(VLOOKUP(B46,'2020'!$B$3:$AD$92,28,0), "")</f>
        <v/>
      </c>
      <c r="BZ46" t="str">
        <f>IFERROR(VLOOKUP(B46,'2019'!$B$3:$AC$102,13,0), "")</f>
        <v/>
      </c>
      <c r="CB46" t="s">
        <v>187</v>
      </c>
      <c r="CC46" t="str">
        <f>IFERROR(VLOOKUP(B46,'2021'!$B$3:$AB$102,5,0), "")</f>
        <v/>
      </c>
      <c r="CD46" t="str">
        <f>IFERROR(VLOOKUP(B46,'2020'!$B$3:$AD$92,13,0), "")</f>
        <v/>
      </c>
      <c r="CE46" t="str">
        <f>IFERROR(VLOOKUP(B46,'2019'!$B$3:$AC$102,10,0), "")</f>
        <v/>
      </c>
      <c r="CG46">
        <v>44</v>
      </c>
      <c r="CH46" t="str">
        <f>IFERROR(VLOOKUP(B46,'2021'!$B$3:$AB$102,7,0), "")</f>
        <v/>
      </c>
      <c r="CI46" t="str">
        <f>IFERROR(VLOOKUP(B46,'2020'!$B$3:$AD$92,17,0), "")</f>
        <v/>
      </c>
      <c r="CJ46" t="str">
        <f>IFERROR(VLOOKUP(B46,'2019'!$B$3:$AC$102,9,0), "")</f>
        <v/>
      </c>
      <c r="CK46" t="str">
        <f>IFERROR(VLOOKUP(B46,'2018'!$B$3:$U$102,11,0), "")</f>
        <v/>
      </c>
      <c r="CL46">
        <v>67</v>
      </c>
      <c r="CM46" t="str">
        <f>IFERROR(VLOOKUP(B46,'2021'!$B$3:$AB$102,19,0), "")</f>
        <v/>
      </c>
      <c r="CN46" t="str">
        <f>IFERROR(VLOOKUP(B46,'2020'!$B$3:$AD$92,26,0), "")</f>
        <v/>
      </c>
      <c r="CO46" t="str">
        <f>IFERROR(VLOOKUP(B46,'2019'!$B$3:$AC$102,3,0), "")</f>
        <v/>
      </c>
      <c r="CP46" t="str">
        <f>IFERROR(VLOOKUP(B46,'2018'!$B$3:$U$102,18,0), "")</f>
        <v/>
      </c>
      <c r="CQ46">
        <v>86.028999999999996</v>
      </c>
      <c r="CR46" t="str">
        <f>IFERROR(VLOOKUP(B46,'2021'!$B$3:$AB$102,21,0), "")</f>
        <v/>
      </c>
      <c r="CS46" t="str">
        <f>IFERROR(VLOOKUP(B46,'2020'!$B$3:$AD$92,7,0), "")</f>
        <v/>
      </c>
      <c r="CV46" t="s">
        <v>225</v>
      </c>
      <c r="CW46">
        <v>100</v>
      </c>
      <c r="CX46">
        <v>16</v>
      </c>
      <c r="CY46">
        <f>IFERROR( VLOOKUP(B46,Programs!B47:$AB$102,2,0), "")</f>
        <v>6</v>
      </c>
      <c r="CZ46">
        <f>IFERROR(VLOOKUP(B46,Programs!B47:$AB$102,3,0), "")</f>
        <v>0</v>
      </c>
      <c r="DA46">
        <f>IFERROR(VLOOKUP(B46,Programs!$B$3:$AB$102,3,0), "")</f>
        <v>0</v>
      </c>
      <c r="DB46" t="str">
        <f>IFERROR(VLOOKUP(B46,Programs!$B$3:$AB$102,5,0), "")</f>
        <v>B2</v>
      </c>
      <c r="DC46" t="str">
        <f>IFERROR(VLOOKUP(B46,Programs!$B$3:$AB$102,6,0), "")</f>
        <v>No</v>
      </c>
      <c r="DD46">
        <f>IFERROR(VLOOKUP(B46,Programs!$B$3:$AB$102,7,0), "")</f>
        <v>0</v>
      </c>
      <c r="DE46" t="str">
        <f>IFERROR(VLOOKUP(B46,Programs!$B$3:$AB$102,8,0), "")</f>
        <v>Four-year bachelor’s degree (in any field), or three-year bachelor’s degree (in any field) with professional experience</v>
      </c>
      <c r="DF46">
        <f>IFERROR(VLOOKUP(B46,Programs!$B$3:$AB$102,9,0), "")</f>
        <v>3</v>
      </c>
      <c r="DG46">
        <f>IFERROR(VLOOKUP(B46,Programs!$B$3:$AB$102,10,0), "")</f>
        <v>0</v>
      </c>
      <c r="DH46">
        <f>IFERROR(VLOOKUP(B46,Programs!$B$3:$AB$102,11,0), "")</f>
        <v>0</v>
      </c>
      <c r="DI46">
        <f>IFERROR(VLOOKUP(B46,Programs!$B$3:$AB$102,12,0), "")</f>
        <v>100</v>
      </c>
      <c r="DJ46">
        <f>IFERROR(VLOOKUP(B46,Programs!$B$3:$AB$102,13,0), "")</f>
        <v>0</v>
      </c>
      <c r="DK46">
        <f>IFERROR(VLOOKUP(B46,Programs!$B$3:$AB$102,14,0), "")</f>
        <v>15350</v>
      </c>
      <c r="DL46" t="str">
        <f>IFERROR(VLOOKUP(B46,Programs!$B$3:$AB$102,15,0), "")</f>
        <v>Euro</v>
      </c>
      <c r="DM46">
        <f>IFERROR(VLOOKUP(B46,Programs!$B$3:$AB$102,16,0), "")</f>
        <v>4</v>
      </c>
      <c r="DN46">
        <f>IFERROR(VLOOKUP(B46,Programs!$B$3:$AB$102,17,0), "")</f>
        <v>3</v>
      </c>
      <c r="DO46">
        <f>IFERROR(VLOOKUP(B46,Programs!$B$3:$AB$102,18,0), "")</f>
        <v>20</v>
      </c>
      <c r="DP46">
        <f>IFERROR(VLOOKUP(B46,Programs!$B$3:$AB$102,19,0), "")</f>
        <v>9</v>
      </c>
      <c r="DQ46" s="30" t="str">
        <f>IFERROR(VLOOKUP(B46,Programs!$B$3:$AB$102,20,0), "")</f>
        <v>Yes</v>
      </c>
      <c r="DR46" t="str">
        <f>IFERROR(VLOOKUP(B46,Programs!$B$3:$AB$102,21,0), "")</f>
        <v>No</v>
      </c>
      <c r="DS46" t="str">
        <f>IFERROR(VLOOKUP(B46,Programs!$B$3:$AB$102,22,0), "")</f>
        <v>No</v>
      </c>
      <c r="DT46" t="str">
        <f>IFERROR(VLOOKUP(B46,Programs!$B$3:$AB$102,23,0), "")</f>
        <v>Yes</v>
      </c>
      <c r="DU46" t="str">
        <f>IFERROR(VLOOKUP(B46,Programs!$B$3:$AB$102,24,0), "")</f>
        <v>No</v>
      </c>
      <c r="DV46" t="str">
        <f>IFERROR(VLOOKUP(B46,Programs!$B$3:$AB$102,25,0), "")</f>
        <v>No</v>
      </c>
      <c r="DW46" t="str">
        <f>IFERROR(VLOOKUP(B46,Programs!$B$3:$AB$102,26,0), "")</f>
        <v>Yes</v>
      </c>
      <c r="DX46" t="str">
        <f>IFERROR(VLOOKUP(B46,Programs!$B$3:$AB$102,27,0), "")</f>
        <v>No</v>
      </c>
    </row>
    <row r="47" spans="1:128" x14ac:dyDescent="0.3">
      <c r="A47">
        <v>46</v>
      </c>
      <c r="B47" t="s">
        <v>83</v>
      </c>
      <c r="C47" t="s">
        <v>18</v>
      </c>
      <c r="D47">
        <v>58</v>
      </c>
      <c r="E47" t="str">
        <f>IFERROR(VLOOKUP(B47,'2021'!$B$3:$AB$102,22,0), "")</f>
        <v/>
      </c>
      <c r="F47" t="str">
        <f>IFERROR(VLOOKUP(B47,'2020'!$B$3:$AD$92,11,0), "")</f>
        <v/>
      </c>
      <c r="G47" t="str">
        <f>IFERROR(VLOOKUP(B47,'2019'!$B$3:$AC$102,14,0), "")</f>
        <v/>
      </c>
      <c r="I47" t="e">
        <f t="shared" si="0"/>
        <v>#VALUE!</v>
      </c>
      <c r="J47">
        <v>0</v>
      </c>
      <c r="K47" t="str">
        <f>IFERROR(VLOOKUP(B47,'2021'!$B$3:$AB$102,10,0), "")</f>
        <v/>
      </c>
      <c r="L47" t="str">
        <f>IFERROR(VLOOKUP(B47,'2020'!$B$3:$AD$92,20,0), "")</f>
        <v/>
      </c>
      <c r="M47" t="str">
        <f>IFERROR(VLOOKUP(B47,'2019'!$B$3:$AC$102,19,0), "")</f>
        <v/>
      </c>
      <c r="N47" t="str">
        <f>IFERROR(VLOOKUP(B47,'2018'!$B$3:$U$102,14,0), "")</f>
        <v/>
      </c>
      <c r="O47">
        <v>62</v>
      </c>
      <c r="P47" t="str">
        <f>IFERROR(VLOOKUP(B47,'2021'!B48:$AB$102,23,0), "")</f>
        <v/>
      </c>
      <c r="Q47" t="str">
        <f>IFERROR(VLOOKUP(B47,'2020'!$B$3:$AD$92,4,0), "")</f>
        <v/>
      </c>
      <c r="R47" t="str">
        <f>IFERROR(VLOOKUP(B47,'2019'!$B$3:$AC$102,5,0), "")</f>
        <v/>
      </c>
      <c r="U47" t="str">
        <f>IFERROR(VLOOKUP(B47,'2021'!$B$3:$AB$102,11,0), "")</f>
        <v/>
      </c>
      <c r="V47" t="str">
        <f>IFERROR(VLOOKUP(B47,'2020'!$B$3:$AD$92,6,0), "")</f>
        <v/>
      </c>
      <c r="W47" t="str">
        <f>IFERROR(VLOOKUP(B47,'2019'!$B$3:$AC$102,12,0), "")</f>
        <v/>
      </c>
      <c r="X47" t="str">
        <f>IFERROR(VLOOKUP(B47,'2018'!$B$3:$U$102,15,0), "")</f>
        <v/>
      </c>
      <c r="Y47">
        <v>76</v>
      </c>
      <c r="Z47" t="str">
        <f>IFERROR(VLOOKUP(B47,'2021'!$B$3:$AB$102,12,0), "")</f>
        <v/>
      </c>
      <c r="AA47" t="str">
        <f>IFERROR(VLOOKUP(B47,'2020'!$B$3:$AD$92,15,0), "")</f>
        <v/>
      </c>
      <c r="AB47" t="str">
        <f>IFERROR(VLOOKUP(B47,'2019'!$B$3:$AC$102,21,0), "")</f>
        <v/>
      </c>
      <c r="AC47" t="str">
        <f>IFERROR(VLOOKUP(B47,'2018'!$B$3:$U$102,19,0), "")</f>
        <v/>
      </c>
      <c r="AD47">
        <v>43</v>
      </c>
      <c r="AE47" t="str">
        <f>IFERROR(VLOOKUP(B47,'2021'!$B$3:$AB$102,9,0), "")</f>
        <v/>
      </c>
      <c r="AF47" t="str">
        <f>IFERROR(VLOOKUP(B47,'2020'!$B$3:$AD$92,18,0), "")</f>
        <v/>
      </c>
      <c r="AG47" t="str">
        <f>IFERROR(VLOOKUP(B47,'2019'!$B$3:$AC$102,16,0), "")</f>
        <v/>
      </c>
      <c r="AH47" t="str">
        <f>IFERROR(VLOOKUP(B47,'2018'!$B$3:$U$102,16,0), "")</f>
        <v/>
      </c>
      <c r="AI47">
        <v>46</v>
      </c>
      <c r="AJ47" t="s">
        <v>174</v>
      </c>
      <c r="AK47" t="s">
        <v>174</v>
      </c>
      <c r="AM47" t="str">
        <f>IFERROR(VLOOKUP(B47,'2019'!$B$3:$AC$102,24,0), "")</f>
        <v/>
      </c>
      <c r="AN47">
        <v>8.9700000000000006</v>
      </c>
      <c r="AO47" t="str">
        <f>IFERROR(VLOOKUP(B47,'2021'!$B$3:$AB$102,13,0), "")</f>
        <v/>
      </c>
      <c r="AP47" t="str">
        <f>IFERROR(VLOOKUP(B47,'2020'!$B$3:$AD$92,25,0), "")</f>
        <v/>
      </c>
      <c r="AS47">
        <v>0</v>
      </c>
      <c r="AT47" t="str">
        <f>IFERROR(VLOOKUP(B47,'2021'!$B$3:$AB$102,3,0), "")</f>
        <v/>
      </c>
      <c r="AU47" t="str">
        <f>IFERROR(VLOOKUP(B47,'2020'!$B$3:$AD$92,12,0), "")</f>
        <v/>
      </c>
      <c r="AV47" t="str">
        <f>IFERROR(VLOOKUP(B47,'2019'!$B$3:$AC$102,22,0), "")</f>
        <v/>
      </c>
      <c r="AW47" t="str">
        <f>IFERROR(VLOOKUP(B47,'2018'!$B$3:$U$102,5,0), "")</f>
        <v/>
      </c>
      <c r="AX47">
        <v>43</v>
      </c>
      <c r="AY47" t="str">
        <f>IFERROR(VLOOKUP(B47,'2021'!$B$3:$AB$102,27,0), "")</f>
        <v/>
      </c>
      <c r="AZ47" t="str">
        <f>IFERROR(VLOOKUP(B47,'2020'!$B$3:$AD$92,8,0), "")</f>
        <v/>
      </c>
      <c r="BA47" t="str">
        <f>IFERROR(VLOOKUP(B47,'2019'!B48:$AC$102,20,0), "")</f>
        <v/>
      </c>
      <c r="BB47" t="str">
        <f>IFERROR(VLOOKUP(B47,'2018'!$B$3:$U$102,4,0), "")</f>
        <v/>
      </c>
      <c r="BC47">
        <v>34</v>
      </c>
      <c r="BD47" t="str">
        <f>IFERROR(VLOOKUP(B47,'2021'!$B$3:$AB$102,6,0), "")</f>
        <v/>
      </c>
      <c r="BE47" t="str">
        <f>IFERROR(VLOOKUP(B47,'2020'!$B$3:$AD$92,3,0), "")</f>
        <v/>
      </c>
      <c r="BF47" t="str">
        <f>IFERROR(VLOOKUP(B47,'2019'!$B$3:$AC$102,27,0), "")</f>
        <v/>
      </c>
      <c r="BG47" t="str">
        <f>IFERROR(VLOOKUP(B47,'2018'!$B$3:$U$102,8,0), "")</f>
        <v/>
      </c>
      <c r="BH47">
        <v>50</v>
      </c>
      <c r="BI47">
        <f>IFERROR(VLOOKUP(B48,'2021'!$B$3:$AB$102,17,0), "")</f>
        <v>98</v>
      </c>
      <c r="BJ47" t="str">
        <f>IFERROR(VLOOKUP(B47,'2020'!$B$3:$AD$92,2,0), "")</f>
        <v/>
      </c>
      <c r="BK47" t="str">
        <f>IFERROR(VLOOKUP(B47,'2019'!$B$3:$AC$102,11,0), "")</f>
        <v/>
      </c>
      <c r="BL47" t="str">
        <f>IFERROR(VLOOKUP(B47,'2018'!B48:U147,13,0), "")</f>
        <v/>
      </c>
      <c r="BM47" s="25">
        <v>47.88</v>
      </c>
      <c r="BN47" s="25" t="str">
        <f>IFERROR(VLOOKUP($B47,'2021'!$B$3:$AB$102,20,0),"")</f>
        <v/>
      </c>
      <c r="BO47" s="25" t="str">
        <f>IFERROR(VLOOKUP($B47,'2020'!$B$3:$AD$92,20,0),"")</f>
        <v/>
      </c>
      <c r="BP47" s="25" t="str">
        <f>IFERROR(VLOOKUP($B47,'2019'!$B$3:$AC$102,17,0),"")</f>
        <v/>
      </c>
      <c r="BQ47" s="25" t="str">
        <f>IFERROR(VLOOKUP($B47,'2018'!$B$3:$U$102,17,0),"")</f>
        <v/>
      </c>
      <c r="BR47" s="1">
        <v>99293</v>
      </c>
      <c r="BS47" s="1" t="str">
        <f>IFERROR(VLOOKUP(B47,'2021'!$B$3:$AB$102,18,0), "")</f>
        <v/>
      </c>
      <c r="BT47" s="1" t="str">
        <f>IFERROR(VLOOKUP(B47,'2020'!$B$3:$AD$92,16,0), "")</f>
        <v/>
      </c>
      <c r="BU47" s="1" t="str">
        <f>IFERROR(VLOOKUP(B47,'2019'!$B$3:$AC$102,7,0), "")</f>
        <v/>
      </c>
      <c r="BV47" s="1"/>
      <c r="BW47">
        <v>28</v>
      </c>
      <c r="BX47" t="str">
        <f>IFERROR(VLOOKUP(B47,'2021'!$B$3:$AB$102,24,0), "")</f>
        <v/>
      </c>
      <c r="BY47" t="str">
        <f>IFERROR(VLOOKUP(B47,'2020'!$B$3:$AD$92,28,0), "")</f>
        <v/>
      </c>
      <c r="BZ47" t="str">
        <f>IFERROR(VLOOKUP(B47,'2019'!$B$3:$AC$102,13,0), "")</f>
        <v/>
      </c>
      <c r="CB47" t="s">
        <v>227</v>
      </c>
      <c r="CC47" t="str">
        <f>IFERROR(VLOOKUP(B47,'2021'!$B$3:$AB$102,5,0), "")</f>
        <v/>
      </c>
      <c r="CD47" t="str">
        <f>IFERROR(VLOOKUP(B47,'2020'!$B$3:$AD$92,13,0), "")</f>
        <v/>
      </c>
      <c r="CE47" t="str">
        <f>IFERROR(VLOOKUP(B47,'2019'!$B$3:$AC$102,10,0), "")</f>
        <v/>
      </c>
      <c r="CG47">
        <v>26</v>
      </c>
      <c r="CH47" t="str">
        <f>IFERROR(VLOOKUP(B47,'2021'!$B$3:$AB$102,7,0), "")</f>
        <v/>
      </c>
      <c r="CI47" t="str">
        <f>IFERROR(VLOOKUP(B47,'2020'!$B$3:$AD$92,17,0), "")</f>
        <v/>
      </c>
      <c r="CJ47" t="str">
        <f>IFERROR(VLOOKUP(B47,'2019'!$B$3:$AC$102,9,0), "")</f>
        <v/>
      </c>
      <c r="CK47" t="str">
        <f>IFERROR(VLOOKUP(B47,'2018'!$B$3:$U$102,11,0), "")</f>
        <v/>
      </c>
      <c r="CL47">
        <v>45</v>
      </c>
      <c r="CM47" t="str">
        <f>IFERROR(VLOOKUP(B47,'2021'!$B$3:$AB$102,19,0), "")</f>
        <v/>
      </c>
      <c r="CN47" t="str">
        <f>IFERROR(VLOOKUP(B47,'2020'!$B$3:$AD$92,26,0), "")</f>
        <v/>
      </c>
      <c r="CO47" t="str">
        <f>IFERROR(VLOOKUP(B47,'2019'!$B$3:$AC$102,3,0), "")</f>
        <v/>
      </c>
      <c r="CP47" t="str">
        <f>IFERROR(VLOOKUP(B47,'2018'!$B$3:$U$102,18,0), "")</f>
        <v/>
      </c>
      <c r="CQ47">
        <v>87.415000000000006</v>
      </c>
      <c r="CR47" t="str">
        <f>IFERROR(VLOOKUP(B47,'2021'!$B$3:$AB$102,21,0), "")</f>
        <v/>
      </c>
      <c r="CS47" t="str">
        <f>IFERROR(VLOOKUP(B47,'2020'!$B$3:$AD$92,7,0), "")</f>
        <v/>
      </c>
      <c r="CV47" t="s">
        <v>226</v>
      </c>
      <c r="CW47">
        <v>7</v>
      </c>
      <c r="CX47">
        <v>9</v>
      </c>
      <c r="CY47">
        <f>IFERROR( VLOOKUP(B47,Programs!B48:$AB$102,2,0), "")</f>
        <v>7</v>
      </c>
      <c r="CZ47">
        <f>IFERROR(VLOOKUP(B47,Programs!B48:$AB$102,3,0), "")</f>
        <v>800</v>
      </c>
      <c r="DA47">
        <f>IFERROR(VLOOKUP(B47,Programs!$B$3:$AB$102,3,0), "")</f>
        <v>800</v>
      </c>
      <c r="DB47">
        <f>IFERROR(VLOOKUP(B47,Programs!$B$3:$AB$102,5,0), "")</f>
        <v>0</v>
      </c>
      <c r="DC47" t="str">
        <f>IFERROR(VLOOKUP(B47,Programs!$B$3:$AB$102,6,0), "")</f>
        <v>Yes</v>
      </c>
      <c r="DD47">
        <f>IFERROR(VLOOKUP(B47,Programs!$B$3:$AB$102,7,0), "")</f>
        <v>0</v>
      </c>
      <c r="DE47" t="str">
        <f>IFERROR(VLOOKUP(B47,Programs!$B$3:$AB$102,8,0), "")</f>
        <v>An earned undergraduate degree from an accredited institution is required to be considered for admission to the MIB program. Graduate course work, whether degree has been fully completed or not, will also be taken into consideration</v>
      </c>
      <c r="DF47">
        <f>IFERROR(VLOOKUP(B47,Programs!$B$3:$AB$102,9,0), "")</f>
        <v>1</v>
      </c>
      <c r="DG47">
        <f>IFERROR(VLOOKUP(B47,Programs!$B$3:$AB$102,10,0), "")</f>
        <v>3</v>
      </c>
      <c r="DH47" t="str">
        <f>IFERROR(VLOOKUP(B47,Programs!$B$3:$AB$102,11,0), "")</f>
        <v>Both</v>
      </c>
      <c r="DI47">
        <f>IFERROR(VLOOKUP(B47,Programs!$B$3:$AB$102,12,0), "")</f>
        <v>100</v>
      </c>
      <c r="DJ47">
        <f>IFERROR(VLOOKUP(B47,Programs!$B$3:$AB$102,13,0), "")</f>
        <v>21000</v>
      </c>
      <c r="DK47">
        <f>IFERROR(VLOOKUP(B47,Programs!$B$3:$AB$102,14,0), "")</f>
        <v>24900</v>
      </c>
      <c r="DL47" t="str">
        <f>IFERROR(VLOOKUP(B47,Programs!$B$3:$AB$102,15,0), "")</f>
        <v>USD</v>
      </c>
      <c r="DM47">
        <f>IFERROR(VLOOKUP(B47,Programs!$B$3:$AB$102,16,0), "")</f>
        <v>2</v>
      </c>
      <c r="DN47">
        <f>IFERROR(VLOOKUP(B47,Programs!$B$3:$AB$102,17,0), "")</f>
        <v>4</v>
      </c>
      <c r="DO47">
        <f>IFERROR(VLOOKUP(B47,Programs!$B$3:$AB$102,18,0), "")</f>
        <v>10</v>
      </c>
      <c r="DP47">
        <f>IFERROR(VLOOKUP(B47,Programs!$B$3:$AB$102,19,0), "")</f>
        <v>3</v>
      </c>
      <c r="DQ47" s="30" t="str">
        <f>IFERROR(VLOOKUP(B47,Programs!$B$3:$AB$102,20,0), "")</f>
        <v>No</v>
      </c>
      <c r="DR47" t="str">
        <f>IFERROR(VLOOKUP(B47,Programs!$B$3:$AB$102,21,0), "")</f>
        <v>Yes</v>
      </c>
      <c r="DS47" t="str">
        <f>IFERROR(VLOOKUP(B47,Programs!$B$3:$AB$102,22,0), "")</f>
        <v>No</v>
      </c>
      <c r="DT47" t="str">
        <f>IFERROR(VLOOKUP(B47,Programs!$B$3:$AB$102,23,0), "")</f>
        <v>No</v>
      </c>
      <c r="DU47" t="str">
        <f>IFERROR(VLOOKUP(B47,Programs!$B$3:$AB$102,24,0), "")</f>
        <v>Yes</v>
      </c>
      <c r="DV47" t="str">
        <f>IFERROR(VLOOKUP(B47,Programs!$B$3:$AB$102,25,0), "")</f>
        <v>NO</v>
      </c>
      <c r="DW47" t="str">
        <f>IFERROR(VLOOKUP(B47,Programs!$B$3:$AB$102,26,0), "")</f>
        <v>No</v>
      </c>
      <c r="DX47" t="str">
        <f>IFERROR(VLOOKUP(B47,Programs!$B$3:$AB$102,27,0), "")</f>
        <v>No</v>
      </c>
    </row>
    <row r="48" spans="1:128" x14ac:dyDescent="0.3">
      <c r="A48">
        <v>47</v>
      </c>
      <c r="B48" t="s">
        <v>84</v>
      </c>
      <c r="C48" t="s">
        <v>6</v>
      </c>
      <c r="D48">
        <v>40</v>
      </c>
      <c r="E48">
        <f>IFERROR(VLOOKUP(B48,'2021'!$B$3:$AB$102,22,0), "")</f>
        <v>34</v>
      </c>
      <c r="F48" t="str">
        <f>IFERROR(VLOOKUP(B48,'2020'!$B$3:$AD$92,11,0), "")</f>
        <v/>
      </c>
      <c r="G48">
        <f>IFERROR(VLOOKUP(B48,'2019'!$B$3:$AC$102,14,0), "")</f>
        <v>73</v>
      </c>
      <c r="I48">
        <f t="shared" si="0"/>
        <v>33</v>
      </c>
      <c r="J48">
        <v>20</v>
      </c>
      <c r="K48">
        <f>IFERROR(VLOOKUP(B48,'2021'!$B$3:$AB$102,10,0), "")</f>
        <v>10</v>
      </c>
      <c r="L48" t="str">
        <f>IFERROR(VLOOKUP(B48,'2020'!$B$3:$AD$92,20,0), "")</f>
        <v/>
      </c>
      <c r="M48">
        <f>IFERROR(VLOOKUP(B48,'2019'!$B$3:$AC$102,19,0), "")</f>
        <v>6</v>
      </c>
      <c r="N48">
        <f>IFERROR(VLOOKUP(B48,'2018'!$B$3:$U$102,14,0), "")</f>
        <v>6</v>
      </c>
      <c r="O48">
        <v>56</v>
      </c>
      <c r="P48">
        <f>IFERROR(VLOOKUP(B48,'2021'!B49:$AB$102,23,0), "")</f>
        <v>51</v>
      </c>
      <c r="Q48" t="str">
        <f>IFERROR(VLOOKUP(B48,'2020'!$B$3:$AD$92,4,0), "")</f>
        <v/>
      </c>
      <c r="R48">
        <f>IFERROR(VLOOKUP(B48,'2019'!$B$3:$AC$102,5,0), "")</f>
        <v>51</v>
      </c>
      <c r="T48" t="s">
        <v>174</v>
      </c>
      <c r="U48" t="str">
        <f>IFERROR(VLOOKUP(B48,'2021'!$B$3:$AB$102,11,0), "")</f>
        <v>-</v>
      </c>
      <c r="V48" t="str">
        <f>IFERROR(VLOOKUP(B48,'2020'!$B$3:$AD$92,6,0), "")</f>
        <v/>
      </c>
      <c r="W48" t="str">
        <f>IFERROR(VLOOKUP(B48,'2019'!$B$3:$AC$102,12,0), "")</f>
        <v/>
      </c>
      <c r="X48" t="str">
        <f>IFERROR(VLOOKUP(B48,'2018'!$B$3:$U$102,15,0), "")</f>
        <v/>
      </c>
      <c r="Y48">
        <v>100</v>
      </c>
      <c r="Z48">
        <f>IFERROR(VLOOKUP(B48,'2021'!$B$3:$AB$102,12,0), "")</f>
        <v>100</v>
      </c>
      <c r="AA48" t="str">
        <f>IFERROR(VLOOKUP(B48,'2020'!$B$3:$AD$92,15,0), "")</f>
        <v/>
      </c>
      <c r="AB48">
        <f>IFERROR(VLOOKUP(B48,'2019'!$B$3:$AC$102,21,0), "")</f>
        <v>100</v>
      </c>
      <c r="AC48">
        <f>IFERROR(VLOOKUP(B48,'2018'!$B$3:$U$102,19,0), "")</f>
        <v>100</v>
      </c>
      <c r="AD48">
        <v>83</v>
      </c>
      <c r="AE48">
        <f>IFERROR(VLOOKUP(B48,'2021'!$B$3:$AB$102,9,0), "")</f>
        <v>89</v>
      </c>
      <c r="AF48" t="str">
        <f>IFERROR(VLOOKUP(B48,'2020'!$B$3:$AD$92,18,0), "")</f>
        <v/>
      </c>
      <c r="AG48">
        <f>IFERROR(VLOOKUP(B48,'2019'!$B$3:$AC$102,16,0), "")</f>
        <v>90</v>
      </c>
      <c r="AH48">
        <f>IFERROR(VLOOKUP(B48,'2018'!$B$3:$U$102,16,0), "")</f>
        <v>92</v>
      </c>
      <c r="AI48">
        <v>47</v>
      </c>
      <c r="AJ48">
        <v>49</v>
      </c>
      <c r="AK48" t="s">
        <v>174</v>
      </c>
      <c r="AL48">
        <v>65</v>
      </c>
      <c r="AM48">
        <f>IFERROR(VLOOKUP(B48,'2019'!$B$3:$AC$102,24,0), "")</f>
        <v>76</v>
      </c>
      <c r="AN48">
        <v>9.17</v>
      </c>
      <c r="AO48">
        <f>IFERROR(VLOOKUP(B48,'2021'!$B$3:$AB$102,13,0), "")</f>
        <v>9.1199999999999992</v>
      </c>
      <c r="AP48" t="str">
        <f>IFERROR(VLOOKUP(B48,'2020'!$B$3:$AD$92,25,0), "")</f>
        <v/>
      </c>
      <c r="AS48">
        <v>20</v>
      </c>
      <c r="AT48">
        <f>IFERROR(VLOOKUP(B48,'2021'!$B$3:$AB$102,3,0), "")</f>
        <v>20</v>
      </c>
      <c r="AU48" t="str">
        <f>IFERROR(VLOOKUP(B48,'2020'!$B$3:$AD$92,12,0), "")</f>
        <v/>
      </c>
      <c r="AV48">
        <f>IFERROR(VLOOKUP(B48,'2019'!$B$3:$AC$102,22,0), "")</f>
        <v>17</v>
      </c>
      <c r="AW48">
        <f>IFERROR(VLOOKUP(B48,'2018'!$B$3:$U$102,5,0), "")</f>
        <v>17</v>
      </c>
      <c r="AX48">
        <v>45</v>
      </c>
      <c r="AY48">
        <f>IFERROR(VLOOKUP(B48,'2021'!$B$3:$AB$102,27,0), "")</f>
        <v>42</v>
      </c>
      <c r="AZ48" t="str">
        <f>IFERROR(VLOOKUP(B48,'2020'!$B$3:$AD$92,8,0), "")</f>
        <v/>
      </c>
      <c r="BA48">
        <f>IFERROR(VLOOKUP(B48,'2019'!B49:$AC$102,20,0), "")</f>
        <v>46</v>
      </c>
      <c r="BB48">
        <f>IFERROR(VLOOKUP(B48,'2018'!$B$3:$U$102,4,0), "")</f>
        <v>32</v>
      </c>
      <c r="BC48">
        <v>33</v>
      </c>
      <c r="BD48">
        <f>IFERROR(VLOOKUP(B48,'2021'!$B$3:$AB$102,6,0), "")</f>
        <v>32</v>
      </c>
      <c r="BE48" t="str">
        <f>IFERROR(VLOOKUP(B48,'2020'!$B$3:$AD$92,3,0), "")</f>
        <v/>
      </c>
      <c r="BF48">
        <f>IFERROR(VLOOKUP(B48,'2019'!$B$3:$AC$102,27,0), "")</f>
        <v>38</v>
      </c>
      <c r="BG48">
        <f>IFERROR(VLOOKUP(B48,'2018'!$B$3:$U$102,8,0), "")</f>
        <v>31</v>
      </c>
      <c r="BH48">
        <v>89</v>
      </c>
      <c r="BI48">
        <f>IFERROR(VLOOKUP(B49,'2021'!$B$3:$AB$102,17,0), "")</f>
        <v>72</v>
      </c>
      <c r="BJ48" t="str">
        <f>IFERROR(VLOOKUP(B48,'2020'!$B$3:$AD$92,2,0), "")</f>
        <v/>
      </c>
      <c r="BK48">
        <f>IFERROR(VLOOKUP(B48,'2019'!$B$3:$AC$102,11,0), "")</f>
        <v>79</v>
      </c>
      <c r="BL48">
        <f>IFERROR(VLOOKUP(B48,'2018'!B49:U148,13,0), "")</f>
        <v>85</v>
      </c>
      <c r="BM48" s="25">
        <v>33.89</v>
      </c>
      <c r="BN48" s="25">
        <f>IFERROR(VLOOKUP($B48,'2021'!$B$3:$AB$102,20,0),"")</f>
        <v>40.944000000000003</v>
      </c>
      <c r="BO48" s="25" t="str">
        <f>IFERROR(VLOOKUP($B48,'2020'!$B$3:$AD$92,20,0),"")</f>
        <v/>
      </c>
      <c r="BP48" s="25">
        <f>IFERROR(VLOOKUP($B48,'2019'!$B$3:$AC$102,17,0),"")</f>
        <v>35</v>
      </c>
      <c r="BQ48" s="25">
        <f>IFERROR(VLOOKUP($B48,'2018'!$B$3:$U$102,17,0),"")</f>
        <v>31</v>
      </c>
      <c r="BR48" s="1">
        <v>102545</v>
      </c>
      <c r="BS48" s="1">
        <f>IFERROR(VLOOKUP(B48,'2021'!$B$3:$AB$102,18,0), "")</f>
        <v>103443</v>
      </c>
      <c r="BT48" s="1" t="str">
        <f>IFERROR(VLOOKUP(B48,'2020'!$B$3:$AD$92,16,0), "")</f>
        <v/>
      </c>
      <c r="BU48" s="1">
        <f>IFERROR(VLOOKUP(B48,'2019'!$B$3:$AC$102,7,0), "")</f>
        <v>84916</v>
      </c>
      <c r="BV48" s="1"/>
      <c r="BW48">
        <v>18</v>
      </c>
      <c r="BX48">
        <f>IFERROR(VLOOKUP(B48,'2021'!$B$3:$AB$102,24,0), "")</f>
        <v>16</v>
      </c>
      <c r="BY48" t="str">
        <f>IFERROR(VLOOKUP(B48,'2020'!$B$3:$AD$92,28,0), "")</f>
        <v/>
      </c>
      <c r="BZ48">
        <f>IFERROR(VLOOKUP(B48,'2019'!$B$3:$AC$102,13,0), "")</f>
        <v>28</v>
      </c>
      <c r="CB48" t="s">
        <v>229</v>
      </c>
      <c r="CC48" t="str">
        <f>IFERROR(VLOOKUP(B48,'2021'!$B$3:$AB$102,5,0), "")</f>
        <v>61 (18)</v>
      </c>
      <c r="CD48" t="str">
        <f>IFERROR(VLOOKUP(B48,'2020'!$B$3:$AD$92,13,0), "")</f>
        <v/>
      </c>
      <c r="CE48" t="str">
        <f>IFERROR(VLOOKUP(B48,'2019'!$B$3:$AC$102,10,0), "")</f>
        <v>81 (29)</v>
      </c>
      <c r="CG48">
        <v>27</v>
      </c>
      <c r="CH48">
        <f>IFERROR(VLOOKUP(B48,'2021'!$B$3:$AB$102,7,0), "")</f>
        <v>31</v>
      </c>
      <c r="CI48" t="str">
        <f>IFERROR(VLOOKUP(B48,'2020'!$B$3:$AD$92,17,0), "")</f>
        <v/>
      </c>
      <c r="CJ48">
        <f>IFERROR(VLOOKUP(B48,'2019'!$B$3:$AC$102,9,0), "")</f>
        <v>35</v>
      </c>
      <c r="CK48">
        <f>IFERROR(VLOOKUP(B48,'2018'!$B$3:$U$102,11,0), "")</f>
        <v>20</v>
      </c>
      <c r="CL48">
        <v>47</v>
      </c>
      <c r="CM48">
        <f>IFERROR(VLOOKUP(B48,'2021'!$B$3:$AB$102,19,0), "")</f>
        <v>36</v>
      </c>
      <c r="CN48" t="str">
        <f>IFERROR(VLOOKUP(B48,'2020'!$B$3:$AD$92,26,0), "")</f>
        <v/>
      </c>
      <c r="CO48">
        <f>IFERROR(VLOOKUP(B48,'2019'!$B$3:$AC$102,3,0), "")</f>
        <v>28</v>
      </c>
      <c r="CP48">
        <f>IFERROR(VLOOKUP(B48,'2018'!$B$3:$U$102,18,0), "")</f>
        <v>30</v>
      </c>
      <c r="CQ48">
        <v>84.06</v>
      </c>
      <c r="CR48">
        <f>IFERROR(VLOOKUP(B48,'2021'!$B$3:$AB$102,21,0), "")</f>
        <v>86.497</v>
      </c>
      <c r="CS48" t="str">
        <f>IFERROR(VLOOKUP(B48,'2020'!$B$3:$AD$92,7,0), "")</f>
        <v/>
      </c>
      <c r="CV48" t="s">
        <v>228</v>
      </c>
      <c r="CW48">
        <v>0</v>
      </c>
      <c r="CX48">
        <v>34</v>
      </c>
      <c r="CY48">
        <f>IFERROR( VLOOKUP(B48,Programs!B49:$AB$102,2,0), "")</f>
        <v>6.5</v>
      </c>
      <c r="CZ48">
        <f>IFERROR(VLOOKUP(B48,Programs!B49:$AB$102,3,0), "")</f>
        <v>0</v>
      </c>
      <c r="DA48">
        <f>IFERROR(VLOOKUP(B48,Programs!$B$3:$AB$102,3,0), "")</f>
        <v>0</v>
      </c>
      <c r="DB48">
        <f>IFERROR(VLOOKUP(B48,Programs!$B$3:$AB$102,5,0), "")</f>
        <v>0</v>
      </c>
      <c r="DC48" t="str">
        <f>IFERROR(VLOOKUP(B48,Programs!$B$3:$AB$102,6,0), "")</f>
        <v>Yes</v>
      </c>
      <c r="DD48">
        <f>IFERROR(VLOOKUP(B48,Programs!$B$3:$AB$102,7,0), "")</f>
        <v>0</v>
      </c>
      <c r="DE48" t="str">
        <f>IFERROR(VLOOKUP(B48,Programs!$B$3:$AB$102,8,0), "")</f>
        <v>a Bachelor’s degree or equivalent (at least 140 ECTS at the time of application) in Management and Technology, Management, Economics, Industrial Engineering, or a comparable program.</v>
      </c>
      <c r="DF48">
        <f>IFERROR(VLOOKUP(B48,Programs!$B$3:$AB$102,9,0), "")</f>
        <v>1</v>
      </c>
      <c r="DG48">
        <f>IFERROR(VLOOKUP(B48,Programs!$B$3:$AB$102,10,0), "")</f>
        <v>7</v>
      </c>
      <c r="DH48" t="str">
        <f>IFERROR(VLOOKUP(B48,Programs!$B$3:$AB$102,11,0), "")</f>
        <v>Both</v>
      </c>
      <c r="DI48">
        <f>IFERROR(VLOOKUP(B48,Programs!$B$3:$AB$102,12,0), "")</f>
        <v>75</v>
      </c>
      <c r="DJ48">
        <f>IFERROR(VLOOKUP(B48,Programs!$B$3:$AB$102,13,0), "")</f>
        <v>0</v>
      </c>
      <c r="DK48">
        <f>IFERROR(VLOOKUP(B48,Programs!$B$3:$AB$102,14,0), "")</f>
        <v>0</v>
      </c>
      <c r="DL48" t="str">
        <f>IFERROR(VLOOKUP(B48,Programs!$B$3:$AB$102,15,0), "")</f>
        <v>Euro</v>
      </c>
      <c r="DM48">
        <f>IFERROR(VLOOKUP(B48,Programs!$B$3:$AB$102,16,0), "")</f>
        <v>4</v>
      </c>
      <c r="DN48">
        <f>IFERROR(VLOOKUP(B48,Programs!$B$3:$AB$102,17,0), "")</f>
        <v>4</v>
      </c>
      <c r="DO48">
        <f>IFERROR(VLOOKUP(B48,Programs!$B$3:$AB$102,18,0), "")</f>
        <v>24</v>
      </c>
      <c r="DP48">
        <f>IFERROR(VLOOKUP(B48,Programs!$B$3:$AB$102,19,0), "")</f>
        <v>5</v>
      </c>
      <c r="DQ48" s="30" t="str">
        <f>IFERROR(VLOOKUP(B48,Programs!$B$3:$AB$102,20,0), "")</f>
        <v>Yes</v>
      </c>
      <c r="DR48" t="str">
        <f>IFERROR(VLOOKUP(B48,Programs!$B$3:$AB$102,21,0), "")</f>
        <v>No</v>
      </c>
      <c r="DS48" t="str">
        <f>IFERROR(VLOOKUP(B48,Programs!$B$3:$AB$102,22,0), "")</f>
        <v>No</v>
      </c>
      <c r="DT48" t="str">
        <f>IFERROR(VLOOKUP(B48,Programs!$B$3:$AB$102,23,0), "")</f>
        <v>Yes</v>
      </c>
      <c r="DU48" t="str">
        <f>IFERROR(VLOOKUP(B48,Programs!$B$3:$AB$102,24,0), "")</f>
        <v>No</v>
      </c>
      <c r="DV48" t="str">
        <f>IFERROR(VLOOKUP(B48,Programs!$B$3:$AB$102,25,0), "")</f>
        <v>No</v>
      </c>
      <c r="DW48" t="str">
        <f>IFERROR(VLOOKUP(B48,Programs!$B$3:$AB$102,26,0), "")</f>
        <v>No</v>
      </c>
      <c r="DX48" t="str">
        <f>IFERROR(VLOOKUP(B48,Programs!$B$3:$AB$102,27,0), "")</f>
        <v>No</v>
      </c>
    </row>
    <row r="49" spans="1:128" x14ac:dyDescent="0.3">
      <c r="A49">
        <v>47</v>
      </c>
      <c r="B49" t="s">
        <v>85</v>
      </c>
      <c r="C49" t="s">
        <v>1</v>
      </c>
      <c r="D49">
        <v>54</v>
      </c>
      <c r="E49">
        <f>IFERROR(VLOOKUP(B49,'2021'!$B$3:$AB$102,22,0), "")</f>
        <v>18</v>
      </c>
      <c r="F49">
        <f>IFERROR(VLOOKUP(B49,'2020'!$B$3:$AD$92,11,0), "")</f>
        <v>23</v>
      </c>
      <c r="G49">
        <f>IFERROR(VLOOKUP(B49,'2019'!$B$3:$AC$102,14,0), "")</f>
        <v>15</v>
      </c>
      <c r="I49">
        <f t="shared" si="0"/>
        <v>-39</v>
      </c>
      <c r="J49">
        <v>88</v>
      </c>
      <c r="K49">
        <f>IFERROR(VLOOKUP(B49,'2021'!$B$3:$AB$102,10,0), "")</f>
        <v>78</v>
      </c>
      <c r="L49">
        <f>IFERROR(VLOOKUP(B49,'2020'!$B$3:$AD$92,20,0), "")</f>
        <v>67</v>
      </c>
      <c r="M49">
        <f>IFERROR(VLOOKUP(B49,'2019'!$B$3:$AC$102,19,0), "")</f>
        <v>0</v>
      </c>
      <c r="N49">
        <f>IFERROR(VLOOKUP(B49,'2018'!$B$3:$U$102,14,0), "")</f>
        <v>57</v>
      </c>
      <c r="O49">
        <v>19</v>
      </c>
      <c r="P49" t="str">
        <f>IFERROR(VLOOKUP(B49,'2021'!B50:$AB$102,23,0), "")</f>
        <v/>
      </c>
      <c r="Q49">
        <f>IFERROR(VLOOKUP(B49,'2020'!$B$3:$AD$92,4,0), "")</f>
        <v>33</v>
      </c>
      <c r="R49">
        <f>IFERROR(VLOOKUP(B49,'2019'!$B$3:$AC$102,5,0), "")</f>
        <v>33</v>
      </c>
      <c r="T49">
        <v>49</v>
      </c>
      <c r="U49">
        <f>IFERROR(VLOOKUP(B49,'2021'!$B$3:$AB$102,11,0), "")</f>
        <v>48</v>
      </c>
      <c r="V49">
        <f>IFERROR(VLOOKUP(B49,'2020'!$B$3:$AD$92,6,0), "")</f>
        <v>47</v>
      </c>
      <c r="W49">
        <f>IFERROR(VLOOKUP(B49,'2019'!$B$3:$AC$102,12,0), "")</f>
        <v>38</v>
      </c>
      <c r="X49">
        <f>IFERROR(VLOOKUP(B49,'2018'!$B$3:$U$102,15,0), "")</f>
        <v>31</v>
      </c>
      <c r="Y49">
        <v>97</v>
      </c>
      <c r="Z49">
        <f>IFERROR(VLOOKUP(B49,'2021'!$B$3:$AB$102,12,0), "")</f>
        <v>94</v>
      </c>
      <c r="AA49">
        <f>IFERROR(VLOOKUP(B49,'2020'!$B$3:$AD$92,15,0), "")</f>
        <v>91</v>
      </c>
      <c r="AB49">
        <f>IFERROR(VLOOKUP(B49,'2019'!$B$3:$AC$102,21,0), "")</f>
        <v>88</v>
      </c>
      <c r="AC49">
        <f>IFERROR(VLOOKUP(B49,'2018'!$B$3:$U$102,19,0), "")</f>
        <v>86</v>
      </c>
      <c r="AD49">
        <v>44</v>
      </c>
      <c r="AE49">
        <f>IFERROR(VLOOKUP(B49,'2021'!$B$3:$AB$102,9,0), "")</f>
        <v>43</v>
      </c>
      <c r="AF49">
        <f>IFERROR(VLOOKUP(B49,'2020'!$B$3:$AD$92,18,0), "")</f>
        <v>72</v>
      </c>
      <c r="AG49">
        <f>IFERROR(VLOOKUP(B49,'2019'!$B$3:$AC$102,16,0), "")</f>
        <v>60</v>
      </c>
      <c r="AH49">
        <f>IFERROR(VLOOKUP(B49,'2018'!$B$3:$U$102,16,0), "")</f>
        <v>60</v>
      </c>
      <c r="AI49">
        <v>47</v>
      </c>
      <c r="AJ49">
        <v>44</v>
      </c>
      <c r="AK49">
        <v>55</v>
      </c>
      <c r="AL49">
        <v>46</v>
      </c>
      <c r="AM49">
        <f>IFERROR(VLOOKUP(B49,'2019'!$B$3:$AC$102,24,0), "")</f>
        <v>39</v>
      </c>
      <c r="AN49">
        <v>8.09</v>
      </c>
      <c r="AO49">
        <f>IFERROR(VLOOKUP(B49,'2021'!$B$3:$AB$102,13,0), "")</f>
        <v>8.92</v>
      </c>
      <c r="AP49">
        <f>IFERROR(VLOOKUP(B49,'2020'!$B$3:$AD$92,25,0), "")</f>
        <v>8.7200000000000006</v>
      </c>
      <c r="AS49">
        <v>50</v>
      </c>
      <c r="AT49">
        <f>IFERROR(VLOOKUP(B49,'2021'!$B$3:$AB$102,3,0), "")</f>
        <v>44</v>
      </c>
      <c r="AU49">
        <f>IFERROR(VLOOKUP(B49,'2020'!$B$3:$AD$92,12,0), "")</f>
        <v>44</v>
      </c>
      <c r="AV49">
        <f>IFERROR(VLOOKUP(B49,'2019'!$B$3:$AC$102,22,0), "")</f>
        <v>43</v>
      </c>
      <c r="AW49">
        <f>IFERROR(VLOOKUP(B49,'2018'!$B$3:$U$102,5,0), "")</f>
        <v>21</v>
      </c>
      <c r="AX49">
        <v>33</v>
      </c>
      <c r="AY49">
        <f>IFERROR(VLOOKUP(B49,'2021'!$B$3:$AB$102,27,0), "")</f>
        <v>37</v>
      </c>
      <c r="AZ49">
        <f>IFERROR(VLOOKUP(B49,'2020'!$B$3:$AD$92,8,0), "")</f>
        <v>19</v>
      </c>
      <c r="BA49" t="str">
        <f>IFERROR(VLOOKUP(B49,'2019'!B50:$AC$102,20,0), "")</f>
        <v/>
      </c>
      <c r="BB49">
        <f>IFERROR(VLOOKUP(B49,'2018'!$B$3:$U$102,4,0), "")</f>
        <v>32</v>
      </c>
      <c r="BC49">
        <v>46</v>
      </c>
      <c r="BD49">
        <f>IFERROR(VLOOKUP(B49,'2021'!$B$3:$AB$102,6,0), "")</f>
        <v>49</v>
      </c>
      <c r="BE49">
        <f>IFERROR(VLOOKUP(B49,'2020'!$B$3:$AD$92,3,0), "")</f>
        <v>50</v>
      </c>
      <c r="BF49">
        <f>IFERROR(VLOOKUP(B49,'2019'!$B$3:$AC$102,27,0), "")</f>
        <v>46</v>
      </c>
      <c r="BG49">
        <f>IFERROR(VLOOKUP(B49,'2018'!$B$3:$U$102,8,0), "")</f>
        <v>48</v>
      </c>
      <c r="BH49">
        <v>73</v>
      </c>
      <c r="BI49" t="str">
        <f>IFERROR(VLOOKUP(B50,'2021'!$B$3:$AB$102,17,0), "")</f>
        <v/>
      </c>
      <c r="BJ49">
        <f>IFERROR(VLOOKUP(B49,'2020'!$B$3:$AD$92,2,0), "")</f>
        <v>79</v>
      </c>
      <c r="BK49">
        <f>IFERROR(VLOOKUP(B49,'2019'!$B$3:$AC$102,11,0), "")</f>
        <v>72</v>
      </c>
      <c r="BL49" t="str">
        <f>IFERROR(VLOOKUP(B49,'2018'!B50:U149,13,0), "")</f>
        <v/>
      </c>
      <c r="BM49" s="25">
        <v>44.38</v>
      </c>
      <c r="BN49" s="25">
        <f>IFERROR(VLOOKUP($B49,'2021'!$B$3:$AB$102,20,0),"")</f>
        <v>51.243000000000002</v>
      </c>
      <c r="BO49" s="25">
        <f>IFERROR(VLOOKUP($B49,'2020'!$B$3:$AD$92,20,0),"")</f>
        <v>67</v>
      </c>
      <c r="BP49" s="25">
        <f>IFERROR(VLOOKUP($B49,'2019'!$B$3:$AC$102,17,0),"")</f>
        <v>52</v>
      </c>
      <c r="BQ49" s="25">
        <f>IFERROR(VLOOKUP($B49,'2018'!$B$3:$U$102,17,0),"")</f>
        <v>51</v>
      </c>
      <c r="BR49" s="1">
        <v>75930</v>
      </c>
      <c r="BS49" s="1">
        <f>IFERROR(VLOOKUP(B49,'2021'!$B$3:$AB$102,18,0), "")</f>
        <v>76461</v>
      </c>
      <c r="BT49" s="1">
        <f>IFERROR(VLOOKUP(B49,'2020'!$B$3:$AD$92,16,0), "")</f>
        <v>73832</v>
      </c>
      <c r="BU49" s="1">
        <f>IFERROR(VLOOKUP(B49,'2019'!$B$3:$AC$102,7,0), "")</f>
        <v>79502</v>
      </c>
      <c r="BV49" s="1"/>
      <c r="BW49">
        <v>45</v>
      </c>
      <c r="BX49">
        <f>IFERROR(VLOOKUP(B49,'2021'!$B$3:$AB$102,24,0), "")</f>
        <v>42</v>
      </c>
      <c r="BY49">
        <f>IFERROR(VLOOKUP(B49,'2020'!$B$3:$AD$92,28,0), "")</f>
        <v>37</v>
      </c>
      <c r="BZ49">
        <f>IFERROR(VLOOKUP(B49,'2019'!$B$3:$AC$102,13,0), "")</f>
        <v>34</v>
      </c>
      <c r="CB49" t="s">
        <v>231</v>
      </c>
      <c r="CC49" t="str">
        <f>IFERROR(VLOOKUP(B49,'2021'!$B$3:$AB$102,5,0), "")</f>
        <v>100 (61)</v>
      </c>
      <c r="CD49" t="str">
        <f>IFERROR(VLOOKUP(B49,'2020'!$B$3:$AD$92,13,0), "")</f>
        <v>100 (97)</v>
      </c>
      <c r="CE49" t="str">
        <f>IFERROR(VLOOKUP(B49,'2019'!$B$3:$AC$102,10,0), "")</f>
        <v>92 (97)</v>
      </c>
      <c r="CG49">
        <v>58</v>
      </c>
      <c r="CH49">
        <f>IFERROR(VLOOKUP(B49,'2021'!$B$3:$AB$102,7,0), "")</f>
        <v>54</v>
      </c>
      <c r="CI49">
        <f>IFERROR(VLOOKUP(B49,'2020'!$B$3:$AD$92,17,0), "")</f>
        <v>53</v>
      </c>
      <c r="CJ49">
        <f>IFERROR(VLOOKUP(B49,'2019'!$B$3:$AC$102,9,0), "")</f>
        <v>52</v>
      </c>
      <c r="CK49">
        <f>IFERROR(VLOOKUP(B49,'2018'!$B$3:$U$102,11,0), "")</f>
        <v>48</v>
      </c>
      <c r="CL49">
        <v>70</v>
      </c>
      <c r="CM49">
        <f>IFERROR(VLOOKUP(B49,'2021'!$B$3:$AB$102,19,0), "")</f>
        <v>44</v>
      </c>
      <c r="CN49">
        <f>IFERROR(VLOOKUP(B49,'2020'!$B$3:$AD$92,26,0), "")</f>
        <v>49</v>
      </c>
      <c r="CO49">
        <f>IFERROR(VLOOKUP(B49,'2019'!$B$3:$AC$102,3,0), "")</f>
        <v>19</v>
      </c>
      <c r="CP49">
        <f>IFERROR(VLOOKUP(B49,'2018'!$B$3:$U$102,18,0), "")</f>
        <v>21</v>
      </c>
      <c r="CQ49">
        <v>83.512</v>
      </c>
      <c r="CR49">
        <f>IFERROR(VLOOKUP(B49,'2021'!$B$3:$AB$102,21,0), "")</f>
        <v>83.873000000000005</v>
      </c>
      <c r="CS49">
        <f>IFERROR(VLOOKUP(B49,'2020'!$B$3:$AD$92,7,0), "")</f>
        <v>85</v>
      </c>
      <c r="CV49" t="s">
        <v>230</v>
      </c>
      <c r="CW49">
        <v>100</v>
      </c>
      <c r="CX49">
        <v>16.3</v>
      </c>
      <c r="CY49">
        <f>IFERROR( VLOOKUP(B49,Programs!B50:$AB$102,2,0), "")</f>
        <v>6.5</v>
      </c>
      <c r="CZ49">
        <f>IFERROR(VLOOKUP(B49,Programs!B50:$AB$102,3,0), "")</f>
        <v>650</v>
      </c>
      <c r="DA49">
        <f>IFERROR(VLOOKUP(B49,Programs!$B$3:$AB$102,3,0), "")</f>
        <v>650</v>
      </c>
      <c r="DB49">
        <f>IFERROR(VLOOKUP(B49,Programs!$B$3:$AB$102,5,0), "")</f>
        <v>0</v>
      </c>
      <c r="DC49" t="str">
        <f>IFERROR(VLOOKUP(B49,Programs!$B$3:$AB$102,6,0), "")</f>
        <v>Yes</v>
      </c>
      <c r="DD49">
        <f>IFERROR(VLOOKUP(B49,Programs!$B$3:$AB$102,7,0), "")</f>
        <v>0</v>
      </c>
      <c r="DE49" t="str">
        <f>IFERROR(VLOOKUP(B49,Programs!$B$3:$AB$102,8,0), "")</f>
        <v>3-year or 4-year bachelor’s degree in engineering or hard sciences</v>
      </c>
      <c r="DF49">
        <f>IFERROR(VLOOKUP(B49,Programs!$B$3:$AB$102,9,0), "")</f>
        <v>1</v>
      </c>
      <c r="DG49">
        <f>IFERROR(VLOOKUP(B49,Programs!$B$3:$AB$102,10,0), "")</f>
        <v>3</v>
      </c>
      <c r="DH49" t="str">
        <f>IFERROR(VLOOKUP(B49,Programs!$B$3:$AB$102,11,0), "")</f>
        <v>Both</v>
      </c>
      <c r="DI49">
        <f>IFERROR(VLOOKUP(B49,Programs!$B$3:$AB$102,12,0), "")</f>
        <v>100</v>
      </c>
      <c r="DJ49">
        <f>IFERROR(VLOOKUP(B49,Programs!$B$3:$AB$102,13,0), "")</f>
        <v>22000</v>
      </c>
      <c r="DK49">
        <f>IFERROR(VLOOKUP(B49,Programs!$B$3:$AB$102,14,0), "")</f>
        <v>22000</v>
      </c>
      <c r="DL49" t="str">
        <f>IFERROR(VLOOKUP(B49,Programs!$B$3:$AB$102,15,0), "")</f>
        <v>Euro</v>
      </c>
      <c r="DM49">
        <f>IFERROR(VLOOKUP(B49,Programs!$B$3:$AB$102,16,0), "")</f>
        <v>4</v>
      </c>
      <c r="DN49">
        <f>IFERROR(VLOOKUP(B49,Programs!$B$3:$AB$102,17,0), "")</f>
        <v>3</v>
      </c>
      <c r="DO49">
        <f>IFERROR(VLOOKUP(B49,Programs!$B$3:$AB$102,18,0), "")</f>
        <v>8</v>
      </c>
      <c r="DP49">
        <f>IFERROR(VLOOKUP(B49,Programs!$B$3:$AB$102,19,0), "")</f>
        <v>13</v>
      </c>
      <c r="DQ49" s="30" t="str">
        <f>IFERROR(VLOOKUP(B49,Programs!$B$3:$AB$102,20,0), "")</f>
        <v>Yes</v>
      </c>
      <c r="DR49" t="str">
        <f>IFERROR(VLOOKUP(B49,Programs!$B$3:$AB$102,21,0), "")</f>
        <v>No</v>
      </c>
      <c r="DS49" t="str">
        <f>IFERROR(VLOOKUP(B49,Programs!$B$3:$AB$102,22,0), "")</f>
        <v>No</v>
      </c>
      <c r="DT49" t="str">
        <f>IFERROR(VLOOKUP(B49,Programs!$B$3:$AB$102,23,0), "")</f>
        <v>No</v>
      </c>
      <c r="DU49" t="str">
        <f>IFERROR(VLOOKUP(B49,Programs!$B$3:$AB$102,24,0), "")</f>
        <v>Yes</v>
      </c>
      <c r="DV49" t="str">
        <f>IFERROR(VLOOKUP(B49,Programs!$B$3:$AB$102,25,0), "")</f>
        <v>No</v>
      </c>
      <c r="DW49" t="str">
        <f>IFERROR(VLOOKUP(B49,Programs!$B$3:$AB$102,26,0), "")</f>
        <v>Yes</v>
      </c>
      <c r="DX49" t="str">
        <f>IFERROR(VLOOKUP(B49,Programs!$B$3:$AB$102,27,0), "")</f>
        <v>No</v>
      </c>
    </row>
    <row r="50" spans="1:128" x14ac:dyDescent="0.3">
      <c r="A50">
        <v>49</v>
      </c>
      <c r="B50" t="s">
        <v>86</v>
      </c>
      <c r="C50" t="s">
        <v>1</v>
      </c>
      <c r="D50">
        <v>93</v>
      </c>
      <c r="E50" t="str">
        <f>IFERROR(VLOOKUP(B50,'2021'!$B$3:$AB$102,22,0), "")</f>
        <v/>
      </c>
      <c r="F50">
        <f>IFERROR(VLOOKUP(B50,'2020'!$B$3:$AD$92,11,0), "")</f>
        <v>89</v>
      </c>
      <c r="G50">
        <f>IFERROR(VLOOKUP(B50,'2019'!$B$3:$AC$102,14,0), "")</f>
        <v>96</v>
      </c>
      <c r="I50">
        <f t="shared" si="0"/>
        <v>3</v>
      </c>
      <c r="J50">
        <v>100</v>
      </c>
      <c r="K50" t="str">
        <f>IFERROR(VLOOKUP(B50,'2021'!$B$3:$AB$102,10,0), "")</f>
        <v/>
      </c>
      <c r="L50">
        <f>IFERROR(VLOOKUP(B50,'2020'!$B$3:$AD$92,20,0), "")</f>
        <v>91</v>
      </c>
      <c r="M50">
        <f>IFERROR(VLOOKUP(B50,'2019'!$B$3:$AC$102,19,0), "")</f>
        <v>55</v>
      </c>
      <c r="N50">
        <f>IFERROR(VLOOKUP(B50,'2018'!$B$3:$U$102,14,0), "")</f>
        <v>38</v>
      </c>
      <c r="O50">
        <v>3</v>
      </c>
      <c r="P50" t="str">
        <f>IFERROR(VLOOKUP(B50,'2021'!B51:$AB$102,23,0), "")</f>
        <v/>
      </c>
      <c r="Q50">
        <f>IFERROR(VLOOKUP(B50,'2020'!$B$3:$AD$92,4,0), "")</f>
        <v>14</v>
      </c>
      <c r="R50">
        <f>IFERROR(VLOOKUP(B50,'2019'!$B$3:$AC$102,5,0), "")</f>
        <v>19</v>
      </c>
      <c r="U50" t="str">
        <f>IFERROR(VLOOKUP(B50,'2021'!$B$3:$AB$102,11,0), "")</f>
        <v/>
      </c>
      <c r="V50">
        <f>IFERROR(VLOOKUP(B50,'2020'!$B$3:$AD$92,6,0), "")</f>
        <v>53</v>
      </c>
      <c r="W50">
        <f>IFERROR(VLOOKUP(B50,'2019'!$B$3:$AC$102,12,0), "")</f>
        <v>54</v>
      </c>
      <c r="X50">
        <f>IFERROR(VLOOKUP(B50,'2018'!$B$3:$U$102,15,0), "")</f>
        <v>48</v>
      </c>
      <c r="Y50">
        <v>97</v>
      </c>
      <c r="Z50" t="str">
        <f>IFERROR(VLOOKUP(B50,'2021'!$B$3:$AB$102,12,0), "")</f>
        <v/>
      </c>
      <c r="AA50">
        <f>IFERROR(VLOOKUP(B50,'2020'!$B$3:$AD$92,15,0), "")</f>
        <v>92</v>
      </c>
      <c r="AB50">
        <f>IFERROR(VLOOKUP(B50,'2019'!$B$3:$AC$102,21,0), "")</f>
        <v>88</v>
      </c>
      <c r="AC50">
        <f>IFERROR(VLOOKUP(B50,'2018'!$B$3:$U$102,19,0), "")</f>
        <v>91</v>
      </c>
      <c r="AD50">
        <v>57</v>
      </c>
      <c r="AE50" t="str">
        <f>IFERROR(VLOOKUP(B50,'2021'!$B$3:$AB$102,9,0), "")</f>
        <v/>
      </c>
      <c r="AF50">
        <f>IFERROR(VLOOKUP(B50,'2020'!$B$3:$AD$92,18,0), "")</f>
        <v>42</v>
      </c>
      <c r="AG50">
        <f>IFERROR(VLOOKUP(B50,'2019'!$B$3:$AC$102,16,0), "")</f>
        <v>36</v>
      </c>
      <c r="AH50">
        <f>IFERROR(VLOOKUP(B50,'2018'!$B$3:$U$102,16,0), "")</f>
        <v>44</v>
      </c>
      <c r="AI50">
        <v>49</v>
      </c>
      <c r="AJ50" t="s">
        <v>174</v>
      </c>
      <c r="AK50">
        <v>54</v>
      </c>
      <c r="AL50">
        <v>51</v>
      </c>
      <c r="AM50">
        <f>IFERROR(VLOOKUP(B50,'2019'!$B$3:$AC$102,24,0), "")</f>
        <v>55</v>
      </c>
      <c r="AN50">
        <v>7.8</v>
      </c>
      <c r="AO50" t="str">
        <f>IFERROR(VLOOKUP(B50,'2021'!$B$3:$AB$102,13,0), "")</f>
        <v/>
      </c>
      <c r="AP50">
        <f>IFERROR(VLOOKUP(B50,'2020'!$B$3:$AD$92,25,0), "")</f>
        <v>8.06</v>
      </c>
      <c r="AS50">
        <v>40</v>
      </c>
      <c r="AT50" t="str">
        <f>IFERROR(VLOOKUP(B50,'2021'!$B$3:$AB$102,3,0), "")</f>
        <v/>
      </c>
      <c r="AU50">
        <f>IFERROR(VLOOKUP(B50,'2020'!$B$3:$AD$92,12,0), "")</f>
        <v>45</v>
      </c>
      <c r="AV50">
        <f>IFERROR(VLOOKUP(B50,'2019'!$B$3:$AC$102,22,0), "")</f>
        <v>45</v>
      </c>
      <c r="AW50">
        <f>IFERROR(VLOOKUP(B50,'2018'!$B$3:$U$102,5,0), "")</f>
        <v>50</v>
      </c>
      <c r="AX50">
        <v>51</v>
      </c>
      <c r="AY50" t="str">
        <f>IFERROR(VLOOKUP(B50,'2021'!$B$3:$AB$102,27,0), "")</f>
        <v/>
      </c>
      <c r="AZ50">
        <f>IFERROR(VLOOKUP(B50,'2020'!$B$3:$AD$92,8,0), "")</f>
        <v>55</v>
      </c>
      <c r="BA50">
        <f>IFERROR(VLOOKUP(B50,'2019'!B51:$AC$102,20,0), "")</f>
        <v>54</v>
      </c>
      <c r="BB50">
        <f>IFERROR(VLOOKUP(B50,'2018'!$B$3:$U$102,4,0), "")</f>
        <v>52</v>
      </c>
      <c r="BC50">
        <v>35</v>
      </c>
      <c r="BD50" t="str">
        <f>IFERROR(VLOOKUP(B50,'2021'!$B$3:$AB$102,6,0), "")</f>
        <v/>
      </c>
      <c r="BE50">
        <f>IFERROR(VLOOKUP(B50,'2020'!$B$3:$AD$92,3,0), "")</f>
        <v>32</v>
      </c>
      <c r="BF50">
        <f>IFERROR(VLOOKUP(B50,'2019'!$B$3:$AC$102,27,0), "")</f>
        <v>33</v>
      </c>
      <c r="BG50">
        <f>IFERROR(VLOOKUP(B50,'2018'!$B$3:$U$102,8,0), "")</f>
        <v>36</v>
      </c>
      <c r="BH50">
        <v>59</v>
      </c>
      <c r="BI50">
        <f>IFERROR(VLOOKUP(B51,'2021'!$B$3:$AB$102,17,0), "")</f>
        <v>24</v>
      </c>
      <c r="BJ50">
        <f>IFERROR(VLOOKUP(B50,'2020'!$B$3:$AD$92,2,0), "")</f>
        <v>44</v>
      </c>
      <c r="BK50">
        <f>IFERROR(VLOOKUP(B50,'2019'!$B$3:$AC$102,11,0), "")</f>
        <v>47</v>
      </c>
      <c r="BL50">
        <f>IFERROR(VLOOKUP(B50,'2018'!B51:U150,13,0), "")</f>
        <v>46</v>
      </c>
      <c r="BM50" s="25">
        <v>45.18</v>
      </c>
      <c r="BN50" s="25" t="str">
        <f>IFERROR(VLOOKUP($B50,'2021'!$B$3:$AB$102,20,0),"")</f>
        <v/>
      </c>
      <c r="BO50" s="25">
        <f>IFERROR(VLOOKUP($B50,'2020'!$B$3:$AD$92,20,0),"")</f>
        <v>91</v>
      </c>
      <c r="BP50" s="25">
        <f>IFERROR(VLOOKUP($B50,'2019'!$B$3:$AC$102,17,0),"")</f>
        <v>48</v>
      </c>
      <c r="BQ50" s="25">
        <f>IFERROR(VLOOKUP($B50,'2018'!$B$3:$U$102,17,0),"")</f>
        <v>37</v>
      </c>
      <c r="BR50" s="1">
        <v>64849</v>
      </c>
      <c r="BS50" s="1" t="str">
        <f>IFERROR(VLOOKUP(B50,'2021'!$B$3:$AB$102,18,0), "")</f>
        <v/>
      </c>
      <c r="BT50" s="1">
        <f>IFERROR(VLOOKUP(B50,'2020'!$B$3:$AD$92,16,0), "")</f>
        <v>63988</v>
      </c>
      <c r="BU50" s="1">
        <f>IFERROR(VLOOKUP(B50,'2019'!$B$3:$AC$102,7,0), "")</f>
        <v>64796</v>
      </c>
      <c r="BV50" s="1"/>
      <c r="BW50">
        <v>59</v>
      </c>
      <c r="BX50" t="str">
        <f>IFERROR(VLOOKUP(B50,'2021'!$B$3:$AB$102,24,0), "")</f>
        <v/>
      </c>
      <c r="BY50">
        <f>IFERROR(VLOOKUP(B50,'2020'!$B$3:$AD$92,28,0), "")</f>
        <v>55</v>
      </c>
      <c r="BZ50">
        <f>IFERROR(VLOOKUP(B50,'2019'!$B$3:$AC$102,13,0), "")</f>
        <v>60</v>
      </c>
      <c r="CB50" t="s">
        <v>232</v>
      </c>
      <c r="CC50" t="str">
        <f>IFERROR(VLOOKUP(B50,'2021'!$B$3:$AB$102,5,0), "")</f>
        <v/>
      </c>
      <c r="CD50" t="str">
        <f>IFERROR(VLOOKUP(B50,'2020'!$B$3:$AD$92,13,0), "")</f>
        <v>85 (75)</v>
      </c>
      <c r="CE50" t="str">
        <f>IFERROR(VLOOKUP(B50,'2019'!$B$3:$AC$102,10,0), "")</f>
        <v>88 (74)</v>
      </c>
      <c r="CG50">
        <v>88</v>
      </c>
      <c r="CH50" t="str">
        <f>IFERROR(VLOOKUP(B50,'2021'!$B$3:$AB$102,7,0), "")</f>
        <v/>
      </c>
      <c r="CI50">
        <f>IFERROR(VLOOKUP(B50,'2020'!$B$3:$AD$92,17,0), "")</f>
        <v>89</v>
      </c>
      <c r="CJ50">
        <f>IFERROR(VLOOKUP(B50,'2019'!$B$3:$AC$102,9,0), "")</f>
        <v>89</v>
      </c>
      <c r="CK50">
        <f>IFERROR(VLOOKUP(B50,'2018'!$B$3:$U$102,11,0), "")</f>
        <v>91</v>
      </c>
      <c r="CL50">
        <v>15</v>
      </c>
      <c r="CM50" t="str">
        <f>IFERROR(VLOOKUP(B50,'2021'!$B$3:$AB$102,19,0), "")</f>
        <v/>
      </c>
      <c r="CN50">
        <f>IFERROR(VLOOKUP(B50,'2020'!$B$3:$AD$92,26,0), "")</f>
        <v>30</v>
      </c>
      <c r="CO50">
        <f>IFERROR(VLOOKUP(B50,'2019'!$B$3:$AC$102,3,0), "")</f>
        <v>28</v>
      </c>
      <c r="CP50">
        <f>IFERROR(VLOOKUP(B50,'2018'!$B$3:$U$102,18,0), "")</f>
        <v>24</v>
      </c>
      <c r="CQ50">
        <v>81.328000000000003</v>
      </c>
      <c r="CR50" t="str">
        <f>IFERROR(VLOOKUP(B50,'2021'!$B$3:$AB$102,21,0), "")</f>
        <v/>
      </c>
      <c r="CS50">
        <f>IFERROR(VLOOKUP(B50,'2020'!$B$3:$AD$92,7,0), "")</f>
        <v>83</v>
      </c>
      <c r="CV50" t="s">
        <v>159</v>
      </c>
      <c r="CW50">
        <v>100</v>
      </c>
      <c r="CX50">
        <v>32</v>
      </c>
      <c r="CY50">
        <f>IFERROR( VLOOKUP(B50,Programs!B51:$AB$102,2,0), "")</f>
        <v>6</v>
      </c>
      <c r="CZ50">
        <f>IFERROR(VLOOKUP(B50,Programs!B51:$AB$102,3,0), "")</f>
        <v>780</v>
      </c>
      <c r="DA50">
        <f>IFERROR(VLOOKUP(B50,Programs!$B$3:$AB$102,3,0), "")</f>
        <v>780</v>
      </c>
      <c r="DB50" t="str">
        <f>IFERROR(VLOOKUP(B50,Programs!$B$3:$AB$102,5,0), "")</f>
        <v>B2</v>
      </c>
      <c r="DC50" t="str">
        <f>IFERROR(VLOOKUP(B50,Programs!$B$3:$AB$102,6,0), "")</f>
        <v>Yes</v>
      </c>
      <c r="DD50">
        <f>IFERROR(VLOOKUP(B50,Programs!$B$3:$AB$102,7,0), "")</f>
        <v>0</v>
      </c>
      <c r="DE50" t="str">
        <f>IFERROR(VLOOKUP(B50,Programs!$B$3:$AB$102,8,0), "")</f>
        <v>A bachelor’s degree or equivalent (Diploma)</v>
      </c>
      <c r="DF50">
        <f>IFERROR(VLOOKUP(B50,Programs!$B$3:$AB$102,9,0), "")</f>
        <v>2</v>
      </c>
      <c r="DG50">
        <f>IFERROR(VLOOKUP(B50,Programs!$B$3:$AB$102,10,0), "")</f>
        <v>4</v>
      </c>
      <c r="DH50" t="str">
        <f>IFERROR(VLOOKUP(B50,Programs!$B$3:$AB$102,11,0), "")</f>
        <v>Both</v>
      </c>
      <c r="DI50">
        <f>IFERROR(VLOOKUP(B50,Programs!$B$3:$AB$102,12,0), "")</f>
        <v>90</v>
      </c>
      <c r="DJ50">
        <f>IFERROR(VLOOKUP(B50,Programs!$B$3:$AB$102,13,0), "")</f>
        <v>26500</v>
      </c>
      <c r="DK50">
        <f>IFERROR(VLOOKUP(B50,Programs!$B$3:$AB$102,14,0), "")</f>
        <v>28400</v>
      </c>
      <c r="DL50" t="str">
        <f>IFERROR(VLOOKUP(B50,Programs!$B$3:$AB$102,15,0), "")</f>
        <v>Euro</v>
      </c>
      <c r="DM50">
        <f>IFERROR(VLOOKUP(B50,Programs!$B$3:$AB$102,16,0), "")</f>
        <v>4</v>
      </c>
      <c r="DN50">
        <f>IFERROR(VLOOKUP(B50,Programs!$B$3:$AB$102,17,0), "")</f>
        <v>4</v>
      </c>
      <c r="DO50">
        <f>IFERROR(VLOOKUP(B50,Programs!$B$3:$AB$102,18,0), "")</f>
        <v>0</v>
      </c>
      <c r="DP50">
        <f>IFERROR(VLOOKUP(B50,Programs!$B$3:$AB$102,19,0), "")</f>
        <v>0</v>
      </c>
      <c r="DQ50" s="30" t="str">
        <f>IFERROR(VLOOKUP(B50,Programs!$B$3:$AB$102,20,0), "")</f>
        <v>Yes</v>
      </c>
      <c r="DR50" t="str">
        <f>IFERROR(VLOOKUP(B50,Programs!$B$3:$AB$102,21,0), "")</f>
        <v>No</v>
      </c>
      <c r="DS50" t="str">
        <f>IFERROR(VLOOKUP(B50,Programs!$B$3:$AB$102,22,0), "")</f>
        <v>No</v>
      </c>
      <c r="DT50" t="str">
        <f>IFERROR(VLOOKUP(B50,Programs!$B$3:$AB$102,23,0), "")</f>
        <v>Yes</v>
      </c>
      <c r="DU50" t="str">
        <f>IFERROR(VLOOKUP(B50,Programs!$B$3:$AB$102,24,0), "")</f>
        <v>No</v>
      </c>
      <c r="DV50" t="str">
        <f>IFERROR(VLOOKUP(B50,Programs!$B$3:$AB$102,25,0), "")</f>
        <v>No</v>
      </c>
      <c r="DW50" t="str">
        <f>IFERROR(VLOOKUP(B50,Programs!$B$3:$AB$102,26,0), "")</f>
        <v>Yes</v>
      </c>
      <c r="DX50" t="str">
        <f>IFERROR(VLOOKUP(B50,Programs!$B$3:$AB$102,27,0), "")</f>
        <v>No</v>
      </c>
    </row>
    <row r="51" spans="1:128" x14ac:dyDescent="0.3">
      <c r="A51">
        <v>50</v>
      </c>
      <c r="B51" t="s">
        <v>87</v>
      </c>
      <c r="C51" t="s">
        <v>4</v>
      </c>
      <c r="D51">
        <v>34</v>
      </c>
      <c r="E51">
        <f>IFERROR(VLOOKUP(B51,'2021'!$B$3:$AB$102,22,0), "")</f>
        <v>78</v>
      </c>
      <c r="F51">
        <f>IFERROR(VLOOKUP(B51,'2020'!$B$3:$AD$92,11,0), "")</f>
        <v>81</v>
      </c>
      <c r="G51">
        <f>IFERROR(VLOOKUP(B51,'2019'!$B$3:$AC$102,14,0), "")</f>
        <v>70</v>
      </c>
      <c r="I51">
        <f t="shared" si="0"/>
        <v>36</v>
      </c>
      <c r="J51">
        <v>57</v>
      </c>
      <c r="K51">
        <f>IFERROR(VLOOKUP(B51,'2021'!$B$3:$AB$102,10,0), "")</f>
        <v>57</v>
      </c>
      <c r="L51">
        <f>IFERROR(VLOOKUP(B51,'2020'!$B$3:$AD$92,20,0), "")</f>
        <v>57</v>
      </c>
      <c r="M51">
        <f>IFERROR(VLOOKUP(B51,'2019'!$B$3:$AC$102,19,0), "")</f>
        <v>57</v>
      </c>
      <c r="N51">
        <f>IFERROR(VLOOKUP(B51,'2018'!$B$3:$U$102,14,0), "")</f>
        <v>57</v>
      </c>
      <c r="O51">
        <v>91</v>
      </c>
      <c r="P51" t="str">
        <f>IFERROR(VLOOKUP(B51,'2021'!B52:$AB$102,23,0), "")</f>
        <v/>
      </c>
      <c r="Q51">
        <f>IFERROR(VLOOKUP(B51,'2020'!$B$3:$AD$92,4,0), "")</f>
        <v>75</v>
      </c>
      <c r="R51">
        <f>IFERROR(VLOOKUP(B51,'2019'!$B$3:$AC$102,5,0), "")</f>
        <v>75</v>
      </c>
      <c r="T51">
        <v>41</v>
      </c>
      <c r="U51">
        <f>IFERROR(VLOOKUP(B51,'2021'!$B$3:$AB$102,11,0), "")</f>
        <v>33</v>
      </c>
      <c r="V51">
        <f>IFERROR(VLOOKUP(B51,'2020'!$B$3:$AD$92,6,0), "")</f>
        <v>33</v>
      </c>
      <c r="W51">
        <f>IFERROR(VLOOKUP(B51,'2019'!$B$3:$AC$102,12,0), "")</f>
        <v>25</v>
      </c>
      <c r="X51">
        <f>IFERROR(VLOOKUP(B51,'2018'!$B$3:$U$102,15,0), "")</f>
        <v>30</v>
      </c>
      <c r="Y51">
        <v>94</v>
      </c>
      <c r="Z51">
        <f>IFERROR(VLOOKUP(B51,'2021'!$B$3:$AB$102,12,0), "")</f>
        <v>95</v>
      </c>
      <c r="AA51">
        <f>IFERROR(VLOOKUP(B51,'2020'!$B$3:$AD$92,15,0), "")</f>
        <v>94</v>
      </c>
      <c r="AB51">
        <f>IFERROR(VLOOKUP(B51,'2019'!$B$3:$AC$102,21,0), "")</f>
        <v>94</v>
      </c>
      <c r="AC51">
        <f>IFERROR(VLOOKUP(B51,'2018'!$B$3:$U$102,19,0), "")</f>
        <v>95</v>
      </c>
      <c r="AD51">
        <v>33</v>
      </c>
      <c r="AE51">
        <f>IFERROR(VLOOKUP(B51,'2021'!$B$3:$AB$102,9,0), "")</f>
        <v>24</v>
      </c>
      <c r="AF51">
        <f>IFERROR(VLOOKUP(B51,'2020'!$B$3:$AD$92,18,0), "")</f>
        <v>20</v>
      </c>
      <c r="AG51">
        <f>IFERROR(VLOOKUP(B51,'2019'!$B$3:$AC$102,16,0), "")</f>
        <v>12</v>
      </c>
      <c r="AH51">
        <f>IFERROR(VLOOKUP(B51,'2018'!$B$3:$U$102,16,0), "")</f>
        <v>41</v>
      </c>
      <c r="AI51">
        <v>50</v>
      </c>
      <c r="AJ51">
        <v>31</v>
      </c>
      <c r="AK51">
        <v>43</v>
      </c>
      <c r="AL51">
        <v>24</v>
      </c>
      <c r="AM51">
        <f>IFERROR(VLOOKUP(B51,'2019'!$B$3:$AC$102,24,0), "")</f>
        <v>33</v>
      </c>
      <c r="AN51">
        <v>9.1199999999999992</v>
      </c>
      <c r="AO51">
        <f>IFERROR(VLOOKUP(B51,'2021'!$B$3:$AB$102,13,0), "")</f>
        <v>8.7200000000000006</v>
      </c>
      <c r="AP51">
        <f>IFERROR(VLOOKUP(B51,'2020'!$B$3:$AD$92,25,0), "")</f>
        <v>8.7100000000000009</v>
      </c>
      <c r="AS51">
        <v>50</v>
      </c>
      <c r="AT51">
        <f>IFERROR(VLOOKUP(B51,'2021'!$B$3:$AB$102,3,0), "")</f>
        <v>50</v>
      </c>
      <c r="AU51">
        <f>IFERROR(VLOOKUP(B51,'2020'!$B$3:$AD$92,12,0), "")</f>
        <v>50</v>
      </c>
      <c r="AV51">
        <f>IFERROR(VLOOKUP(B51,'2019'!$B$3:$AC$102,22,0), "")</f>
        <v>50</v>
      </c>
      <c r="AW51">
        <f>IFERROR(VLOOKUP(B51,'2018'!$B$3:$U$102,5,0), "")</f>
        <v>50</v>
      </c>
      <c r="AX51">
        <v>44</v>
      </c>
      <c r="AY51">
        <f>IFERROR(VLOOKUP(B51,'2021'!$B$3:$AB$102,27,0), "")</f>
        <v>47</v>
      </c>
      <c r="AZ51">
        <f>IFERROR(VLOOKUP(B51,'2020'!$B$3:$AD$92,8,0), "")</f>
        <v>56</v>
      </c>
      <c r="BA51" t="str">
        <f>IFERROR(VLOOKUP(B51,'2019'!B52:$AC$102,20,0), "")</f>
        <v/>
      </c>
      <c r="BB51">
        <f>IFERROR(VLOOKUP(B51,'2018'!$B$3:$U$102,4,0), "")</f>
        <v>57</v>
      </c>
      <c r="BC51">
        <v>33</v>
      </c>
      <c r="BD51">
        <f>IFERROR(VLOOKUP(B51,'2021'!$B$3:$AB$102,6,0), "")</f>
        <v>34</v>
      </c>
      <c r="BE51">
        <f>IFERROR(VLOOKUP(B51,'2020'!$B$3:$AD$92,3,0), "")</f>
        <v>31</v>
      </c>
      <c r="BF51">
        <f>IFERROR(VLOOKUP(B51,'2019'!$B$3:$AC$102,27,0), "")</f>
        <v>29</v>
      </c>
      <c r="BG51">
        <f>IFERROR(VLOOKUP(B51,'2018'!$B$3:$U$102,8,0), "")</f>
        <v>24</v>
      </c>
      <c r="BH51">
        <v>15</v>
      </c>
      <c r="BI51">
        <f>IFERROR(VLOOKUP(B52,'2021'!$B$3:$AB$102,17,0), "")</f>
        <v>95</v>
      </c>
      <c r="BJ51">
        <f>IFERROR(VLOOKUP(B51,'2020'!$B$3:$AD$92,2,0), "")</f>
        <v>9</v>
      </c>
      <c r="BK51">
        <f>IFERROR(VLOOKUP(B51,'2019'!$B$3:$AC$102,11,0), "")</f>
        <v>6</v>
      </c>
      <c r="BL51" t="str">
        <f>IFERROR(VLOOKUP(B51,'2018'!B52:U151,13,0), "")</f>
        <v/>
      </c>
      <c r="BM51" s="25">
        <v>46.76</v>
      </c>
      <c r="BN51" s="25">
        <f>IFERROR(VLOOKUP($B51,'2021'!$B$3:$AB$102,20,0),"")</f>
        <v>62.505000000000003</v>
      </c>
      <c r="BO51" s="25">
        <f>IFERROR(VLOOKUP($B51,'2020'!$B$3:$AD$92,20,0),"")</f>
        <v>57</v>
      </c>
      <c r="BP51" s="25">
        <f>IFERROR(VLOOKUP($B51,'2019'!$B$3:$AC$102,17,0),"")</f>
        <v>71</v>
      </c>
      <c r="BQ51" s="25">
        <f>IFERROR(VLOOKUP($B51,'2018'!$B$3:$U$102,17,0),"")</f>
        <v>73</v>
      </c>
      <c r="BR51" s="1">
        <v>64132</v>
      </c>
      <c r="BS51" s="1">
        <f>IFERROR(VLOOKUP(B51,'2021'!$B$3:$AB$102,18,0), "")</f>
        <v>73035</v>
      </c>
      <c r="BT51" s="1">
        <f>IFERROR(VLOOKUP(B51,'2020'!$B$3:$AD$92,16,0), "")</f>
        <v>67682</v>
      </c>
      <c r="BU51" s="1">
        <f>IFERROR(VLOOKUP(B51,'2019'!$B$3:$AC$102,7,0), "")</f>
        <v>75312</v>
      </c>
      <c r="BV51" s="1"/>
      <c r="BW51">
        <v>95</v>
      </c>
      <c r="BX51">
        <f>IFERROR(VLOOKUP(B51,'2021'!$B$3:$AB$102,24,0), "")</f>
        <v>87</v>
      </c>
      <c r="BY51">
        <f>IFERROR(VLOOKUP(B51,'2020'!$B$3:$AD$92,28,0), "")</f>
        <v>81</v>
      </c>
      <c r="BZ51">
        <f>IFERROR(VLOOKUP(B51,'2019'!$B$3:$AC$102,13,0), "")</f>
        <v>68</v>
      </c>
      <c r="CB51" t="s">
        <v>234</v>
      </c>
      <c r="CC51" t="str">
        <f>IFERROR(VLOOKUP(B51,'2021'!$B$3:$AB$102,5,0), "")</f>
        <v>95 (56)</v>
      </c>
      <c r="CD51" t="str">
        <f>IFERROR(VLOOKUP(B51,'2020'!$B$3:$AD$92,13,0), "")</f>
        <v>89 (73)</v>
      </c>
      <c r="CE51" t="str">
        <f>IFERROR(VLOOKUP(B51,'2019'!$B$3:$AC$102,10,0), "")</f>
        <v>77 (73)</v>
      </c>
      <c r="CG51">
        <v>74</v>
      </c>
      <c r="CH51">
        <f>IFERROR(VLOOKUP(B51,'2021'!$B$3:$AB$102,7,0), "")</f>
        <v>75</v>
      </c>
      <c r="CI51">
        <f>IFERROR(VLOOKUP(B51,'2020'!$B$3:$AD$92,17,0), "")</f>
        <v>74</v>
      </c>
      <c r="CJ51">
        <f>IFERROR(VLOOKUP(B51,'2019'!$B$3:$AC$102,9,0), "")</f>
        <v>74</v>
      </c>
      <c r="CK51">
        <f>IFERROR(VLOOKUP(B51,'2018'!$B$3:$U$102,11,0), "")</f>
        <v>72</v>
      </c>
      <c r="CL51">
        <v>90</v>
      </c>
      <c r="CM51">
        <f>IFERROR(VLOOKUP(B51,'2021'!$B$3:$AB$102,19,0), "")</f>
        <v>85</v>
      </c>
      <c r="CN51">
        <f>IFERROR(VLOOKUP(B51,'2020'!$B$3:$AD$92,26,0), "")</f>
        <v>92</v>
      </c>
      <c r="CO51">
        <f>IFERROR(VLOOKUP(B51,'2019'!$B$3:$AC$102,3,0), "")</f>
        <v>96</v>
      </c>
      <c r="CP51">
        <f>IFERROR(VLOOKUP(B51,'2018'!$B$3:$U$102,18,0), "")</f>
        <v>95</v>
      </c>
      <c r="CQ51">
        <v>84.412999999999997</v>
      </c>
      <c r="CR51">
        <f>IFERROR(VLOOKUP(B51,'2021'!$B$3:$AB$102,21,0), "")</f>
        <v>85.263000000000005</v>
      </c>
      <c r="CS51">
        <f>IFERROR(VLOOKUP(B51,'2020'!$B$3:$AD$92,7,0), "")</f>
        <v>86</v>
      </c>
      <c r="CV51" t="s">
        <v>233</v>
      </c>
      <c r="CW51">
        <v>0</v>
      </c>
      <c r="CX51">
        <v>12</v>
      </c>
      <c r="CY51">
        <f>IFERROR( VLOOKUP(B51,Programs!B52:$AB$102,2,0), "")</f>
        <v>7</v>
      </c>
      <c r="CZ51">
        <f>IFERROR(VLOOKUP(B51,Programs!B52:$AB$102,3,0), "")</f>
        <v>0</v>
      </c>
      <c r="DA51">
        <f>IFERROR(VLOOKUP(B51,Programs!$B$3:$AB$102,3,0), "")</f>
        <v>0</v>
      </c>
      <c r="DB51">
        <f>IFERROR(VLOOKUP(B51,Programs!$B$3:$AB$102,5,0), "")</f>
        <v>0</v>
      </c>
      <c r="DC51" t="str">
        <f>IFERROR(VLOOKUP(B51,Programs!$B$3:$AB$102,6,0), "")</f>
        <v>Yes</v>
      </c>
      <c r="DD51">
        <f>IFERROR(VLOOKUP(B51,Programs!$B$3:$AB$102,7,0), "")</f>
        <v>0</v>
      </c>
      <c r="DE51" t="str">
        <f>IFERROR(VLOOKUP(B51,Programs!$B$3:$AB$102,8,0), "")</f>
        <v>A UK upper second class degree or above, or the equivalent from an overseas institution and not more than 3 years experience</v>
      </c>
      <c r="DF51">
        <f>IFERROR(VLOOKUP(B51,Programs!$B$3:$AB$102,9,0), "")</f>
        <v>1</v>
      </c>
      <c r="DG51">
        <f>IFERROR(VLOOKUP(B51,Programs!$B$3:$AB$102,10,0), "")</f>
        <v>0</v>
      </c>
      <c r="DH51" t="str">
        <f>IFERROR(VLOOKUP(B51,Programs!$B$3:$AB$102,11,0), "")</f>
        <v>Both</v>
      </c>
      <c r="DI51">
        <f>IFERROR(VLOOKUP(B51,Programs!$B$3:$AB$102,12,0), "")</f>
        <v>0</v>
      </c>
      <c r="DJ51">
        <f>IFERROR(VLOOKUP(B51,Programs!$B$3:$AB$102,13,0), "")</f>
        <v>28800</v>
      </c>
      <c r="DK51">
        <f>IFERROR(VLOOKUP(B51,Programs!$B$3:$AB$102,14,0), "")</f>
        <v>28800</v>
      </c>
      <c r="DL51" t="str">
        <f>IFERROR(VLOOKUP(B51,Programs!$B$3:$AB$102,15,0), "")</f>
        <v>Pounds</v>
      </c>
      <c r="DM51">
        <f>IFERROR(VLOOKUP(B51,Programs!$B$3:$AB$102,16,0), "")</f>
        <v>3</v>
      </c>
      <c r="DN51">
        <f>IFERROR(VLOOKUP(B51,Programs!$B$3:$AB$102,17,0), "")</f>
        <v>3</v>
      </c>
      <c r="DO51">
        <f>IFERROR(VLOOKUP(B51,Programs!$B$3:$AB$102,18,0), "")</f>
        <v>7</v>
      </c>
      <c r="DP51">
        <f>IFERROR(VLOOKUP(B51,Programs!$B$3:$AB$102,19,0), "")</f>
        <v>5</v>
      </c>
      <c r="DQ51" s="30" t="str">
        <f>IFERROR(VLOOKUP(B51,Programs!$B$3:$AB$102,20,0), "")</f>
        <v>No</v>
      </c>
      <c r="DR51" t="str">
        <f>IFERROR(VLOOKUP(B51,Programs!$B$3:$AB$102,21,0), "")</f>
        <v>Yes</v>
      </c>
      <c r="DS51" t="str">
        <f>IFERROR(VLOOKUP(B51,Programs!$B$3:$AB$102,22,0), "")</f>
        <v>No</v>
      </c>
      <c r="DT51" t="str">
        <f>IFERROR(VLOOKUP(B51,Programs!$B$3:$AB$102,23,0), "")</f>
        <v>No</v>
      </c>
      <c r="DU51" t="str">
        <f>IFERROR(VLOOKUP(B51,Programs!$B$3:$AB$102,24,0), "")</f>
        <v>Yes</v>
      </c>
      <c r="DV51" t="str">
        <f>IFERROR(VLOOKUP(B51,Programs!$B$3:$AB$102,25,0), "")</f>
        <v>No</v>
      </c>
      <c r="DW51" t="str">
        <f>IFERROR(VLOOKUP(B51,Programs!$B$3:$AB$102,26,0), "")</f>
        <v>Yes</v>
      </c>
      <c r="DX51" t="str">
        <f>IFERROR(VLOOKUP(B51,Programs!$B$3:$AB$102,27,0), "")</f>
        <v>No</v>
      </c>
    </row>
    <row r="52" spans="1:128" x14ac:dyDescent="0.3">
      <c r="A52">
        <v>50</v>
      </c>
      <c r="B52" t="s">
        <v>88</v>
      </c>
      <c r="C52" t="s">
        <v>1</v>
      </c>
      <c r="D52">
        <v>60</v>
      </c>
      <c r="E52">
        <f>IFERROR(VLOOKUP(B52,'2021'!$B$3:$AB$102,22,0), "")</f>
        <v>74</v>
      </c>
      <c r="F52">
        <f>IFERROR(VLOOKUP(B52,'2020'!$B$3:$AD$92,11,0), "")</f>
        <v>69</v>
      </c>
      <c r="G52">
        <f>IFERROR(VLOOKUP(B52,'2019'!$B$3:$AC$102,14,0), "")</f>
        <v>75</v>
      </c>
      <c r="I52">
        <f t="shared" si="0"/>
        <v>15</v>
      </c>
      <c r="J52">
        <v>22</v>
      </c>
      <c r="K52">
        <f>IFERROR(VLOOKUP(B52,'2021'!$B$3:$AB$102,10,0), "")</f>
        <v>16</v>
      </c>
      <c r="L52">
        <f>IFERROR(VLOOKUP(B52,'2020'!$B$3:$AD$92,20,0), "")</f>
        <v>18</v>
      </c>
      <c r="M52">
        <f>IFERROR(VLOOKUP(B52,'2019'!$B$3:$AC$102,19,0), "")</f>
        <v>27</v>
      </c>
      <c r="N52">
        <f>IFERROR(VLOOKUP(B52,'2018'!$B$3:$U$102,14,0), "")</f>
        <v>18</v>
      </c>
      <c r="O52">
        <v>6</v>
      </c>
      <c r="P52">
        <f>IFERROR(VLOOKUP(B52,'2021'!B53:$AB$102,23,0), "")</f>
        <v>14</v>
      </c>
      <c r="Q52">
        <f>IFERROR(VLOOKUP(B52,'2020'!$B$3:$AD$92,4,0), "")</f>
        <v>15</v>
      </c>
      <c r="R52">
        <f>IFERROR(VLOOKUP(B52,'2019'!$B$3:$AC$102,5,0), "")</f>
        <v>18</v>
      </c>
      <c r="T52">
        <v>58</v>
      </c>
      <c r="U52">
        <f>IFERROR(VLOOKUP(B52,'2021'!$B$3:$AB$102,11,0), "")</f>
        <v>62</v>
      </c>
      <c r="V52">
        <f>IFERROR(VLOOKUP(B52,'2020'!$B$3:$AD$92,6,0), "")</f>
        <v>57</v>
      </c>
      <c r="W52">
        <f>IFERROR(VLOOKUP(B52,'2019'!$B$3:$AC$102,12,0), "")</f>
        <v>53</v>
      </c>
      <c r="X52">
        <f>IFERROR(VLOOKUP(B52,'2018'!$B$3:$U$102,15,0), "")</f>
        <v>45</v>
      </c>
      <c r="Y52">
        <v>97</v>
      </c>
      <c r="Z52">
        <f>IFERROR(VLOOKUP(B52,'2021'!$B$3:$AB$102,12,0), "")</f>
        <v>95</v>
      </c>
      <c r="AA52">
        <f>IFERROR(VLOOKUP(B52,'2020'!$B$3:$AD$92,15,0), "")</f>
        <v>93</v>
      </c>
      <c r="AB52">
        <f>IFERROR(VLOOKUP(B52,'2019'!$B$3:$AC$102,21,0), "")</f>
        <v>93</v>
      </c>
      <c r="AC52">
        <f>IFERROR(VLOOKUP(B52,'2018'!$B$3:$U$102,19,0), "")</f>
        <v>93</v>
      </c>
      <c r="AD52">
        <v>70</v>
      </c>
      <c r="AE52">
        <f>IFERROR(VLOOKUP(B52,'2021'!$B$3:$AB$102,9,0), "")</f>
        <v>68</v>
      </c>
      <c r="AF52">
        <f>IFERROR(VLOOKUP(B52,'2020'!$B$3:$AD$92,18,0), "")</f>
        <v>59</v>
      </c>
      <c r="AG52">
        <f>IFERROR(VLOOKUP(B52,'2019'!$B$3:$AC$102,16,0), "")</f>
        <v>54</v>
      </c>
      <c r="AH52">
        <f>IFERROR(VLOOKUP(B52,'2018'!$B$3:$U$102,16,0), "")</f>
        <v>50</v>
      </c>
      <c r="AI52">
        <v>50</v>
      </c>
      <c r="AJ52">
        <v>63</v>
      </c>
      <c r="AK52">
        <v>60</v>
      </c>
      <c r="AL52">
        <v>62</v>
      </c>
      <c r="AM52">
        <f>IFERROR(VLOOKUP(B52,'2019'!$B$3:$AC$102,24,0), "")</f>
        <v>48</v>
      </c>
      <c r="AN52">
        <v>8.5500000000000007</v>
      </c>
      <c r="AO52">
        <f>IFERROR(VLOOKUP(B52,'2021'!$B$3:$AB$102,13,0), "")</f>
        <v>8.56</v>
      </c>
      <c r="AP52">
        <f>IFERROR(VLOOKUP(B52,'2020'!$B$3:$AD$92,25,0), "")</f>
        <v>8.74</v>
      </c>
      <c r="AS52">
        <v>50</v>
      </c>
      <c r="AT52">
        <f>IFERROR(VLOOKUP(B52,'2021'!$B$3:$AB$102,3,0), "")</f>
        <v>58</v>
      </c>
      <c r="AU52">
        <f>IFERROR(VLOOKUP(B52,'2020'!$B$3:$AD$92,12,0), "")</f>
        <v>47</v>
      </c>
      <c r="AV52">
        <f>IFERROR(VLOOKUP(B52,'2019'!$B$3:$AC$102,22,0), "")</f>
        <v>40</v>
      </c>
      <c r="AW52">
        <f>IFERROR(VLOOKUP(B52,'2018'!$B$3:$U$102,5,0), "")</f>
        <v>45</v>
      </c>
      <c r="AX52">
        <v>52</v>
      </c>
      <c r="AY52">
        <f>IFERROR(VLOOKUP(B52,'2021'!$B$3:$AB$102,27,0), "")</f>
        <v>55</v>
      </c>
      <c r="AZ52">
        <f>IFERROR(VLOOKUP(B52,'2020'!$B$3:$AD$92,8,0), "")</f>
        <v>51</v>
      </c>
      <c r="BA52">
        <f>IFERROR(VLOOKUP(B52,'2019'!B53:$AC$102,20,0), "")</f>
        <v>51</v>
      </c>
      <c r="BB52">
        <f>IFERROR(VLOOKUP(B52,'2018'!$B$3:$U$102,4,0), "")</f>
        <v>51</v>
      </c>
      <c r="BC52">
        <v>50</v>
      </c>
      <c r="BD52">
        <f>IFERROR(VLOOKUP(B52,'2021'!$B$3:$AB$102,6,0), "")</f>
        <v>50</v>
      </c>
      <c r="BE52">
        <f>IFERROR(VLOOKUP(B52,'2020'!$B$3:$AD$92,3,0), "")</f>
        <v>49</v>
      </c>
      <c r="BF52">
        <f>IFERROR(VLOOKUP(B52,'2019'!$B$3:$AC$102,27,0), "")</f>
        <v>47</v>
      </c>
      <c r="BG52">
        <f>IFERROR(VLOOKUP(B52,'2018'!$B$3:$U$102,8,0), "")</f>
        <v>46</v>
      </c>
      <c r="BH52">
        <v>96</v>
      </c>
      <c r="BI52">
        <f>IFERROR(VLOOKUP(B53,'2021'!$B$3:$AB$102,17,0), "")</f>
        <v>18</v>
      </c>
      <c r="BJ52">
        <f>IFERROR(VLOOKUP(B52,'2020'!$B$3:$AD$92,2,0), "")</f>
        <v>82</v>
      </c>
      <c r="BK52">
        <f>IFERROR(VLOOKUP(B52,'2019'!$B$3:$AC$102,11,0), "")</f>
        <v>87</v>
      </c>
      <c r="BL52" t="str">
        <f>IFERROR(VLOOKUP(B52,'2018'!B53:U152,13,0), "")</f>
        <v/>
      </c>
      <c r="BM52" s="25">
        <v>33.54</v>
      </c>
      <c r="BN52" s="25">
        <f>IFERROR(VLOOKUP($B52,'2021'!$B$3:$AB$102,20,0),"")</f>
        <v>39.695</v>
      </c>
      <c r="BO52" s="25">
        <f>IFERROR(VLOOKUP($B52,'2020'!$B$3:$AD$92,20,0),"")</f>
        <v>18</v>
      </c>
      <c r="BP52" s="25">
        <f>IFERROR(VLOOKUP($B52,'2019'!$B$3:$AC$102,17,0),"")</f>
        <v>39</v>
      </c>
      <c r="BQ52" s="25">
        <f>IFERROR(VLOOKUP($B52,'2018'!$B$3:$U$102,17,0),"")</f>
        <v>38</v>
      </c>
      <c r="BR52" s="1">
        <v>65475</v>
      </c>
      <c r="BS52" s="1">
        <f>IFERROR(VLOOKUP(B52,'2021'!$B$3:$AB$102,18,0), "")</f>
        <v>64975</v>
      </c>
      <c r="BT52" s="1">
        <f>IFERROR(VLOOKUP(B52,'2020'!$B$3:$AD$92,16,0), "")</f>
        <v>62012</v>
      </c>
      <c r="BU52" s="1">
        <f>IFERROR(VLOOKUP(B52,'2019'!$B$3:$AC$102,7,0), "")</f>
        <v>61651</v>
      </c>
      <c r="BV52" s="1"/>
      <c r="BW52">
        <v>79</v>
      </c>
      <c r="BX52">
        <f>IFERROR(VLOOKUP(B52,'2021'!$B$3:$AB$102,24,0), "")</f>
        <v>77</v>
      </c>
      <c r="BY52">
        <f>IFERROR(VLOOKUP(B52,'2020'!$B$3:$AD$92,28,0), "")</f>
        <v>75</v>
      </c>
      <c r="BZ52">
        <f>IFERROR(VLOOKUP(B52,'2019'!$B$3:$AC$102,13,0), "")</f>
        <v>79</v>
      </c>
      <c r="CB52" t="s">
        <v>235</v>
      </c>
      <c r="CC52" t="str">
        <f>IFERROR(VLOOKUP(B52,'2021'!$B$3:$AB$102,5,0), "")</f>
        <v>84 (78)</v>
      </c>
      <c r="CD52" t="str">
        <f>IFERROR(VLOOKUP(B52,'2020'!$B$3:$AD$92,13,0), "")</f>
        <v>94 (59)</v>
      </c>
      <c r="CE52" t="str">
        <f>IFERROR(VLOOKUP(B52,'2019'!$B$3:$AC$102,10,0), "")</f>
        <v>91 (60)</v>
      </c>
      <c r="CG52">
        <v>54</v>
      </c>
      <c r="CH52">
        <f>IFERROR(VLOOKUP(B52,'2021'!$B$3:$AB$102,7,0), "")</f>
        <v>53</v>
      </c>
      <c r="CI52">
        <f>IFERROR(VLOOKUP(B52,'2020'!$B$3:$AD$92,17,0), "")</f>
        <v>52</v>
      </c>
      <c r="CJ52">
        <f>IFERROR(VLOOKUP(B52,'2019'!$B$3:$AC$102,9,0), "")</f>
        <v>50</v>
      </c>
      <c r="CK52">
        <f>IFERROR(VLOOKUP(B52,'2018'!$B$3:$U$102,11,0), "")</f>
        <v>47</v>
      </c>
      <c r="CL52">
        <v>49</v>
      </c>
      <c r="CM52">
        <f>IFERROR(VLOOKUP(B52,'2021'!$B$3:$AB$102,19,0), "")</f>
        <v>48</v>
      </c>
      <c r="CN52">
        <f>IFERROR(VLOOKUP(B52,'2020'!$B$3:$AD$92,26,0), "")</f>
        <v>30</v>
      </c>
      <c r="CO52">
        <f>IFERROR(VLOOKUP(B52,'2019'!$B$3:$AC$102,3,0), "")</f>
        <v>27</v>
      </c>
      <c r="CP52">
        <f>IFERROR(VLOOKUP(B52,'2018'!$B$3:$U$102,18,0), "")</f>
        <v>33</v>
      </c>
      <c r="CQ52">
        <v>84.938999999999993</v>
      </c>
      <c r="CR52">
        <f>IFERROR(VLOOKUP(B52,'2021'!$B$3:$AB$102,21,0), "")</f>
        <v>84.171999999999997</v>
      </c>
      <c r="CS52">
        <f>IFERROR(VLOOKUP(B52,'2020'!$B$3:$AD$92,7,0), "")</f>
        <v>84</v>
      </c>
      <c r="CV52" t="s">
        <v>159</v>
      </c>
      <c r="CW52">
        <v>100</v>
      </c>
      <c r="CX52">
        <v>24</v>
      </c>
      <c r="CY52">
        <f>IFERROR( VLOOKUP(B52,Programs!B53:$AB$102,2,0), "")</f>
        <v>6</v>
      </c>
      <c r="CZ52">
        <f>IFERROR(VLOOKUP(B52,Programs!B53:$AB$102,3,0), "")</f>
        <v>720</v>
      </c>
      <c r="DA52">
        <f>IFERROR(VLOOKUP(B52,Programs!$B$3:$AB$102,3,0), "")</f>
        <v>720</v>
      </c>
      <c r="DB52" t="str">
        <f>IFERROR(VLOOKUP(B52,Programs!$B$3:$AB$102,5,0), "")</f>
        <v>B2</v>
      </c>
      <c r="DC52" t="str">
        <f>IFERROR(VLOOKUP(B52,Programs!$B$3:$AB$102,6,0), "")</f>
        <v>Yes</v>
      </c>
      <c r="DD52">
        <f>IFERROR(VLOOKUP(B52,Programs!$B$3:$AB$102,7,0), "")</f>
        <v>0</v>
      </c>
      <c r="DE52" t="str">
        <f>IFERROR(VLOOKUP(B52,Programs!$B$3:$AB$102,8,0), "")</f>
        <v>Candidates holding or being in the process of obtaining a non-French accredited Bachelor’s Degree</v>
      </c>
      <c r="DF52">
        <f>IFERROR(VLOOKUP(B52,Programs!$B$3:$AB$102,9,0), "")</f>
        <v>4</v>
      </c>
      <c r="DG52">
        <f>IFERROR(VLOOKUP(B52,Programs!$B$3:$AB$102,10,0), "")</f>
        <v>8</v>
      </c>
      <c r="DH52" t="str">
        <f>IFERROR(VLOOKUP(B52,Programs!$B$3:$AB$102,11,0), "")</f>
        <v>Both</v>
      </c>
      <c r="DI52">
        <f>IFERROR(VLOOKUP(B52,Programs!$B$3:$AB$102,12,0), "")</f>
        <v>100</v>
      </c>
      <c r="DJ52">
        <f>IFERROR(VLOOKUP(B52,Programs!$B$3:$AB$102,13,0), "")</f>
        <v>30600</v>
      </c>
      <c r="DK52">
        <f>IFERROR(VLOOKUP(B52,Programs!$B$3:$AB$102,14,0), "")</f>
        <v>30600</v>
      </c>
      <c r="DL52" t="str">
        <f>IFERROR(VLOOKUP(B52,Programs!$B$3:$AB$102,15,0), "")</f>
        <v>Euro</v>
      </c>
      <c r="DM52">
        <f>IFERROR(VLOOKUP(B52,Programs!$B$3:$AB$102,16,0), "")</f>
        <v>3</v>
      </c>
      <c r="DN52">
        <f>IFERROR(VLOOKUP(B52,Programs!$B$3:$AB$102,17,0), "")</f>
        <v>4</v>
      </c>
      <c r="DO52">
        <f>IFERROR(VLOOKUP(B52,Programs!$B$3:$AB$102,18,0), "")</f>
        <v>8</v>
      </c>
      <c r="DP52">
        <f>IFERROR(VLOOKUP(B52,Programs!$B$3:$AB$102,19,0), "")</f>
        <v>8</v>
      </c>
      <c r="DQ52" s="30" t="str">
        <f>IFERROR(VLOOKUP(B52,Programs!$B$3:$AB$102,20,0), "")</f>
        <v>Yes</v>
      </c>
      <c r="DR52" t="str">
        <f>IFERROR(VLOOKUP(B52,Programs!$B$3:$AB$102,21,0), "")</f>
        <v>No</v>
      </c>
      <c r="DS52" t="str">
        <f>IFERROR(VLOOKUP(B52,Programs!$B$3:$AB$102,22,0), "")</f>
        <v>No</v>
      </c>
      <c r="DT52" t="str">
        <f>IFERROR(VLOOKUP(B52,Programs!$B$3:$AB$102,23,0), "")</f>
        <v>No</v>
      </c>
      <c r="DU52" t="str">
        <f>IFERROR(VLOOKUP(B52,Programs!$B$3:$AB$102,24,0), "")</f>
        <v>Yes</v>
      </c>
      <c r="DV52" t="str">
        <f>IFERROR(VLOOKUP(B52,Programs!$B$3:$AB$102,25,0), "")</f>
        <v>No</v>
      </c>
      <c r="DW52" t="str">
        <f>IFERROR(VLOOKUP(B52,Programs!$B$3:$AB$102,26,0), "")</f>
        <v>Yes</v>
      </c>
      <c r="DX52" t="str">
        <f>IFERROR(VLOOKUP(B52,Programs!$B$3:$AB$102,27,0), "")</f>
        <v>Yes</v>
      </c>
    </row>
    <row r="53" spans="1:128" x14ac:dyDescent="0.3">
      <c r="A53">
        <v>50</v>
      </c>
      <c r="B53" t="s">
        <v>89</v>
      </c>
      <c r="C53" t="s">
        <v>21</v>
      </c>
      <c r="D53">
        <v>75</v>
      </c>
      <c r="E53">
        <f>IFERROR(VLOOKUP(B53,'2021'!$B$3:$AB$102,22,0), "")</f>
        <v>58</v>
      </c>
      <c r="F53">
        <f>IFERROR(VLOOKUP(B53,'2020'!$B$3:$AD$92,11,0), "")</f>
        <v>38</v>
      </c>
      <c r="G53">
        <f>IFERROR(VLOOKUP(B53,'2019'!$B$3:$AC$102,14,0), "")</f>
        <v>45</v>
      </c>
      <c r="I53">
        <f t="shared" si="0"/>
        <v>-30</v>
      </c>
      <c r="J53">
        <v>25</v>
      </c>
      <c r="K53">
        <f>IFERROR(VLOOKUP(B53,'2021'!$B$3:$AB$102,10,0), "")</f>
        <v>33</v>
      </c>
      <c r="L53">
        <f>IFERROR(VLOOKUP(B53,'2020'!$B$3:$AD$92,20,0), "")</f>
        <v>40</v>
      </c>
      <c r="M53">
        <f>IFERROR(VLOOKUP(B53,'2019'!$B$3:$AC$102,19,0), "")</f>
        <v>36</v>
      </c>
      <c r="N53">
        <f>IFERROR(VLOOKUP(B53,'2018'!$B$3:$U$102,14,0), "")</f>
        <v>40</v>
      </c>
      <c r="O53">
        <v>68</v>
      </c>
      <c r="P53" t="str">
        <f>IFERROR(VLOOKUP(B53,'2021'!B54:$AB$102,23,0), "")</f>
        <v/>
      </c>
      <c r="Q53">
        <f>IFERROR(VLOOKUP(B53,'2020'!$B$3:$AD$92,4,0), "")</f>
        <v>60</v>
      </c>
      <c r="R53">
        <f>IFERROR(VLOOKUP(B53,'2019'!$B$3:$AC$102,5,0), "")</f>
        <v>56</v>
      </c>
      <c r="T53">
        <v>45</v>
      </c>
      <c r="U53">
        <f>IFERROR(VLOOKUP(B53,'2021'!$B$3:$AB$102,11,0), "")</f>
        <v>38</v>
      </c>
      <c r="V53">
        <f>IFERROR(VLOOKUP(B53,'2020'!$B$3:$AD$92,6,0), "")</f>
        <v>34</v>
      </c>
      <c r="W53">
        <f>IFERROR(VLOOKUP(B53,'2019'!$B$3:$AC$102,12,0), "")</f>
        <v>27</v>
      </c>
      <c r="X53">
        <f>IFERROR(VLOOKUP(B53,'2018'!$B$3:$U$102,15,0), "")</f>
        <v>32</v>
      </c>
      <c r="Y53">
        <v>91</v>
      </c>
      <c r="Z53">
        <f>IFERROR(VLOOKUP(B53,'2021'!$B$3:$AB$102,12,0), "")</f>
        <v>94</v>
      </c>
      <c r="AA53">
        <f>IFERROR(VLOOKUP(B53,'2020'!$B$3:$AD$92,15,0), "")</f>
        <v>89</v>
      </c>
      <c r="AB53">
        <f>IFERROR(VLOOKUP(B53,'2019'!$B$3:$AC$102,21,0), "")</f>
        <v>91</v>
      </c>
      <c r="AC53">
        <f>IFERROR(VLOOKUP(B53,'2018'!$B$3:$U$102,19,0), "")</f>
        <v>89</v>
      </c>
      <c r="AD53">
        <v>12</v>
      </c>
      <c r="AE53">
        <f>IFERROR(VLOOKUP(B53,'2021'!$B$3:$AB$102,9,0), "")</f>
        <v>16</v>
      </c>
      <c r="AF53">
        <f>IFERROR(VLOOKUP(B53,'2020'!$B$3:$AD$92,18,0), "")</f>
        <v>12</v>
      </c>
      <c r="AG53">
        <f>IFERROR(VLOOKUP(B53,'2019'!$B$3:$AC$102,16,0), "")</f>
        <v>9</v>
      </c>
      <c r="AH53">
        <f>IFERROR(VLOOKUP(B53,'2018'!$B$3:$U$102,16,0), "")</f>
        <v>13</v>
      </c>
      <c r="AI53">
        <v>50</v>
      </c>
      <c r="AJ53">
        <v>41</v>
      </c>
      <c r="AK53">
        <v>45</v>
      </c>
      <c r="AL53">
        <v>29</v>
      </c>
      <c r="AM53">
        <f>IFERROR(VLOOKUP(B53,'2019'!$B$3:$AC$102,24,0), "")</f>
        <v>27</v>
      </c>
      <c r="AN53">
        <v>8.2200000000000006</v>
      </c>
      <c r="AO53">
        <f>IFERROR(VLOOKUP(B53,'2021'!$B$3:$AB$102,13,0), "")</f>
        <v>8.94</v>
      </c>
      <c r="AP53">
        <f>IFERROR(VLOOKUP(B53,'2020'!$B$3:$AD$92,25,0), "")</f>
        <v>9.5</v>
      </c>
      <c r="AS53">
        <v>42</v>
      </c>
      <c r="AT53">
        <f>IFERROR(VLOOKUP(B53,'2021'!$B$3:$AB$102,3,0), "")</f>
        <v>44</v>
      </c>
      <c r="AU53">
        <f>IFERROR(VLOOKUP(B53,'2020'!$B$3:$AD$92,12,0), "")</f>
        <v>50</v>
      </c>
      <c r="AV53">
        <f>IFERROR(VLOOKUP(B53,'2019'!$B$3:$AC$102,22,0), "")</f>
        <v>55</v>
      </c>
      <c r="AW53">
        <f>IFERROR(VLOOKUP(B53,'2018'!$B$3:$U$102,5,0), "")</f>
        <v>60</v>
      </c>
      <c r="AX53">
        <v>66</v>
      </c>
      <c r="AY53">
        <f>IFERROR(VLOOKUP(B53,'2021'!$B$3:$AB$102,27,0), "")</f>
        <v>60</v>
      </c>
      <c r="AZ53">
        <f>IFERROR(VLOOKUP(B53,'2020'!$B$3:$AD$92,8,0), "")</f>
        <v>66</v>
      </c>
      <c r="BA53" t="str">
        <f>IFERROR(VLOOKUP(B53,'2019'!B54:$AC$102,20,0), "")</f>
        <v/>
      </c>
      <c r="BB53">
        <f>IFERROR(VLOOKUP(B53,'2018'!$B$3:$U$102,4,0), "")</f>
        <v>57</v>
      </c>
      <c r="BC53">
        <v>36</v>
      </c>
      <c r="BD53">
        <f>IFERROR(VLOOKUP(B53,'2021'!$B$3:$AB$102,6,0), "")</f>
        <v>36</v>
      </c>
      <c r="BE53">
        <f>IFERROR(VLOOKUP(B53,'2020'!$B$3:$AD$92,3,0), "")</f>
        <v>35</v>
      </c>
      <c r="BF53">
        <f>IFERROR(VLOOKUP(B53,'2019'!$B$3:$AC$102,27,0), "")</f>
        <v>37</v>
      </c>
      <c r="BG53">
        <f>IFERROR(VLOOKUP(B53,'2018'!$B$3:$U$102,8,0), "")</f>
        <v>36</v>
      </c>
      <c r="BH53">
        <v>5</v>
      </c>
      <c r="BI53">
        <f>IFERROR(VLOOKUP(B54,'2021'!$B$3:$AB$102,17,0), "")</f>
        <v>3</v>
      </c>
      <c r="BJ53">
        <f>IFERROR(VLOOKUP(B53,'2020'!$B$3:$AD$92,2,0), "")</f>
        <v>14</v>
      </c>
      <c r="BK53">
        <f>IFERROR(VLOOKUP(B53,'2019'!$B$3:$AC$102,11,0), "")</f>
        <v>5</v>
      </c>
      <c r="BL53" t="str">
        <f>IFERROR(VLOOKUP(B53,'2018'!B54:U153,13,0), "")</f>
        <v/>
      </c>
      <c r="BM53" s="25">
        <v>51.89</v>
      </c>
      <c r="BN53" s="25">
        <f>IFERROR(VLOOKUP($B53,'2021'!$B$3:$AB$102,20,0),"")</f>
        <v>60.581000000000003</v>
      </c>
      <c r="BO53" s="25">
        <f>IFERROR(VLOOKUP($B53,'2020'!$B$3:$AD$92,20,0),"")</f>
        <v>40</v>
      </c>
      <c r="BP53" s="25">
        <f>IFERROR(VLOOKUP($B53,'2019'!$B$3:$AC$102,17,0),"")</f>
        <v>59</v>
      </c>
      <c r="BQ53" s="25">
        <f>IFERROR(VLOOKUP($B53,'2018'!$B$3:$U$102,17,0),"")</f>
        <v>52</v>
      </c>
      <c r="BR53" s="1">
        <v>68247</v>
      </c>
      <c r="BS53" s="1">
        <f>IFERROR(VLOOKUP(B53,'2021'!$B$3:$AB$102,18,0), "")</f>
        <v>70740</v>
      </c>
      <c r="BT53" s="1">
        <f>IFERROR(VLOOKUP(B53,'2020'!$B$3:$AD$92,16,0), "")</f>
        <v>66543</v>
      </c>
      <c r="BU53" s="1">
        <f>IFERROR(VLOOKUP(B53,'2019'!$B$3:$AC$102,7,0), "")</f>
        <v>69402</v>
      </c>
      <c r="BV53" s="1"/>
      <c r="BW53">
        <v>84</v>
      </c>
      <c r="BX53">
        <f>IFERROR(VLOOKUP(B53,'2021'!$B$3:$AB$102,24,0), "")</f>
        <v>82</v>
      </c>
      <c r="BY53">
        <f>IFERROR(VLOOKUP(B53,'2020'!$B$3:$AD$92,28,0), "")</f>
        <v>82</v>
      </c>
      <c r="BZ53">
        <f>IFERROR(VLOOKUP(B53,'2019'!$B$3:$AC$102,13,0), "")</f>
        <v>78</v>
      </c>
      <c r="CB53" t="s">
        <v>237</v>
      </c>
      <c r="CC53" t="str">
        <f>IFERROR(VLOOKUP(B53,'2021'!$B$3:$AB$102,5,0), "")</f>
        <v>87 (71)</v>
      </c>
      <c r="CD53" t="str">
        <f>IFERROR(VLOOKUP(B53,'2020'!$B$3:$AD$92,13,0), "")</f>
        <v>89 (72)</v>
      </c>
      <c r="CE53" t="str">
        <f>IFERROR(VLOOKUP(B53,'2019'!$B$3:$AC$102,10,0), "")</f>
        <v>91 (86)</v>
      </c>
      <c r="CG53">
        <v>42</v>
      </c>
      <c r="CH53">
        <f>IFERROR(VLOOKUP(B53,'2021'!$B$3:$AB$102,7,0), "")</f>
        <v>45</v>
      </c>
      <c r="CI53">
        <f>IFERROR(VLOOKUP(B53,'2020'!$B$3:$AD$92,17,0), "")</f>
        <v>45</v>
      </c>
      <c r="CJ53">
        <f>IFERROR(VLOOKUP(B53,'2019'!$B$3:$AC$102,9,0), "")</f>
        <v>45</v>
      </c>
      <c r="CK53">
        <f>IFERROR(VLOOKUP(B53,'2018'!$B$3:$U$102,11,0), "")</f>
        <v>39</v>
      </c>
      <c r="CL53">
        <v>85</v>
      </c>
      <c r="CM53">
        <f>IFERROR(VLOOKUP(B53,'2021'!$B$3:$AB$102,19,0), "")</f>
        <v>76</v>
      </c>
      <c r="CN53">
        <f>IFERROR(VLOOKUP(B53,'2020'!$B$3:$AD$92,26,0), "")</f>
        <v>86</v>
      </c>
      <c r="CO53">
        <f>IFERROR(VLOOKUP(B53,'2019'!$B$3:$AC$102,3,0), "")</f>
        <v>85</v>
      </c>
      <c r="CP53">
        <f>IFERROR(VLOOKUP(B53,'2018'!$B$3:$U$102,18,0), "")</f>
        <v>81</v>
      </c>
      <c r="CQ53">
        <v>86.998000000000005</v>
      </c>
      <c r="CR53">
        <f>IFERROR(VLOOKUP(B53,'2021'!$B$3:$AB$102,21,0), "")</f>
        <v>86.152000000000001</v>
      </c>
      <c r="CS53">
        <f>IFERROR(VLOOKUP(B53,'2020'!$B$3:$AD$92,7,0), "")</f>
        <v>87</v>
      </c>
      <c r="CV53" t="s">
        <v>236</v>
      </c>
      <c r="CW53">
        <v>100</v>
      </c>
      <c r="CX53">
        <v>15</v>
      </c>
      <c r="CY53">
        <f>IFERROR( VLOOKUP(B53,Programs!B54:$AB$102,2,0), "")</f>
        <v>7</v>
      </c>
      <c r="CZ53">
        <f>IFERROR(VLOOKUP(B53,Programs!B54:$AB$102,3,0), "")</f>
        <v>0</v>
      </c>
      <c r="DA53">
        <f>IFERROR(VLOOKUP(B53,Programs!$B$3:$AB$102,3,0), "")</f>
        <v>0</v>
      </c>
      <c r="DB53">
        <f>IFERROR(VLOOKUP(B53,Programs!$B$3:$AB$102,5,0), "")</f>
        <v>0</v>
      </c>
      <c r="DC53" t="str">
        <f>IFERROR(VLOOKUP(B53,Programs!$B$3:$AB$102,6,0), "")</f>
        <v>Yes</v>
      </c>
      <c r="DD53">
        <f>IFERROR(VLOOKUP(B53,Programs!$B$3:$AB$102,7,0), "")</f>
        <v>0</v>
      </c>
      <c r="DE53" t="str">
        <f>IFERROR(VLOOKUP(B53,Programs!$B$3:$AB$102,8,0), "")</f>
        <v>an Australian bachelor's degree or higher with a credit average (65 percent) or equivalent qualification </v>
      </c>
      <c r="DF53">
        <f>IFERROR(VLOOKUP(B53,Programs!$B$3:$AB$102,9,0), "")</f>
        <v>1</v>
      </c>
      <c r="DG53">
        <f>IFERROR(VLOOKUP(B53,Programs!$B$3:$AB$102,10,0), "")</f>
        <v>0</v>
      </c>
      <c r="DH53" t="str">
        <f>IFERROR(VLOOKUP(B53,Programs!$B$3:$AB$102,11,0), "")</f>
        <v>Both</v>
      </c>
      <c r="DI53">
        <f>IFERROR(VLOOKUP(B53,Programs!$B$3:$AB$102,12,0), "")</f>
        <v>150</v>
      </c>
      <c r="DJ53">
        <f>IFERROR(VLOOKUP(B53,Programs!$B$3:$AB$102,13,0), "")</f>
        <v>36000</v>
      </c>
      <c r="DK53">
        <f>IFERROR(VLOOKUP(B53,Programs!$B$3:$AB$102,14,0), "")</f>
        <v>47500</v>
      </c>
      <c r="DL53" t="str">
        <f>IFERROR(VLOOKUP(B53,Programs!$B$3:$AB$102,15,0), "")</f>
        <v>A$</v>
      </c>
      <c r="DM53">
        <f>IFERROR(VLOOKUP(B53,Programs!$B$3:$AB$102,16,0), "")</f>
        <v>2</v>
      </c>
      <c r="DN53">
        <f>IFERROR(VLOOKUP(B53,Programs!$B$3:$AB$102,17,0), "")</f>
        <v>4</v>
      </c>
      <c r="DO53">
        <f>IFERROR(VLOOKUP(B53,Programs!$B$3:$AB$102,18,0), "")</f>
        <v>7</v>
      </c>
      <c r="DP53">
        <f>IFERROR(VLOOKUP(B53,Programs!$B$3:$AB$102,19,0), "")</f>
        <v>4</v>
      </c>
      <c r="DQ53" s="30" t="str">
        <f>IFERROR(VLOOKUP(B53,Programs!$B$3:$AB$102,20,0), "")</f>
        <v>Yes</v>
      </c>
      <c r="DR53" t="str">
        <f>IFERROR(VLOOKUP(B53,Programs!$B$3:$AB$102,21,0), "")</f>
        <v>No</v>
      </c>
      <c r="DS53" t="str">
        <f>IFERROR(VLOOKUP(B53,Programs!$B$3:$AB$102,22,0), "")</f>
        <v>No</v>
      </c>
      <c r="DT53" t="str">
        <f>IFERROR(VLOOKUP(B53,Programs!$B$3:$AB$102,23,0), "")</f>
        <v>No</v>
      </c>
      <c r="DU53" t="str">
        <f>IFERROR(VLOOKUP(B53,Programs!$B$3:$AB$102,24,0), "")</f>
        <v>Yes</v>
      </c>
      <c r="DV53" t="str">
        <f>IFERROR(VLOOKUP(B53,Programs!$B$3:$AB$102,25,0), "")</f>
        <v>No</v>
      </c>
      <c r="DW53" t="str">
        <f>IFERROR(VLOOKUP(B53,Programs!$B$3:$AB$102,26,0), "")</f>
        <v>Yes</v>
      </c>
      <c r="DX53" t="str">
        <f>IFERROR(VLOOKUP(B53,Programs!$B$3:$AB$102,27,0), "")</f>
        <v>No</v>
      </c>
    </row>
    <row r="54" spans="1:128" x14ac:dyDescent="0.3">
      <c r="A54">
        <v>53</v>
      </c>
      <c r="B54" t="s">
        <v>90</v>
      </c>
      <c r="C54" t="s">
        <v>11</v>
      </c>
      <c r="D54">
        <v>33</v>
      </c>
      <c r="E54">
        <f>IFERROR(VLOOKUP(B54,'2021'!$B$3:$AB$102,22,0), "")</f>
        <v>57</v>
      </c>
      <c r="F54">
        <f>IFERROR(VLOOKUP(B54,'2020'!$B$3:$AD$92,11,0), "")</f>
        <v>42</v>
      </c>
      <c r="G54">
        <f>IFERROR(VLOOKUP(B54,'2019'!$B$3:$AC$102,14,0), "")</f>
        <v>69</v>
      </c>
      <c r="I54">
        <f t="shared" si="0"/>
        <v>36</v>
      </c>
      <c r="J54">
        <v>100</v>
      </c>
      <c r="K54">
        <f>IFERROR(VLOOKUP(B54,'2021'!$B$3:$AB$102,10,0), "")</f>
        <v>100</v>
      </c>
      <c r="L54">
        <f>IFERROR(VLOOKUP(B54,'2020'!$B$3:$AD$92,20,0), "")</f>
        <v>100</v>
      </c>
      <c r="M54">
        <f>IFERROR(VLOOKUP(B54,'2019'!$B$3:$AC$102,19,0), "")</f>
        <v>100</v>
      </c>
      <c r="N54">
        <f>IFERROR(VLOOKUP(B54,'2018'!$B$3:$U$102,14,0), "")</f>
        <v>89</v>
      </c>
      <c r="O54">
        <v>32</v>
      </c>
      <c r="P54">
        <f>IFERROR(VLOOKUP(B54,'2021'!B55:$AB$102,23,0), "")</f>
        <v>43</v>
      </c>
      <c r="Q54">
        <f>IFERROR(VLOOKUP(B54,'2020'!$B$3:$AD$92,4,0), "")</f>
        <v>47</v>
      </c>
      <c r="R54">
        <f>IFERROR(VLOOKUP(B54,'2019'!$B$3:$AC$102,5,0), "")</f>
        <v>47</v>
      </c>
      <c r="T54">
        <v>71</v>
      </c>
      <c r="U54">
        <f>IFERROR(VLOOKUP(B54,'2021'!$B$3:$AB$102,11,0), "")</f>
        <v>83</v>
      </c>
      <c r="V54">
        <f>IFERROR(VLOOKUP(B54,'2020'!$B$3:$AD$92,6,0), "")</f>
        <v>87</v>
      </c>
      <c r="W54">
        <f>IFERROR(VLOOKUP(B54,'2019'!$B$3:$AC$102,12,0), "")</f>
        <v>91</v>
      </c>
      <c r="X54" t="str">
        <f>IFERROR(VLOOKUP(B54,'2018'!$B$3:$U$102,15,0), "")</f>
        <v/>
      </c>
      <c r="Y54">
        <v>89</v>
      </c>
      <c r="Z54">
        <f>IFERROR(VLOOKUP(B54,'2021'!$B$3:$AB$102,12,0), "")</f>
        <v>88</v>
      </c>
      <c r="AA54">
        <f>IFERROR(VLOOKUP(B54,'2020'!$B$3:$AD$92,15,0), "")</f>
        <v>81</v>
      </c>
      <c r="AB54">
        <f>IFERROR(VLOOKUP(B54,'2019'!$B$3:$AC$102,21,0), "")</f>
        <v>80</v>
      </c>
      <c r="AC54">
        <f>IFERROR(VLOOKUP(B54,'2018'!$B$3:$U$102,19,0), "")</f>
        <v>71</v>
      </c>
      <c r="AD54">
        <v>71</v>
      </c>
      <c r="AE54">
        <f>IFERROR(VLOOKUP(B54,'2021'!$B$3:$AB$102,9,0), "")</f>
        <v>70</v>
      </c>
      <c r="AF54">
        <f>IFERROR(VLOOKUP(B54,'2020'!$B$3:$AD$92,18,0), "")</f>
        <v>65</v>
      </c>
      <c r="AG54">
        <f>IFERROR(VLOOKUP(B54,'2019'!$B$3:$AC$102,16,0), "")</f>
        <v>68</v>
      </c>
      <c r="AH54">
        <f>IFERROR(VLOOKUP(B54,'2018'!$B$3:$U$102,16,0), "")</f>
        <v>58</v>
      </c>
      <c r="AI54">
        <v>53</v>
      </c>
      <c r="AJ54">
        <v>76</v>
      </c>
      <c r="AK54">
        <v>83</v>
      </c>
      <c r="AL54">
        <v>90</v>
      </c>
      <c r="AM54">
        <f>IFERROR(VLOOKUP(B54,'2019'!$B$3:$AC$102,24,0), "")</f>
        <v>89</v>
      </c>
      <c r="AN54">
        <v>8.67</v>
      </c>
      <c r="AO54">
        <f>IFERROR(VLOOKUP(B54,'2021'!$B$3:$AB$102,13,0), "")</f>
        <v>8.19</v>
      </c>
      <c r="AP54">
        <f>IFERROR(VLOOKUP(B54,'2020'!$B$3:$AD$92,25,0), "")</f>
        <v>8.86</v>
      </c>
      <c r="AS54">
        <v>50</v>
      </c>
      <c r="AT54">
        <f>IFERROR(VLOOKUP(B54,'2021'!$B$3:$AB$102,3,0), "")</f>
        <v>50</v>
      </c>
      <c r="AU54">
        <f>IFERROR(VLOOKUP(B54,'2020'!$B$3:$AD$92,12,0), "")</f>
        <v>50</v>
      </c>
      <c r="AV54">
        <f>IFERROR(VLOOKUP(B54,'2019'!$B$3:$AC$102,22,0), "")</f>
        <v>33</v>
      </c>
      <c r="AW54">
        <f>IFERROR(VLOOKUP(B54,'2018'!$B$3:$U$102,5,0), "")</f>
        <v>33</v>
      </c>
      <c r="AX54">
        <v>59</v>
      </c>
      <c r="AY54">
        <f>IFERROR(VLOOKUP(B54,'2021'!$B$3:$AB$102,27,0), "")</f>
        <v>53</v>
      </c>
      <c r="AZ54">
        <f>IFERROR(VLOOKUP(B54,'2020'!$B$3:$AD$92,8,0), "")</f>
        <v>52</v>
      </c>
      <c r="BA54">
        <f>IFERROR(VLOOKUP(B54,'2019'!B55:$AC$102,20,0), "")</f>
        <v>42</v>
      </c>
      <c r="BB54">
        <f>IFERROR(VLOOKUP(B54,'2018'!$B$3:$U$102,4,0), "")</f>
        <v>54</v>
      </c>
      <c r="BC54">
        <v>35</v>
      </c>
      <c r="BD54">
        <f>IFERROR(VLOOKUP(B54,'2021'!$B$3:$AB$102,6,0), "")</f>
        <v>36</v>
      </c>
      <c r="BE54">
        <f>IFERROR(VLOOKUP(B54,'2020'!$B$3:$AD$92,3,0), "")</f>
        <v>31</v>
      </c>
      <c r="BF54">
        <f>IFERROR(VLOOKUP(B54,'2019'!$B$3:$AC$102,27,0), "")</f>
        <v>33</v>
      </c>
      <c r="BG54">
        <f>IFERROR(VLOOKUP(B54,'2018'!$B$3:$U$102,8,0), "")</f>
        <v>29</v>
      </c>
      <c r="BH54">
        <v>1</v>
      </c>
      <c r="BI54">
        <f>IFERROR(VLOOKUP(B55,'2021'!$B$3:$AB$102,17,0), "")</f>
        <v>74</v>
      </c>
      <c r="BJ54">
        <f>IFERROR(VLOOKUP(B54,'2020'!$B$3:$AD$92,2,0), "")</f>
        <v>3</v>
      </c>
      <c r="BK54">
        <f>IFERROR(VLOOKUP(B54,'2019'!$B$3:$AC$102,11,0), "")</f>
        <v>3</v>
      </c>
      <c r="BL54">
        <f>IFERROR(VLOOKUP(B54,'2018'!B55:U154,13,0), "")</f>
        <v>3</v>
      </c>
      <c r="BM54" s="25">
        <v>94.3</v>
      </c>
      <c r="BN54" s="25">
        <f>IFERROR(VLOOKUP($B54,'2021'!$B$3:$AB$102,20,0),"")</f>
        <v>77.564999999999998</v>
      </c>
      <c r="BO54" s="25">
        <f>IFERROR(VLOOKUP($B54,'2020'!$B$3:$AD$92,20,0),"")</f>
        <v>100</v>
      </c>
      <c r="BP54" s="25">
        <f>IFERROR(VLOOKUP($B54,'2019'!$B$3:$AC$102,17,0),"")</f>
        <v>69</v>
      </c>
      <c r="BQ54" s="25">
        <f>IFERROR(VLOOKUP($B54,'2018'!$B$3:$U$102,17,0),"")</f>
        <v>67</v>
      </c>
      <c r="BR54" s="1">
        <v>61757</v>
      </c>
      <c r="BS54" s="1">
        <f>IFERROR(VLOOKUP(B54,'2021'!$B$3:$AB$102,18,0), "")</f>
        <v>58964</v>
      </c>
      <c r="BT54" s="1">
        <f>IFERROR(VLOOKUP(B54,'2020'!$B$3:$AD$92,16,0), "")</f>
        <v>53743</v>
      </c>
      <c r="BU54" s="1">
        <f>IFERROR(VLOOKUP(B54,'2019'!$B$3:$AC$102,7,0), "")</f>
        <v>53052</v>
      </c>
      <c r="BV54" s="1"/>
      <c r="BW54">
        <v>72</v>
      </c>
      <c r="BX54">
        <f>IFERROR(VLOOKUP(B54,'2021'!$B$3:$AB$102,24,0), "")</f>
        <v>69</v>
      </c>
      <c r="BY54">
        <f>IFERROR(VLOOKUP(B54,'2020'!$B$3:$AD$92,28,0), "")</f>
        <v>54</v>
      </c>
      <c r="BZ54">
        <f>IFERROR(VLOOKUP(B54,'2019'!$B$3:$AC$102,13,0), "")</f>
        <v>61</v>
      </c>
      <c r="CB54" t="s">
        <v>238</v>
      </c>
      <c r="CC54" t="str">
        <f>IFERROR(VLOOKUP(B54,'2021'!$B$3:$AB$102,5,0), "")</f>
        <v>87 (70)</v>
      </c>
      <c r="CD54" t="str">
        <f>IFERROR(VLOOKUP(B54,'2020'!$B$3:$AD$92,13,0), "")</f>
        <v>84 (67)</v>
      </c>
      <c r="CE54" t="str">
        <f>IFERROR(VLOOKUP(B54,'2019'!$B$3:$AC$102,10,0), "")</f>
        <v>84 (78)</v>
      </c>
      <c r="CG54">
        <v>27</v>
      </c>
      <c r="CH54">
        <f>IFERROR(VLOOKUP(B54,'2021'!$B$3:$AB$102,7,0), "")</f>
        <v>27</v>
      </c>
      <c r="CI54">
        <f>IFERROR(VLOOKUP(B54,'2020'!$B$3:$AD$92,17,0), "")</f>
        <v>19</v>
      </c>
      <c r="CJ54">
        <f>IFERROR(VLOOKUP(B54,'2019'!$B$3:$AC$102,9,0), "")</f>
        <v>12</v>
      </c>
      <c r="CK54">
        <f>IFERROR(VLOOKUP(B54,'2018'!$B$3:$U$102,11,0), "")</f>
        <v>15</v>
      </c>
      <c r="CL54">
        <v>20</v>
      </c>
      <c r="CM54">
        <f>IFERROR(VLOOKUP(B54,'2021'!$B$3:$AB$102,19,0), "")</f>
        <v>18</v>
      </c>
      <c r="CN54">
        <f>IFERROR(VLOOKUP(B54,'2020'!$B$3:$AD$92,26,0), "")</f>
        <v>15</v>
      </c>
      <c r="CO54">
        <f>IFERROR(VLOOKUP(B54,'2019'!$B$3:$AC$102,3,0), "")</f>
        <v>13</v>
      </c>
      <c r="CP54">
        <f>IFERROR(VLOOKUP(B54,'2018'!$B$3:$U$102,18,0), "")</f>
        <v>12</v>
      </c>
      <c r="CQ54">
        <v>80.182000000000002</v>
      </c>
      <c r="CR54">
        <f>IFERROR(VLOOKUP(B54,'2021'!$B$3:$AB$102,21,0), "")</f>
        <v>78.427999999999997</v>
      </c>
      <c r="CS54">
        <f>IFERROR(VLOOKUP(B54,'2020'!$B$3:$AD$92,7,0), "")</f>
        <v>79</v>
      </c>
      <c r="CV54" t="s">
        <v>175</v>
      </c>
      <c r="CW54">
        <v>100</v>
      </c>
      <c r="CX54">
        <v>25</v>
      </c>
      <c r="CY54">
        <f>IFERROR( VLOOKUP(B54,Programs!B55:$AB$102,2,0), "")</f>
        <v>7</v>
      </c>
      <c r="CZ54">
        <f>IFERROR(VLOOKUP(B54,Programs!B55:$AB$102,3,0), "")</f>
        <v>0</v>
      </c>
      <c r="DA54">
        <f>IFERROR(VLOOKUP(B54,Programs!$B$3:$AB$102,3,0), "")</f>
        <v>0</v>
      </c>
      <c r="DB54">
        <f>IFERROR(VLOOKUP(B54,Programs!$B$3:$AB$102,5,0), "")</f>
        <v>0</v>
      </c>
      <c r="DC54" t="str">
        <f>IFERROR(VLOOKUP(B54,Programs!$B$3:$AB$102,6,0), "")</f>
        <v>Yes</v>
      </c>
      <c r="DD54">
        <f>IFERROR(VLOOKUP(B54,Programs!$B$3:$AB$102,7,0), "")</f>
        <v>0</v>
      </c>
      <c r="DE54" t="str">
        <f>IFERROR(VLOOKUP(B54,Programs!$B$3:$AB$102,8,0), "")</f>
        <v>Undergraduate degree in any discipline.candidates must pass the admission test, which assesses their skills, motivation and potential</v>
      </c>
      <c r="DF54">
        <f>IFERROR(VLOOKUP(B54,Programs!$B$3:$AB$102,9,0), "")</f>
        <v>1</v>
      </c>
      <c r="DG54">
        <f>IFERROR(VLOOKUP(B54,Programs!$B$3:$AB$102,10,0), "")</f>
        <v>9</v>
      </c>
      <c r="DH54">
        <f>IFERROR(VLOOKUP(B54,Programs!$B$3:$AB$102,11,0), "")</f>
        <v>0</v>
      </c>
      <c r="DI54">
        <f>IFERROR(VLOOKUP(B54,Programs!$B$3:$AB$102,12,0), "")</f>
        <v>100</v>
      </c>
      <c r="DJ54">
        <f>IFERROR(VLOOKUP(B54,Programs!$B$3:$AB$102,13,0), "")</f>
        <v>0</v>
      </c>
      <c r="DK54">
        <f>IFERROR(VLOOKUP(B54,Programs!$B$3:$AB$102,14,0), "")</f>
        <v>18000</v>
      </c>
      <c r="DL54" t="str">
        <f>IFERROR(VLOOKUP(B54,Programs!$B$3:$AB$102,15,0), "")</f>
        <v>Pounds</v>
      </c>
      <c r="DM54">
        <f>IFERROR(VLOOKUP(B54,Programs!$B$3:$AB$102,16,0), "")</f>
        <v>4</v>
      </c>
      <c r="DN54">
        <f>IFERROR(VLOOKUP(B54,Programs!$B$3:$AB$102,17,0), "")</f>
        <v>2.5</v>
      </c>
      <c r="DO54">
        <f>IFERROR(VLOOKUP(B54,Programs!$B$3:$AB$102,18,0), "")</f>
        <v>6</v>
      </c>
      <c r="DP54">
        <f>IFERROR(VLOOKUP(B54,Programs!$B$3:$AB$102,19,0), "")</f>
        <v>5</v>
      </c>
      <c r="DQ54" s="30" t="str">
        <f>IFERROR(VLOOKUP(B54,Programs!$B$3:$AB$102,20,0), "")</f>
        <v>Yes</v>
      </c>
      <c r="DR54" t="str">
        <f>IFERROR(VLOOKUP(B54,Programs!$B$3:$AB$102,21,0), "")</f>
        <v>No</v>
      </c>
      <c r="DS54" t="str">
        <f>IFERROR(VLOOKUP(B54,Programs!$B$3:$AB$102,22,0), "")</f>
        <v>No</v>
      </c>
      <c r="DT54" t="str">
        <f>IFERROR(VLOOKUP(B54,Programs!$B$3:$AB$102,23,0), "")</f>
        <v>No</v>
      </c>
      <c r="DU54" t="str">
        <f>IFERROR(VLOOKUP(B54,Programs!$B$3:$AB$102,24,0), "")</f>
        <v>Yes</v>
      </c>
      <c r="DV54" t="str">
        <f>IFERROR(VLOOKUP(B54,Programs!$B$3:$AB$102,25,0), "")</f>
        <v>No</v>
      </c>
      <c r="DW54" t="str">
        <f>IFERROR(VLOOKUP(B54,Programs!$B$3:$AB$102,26,0), "")</f>
        <v>Yes</v>
      </c>
      <c r="DX54" t="str">
        <f>IFERROR(VLOOKUP(B54,Programs!$B$3:$AB$102,27,0), "")</f>
        <v>No</v>
      </c>
    </row>
    <row r="55" spans="1:128" x14ac:dyDescent="0.3">
      <c r="A55">
        <v>54</v>
      </c>
      <c r="B55" t="s">
        <v>91</v>
      </c>
      <c r="C55" t="s">
        <v>17</v>
      </c>
      <c r="D55">
        <v>55</v>
      </c>
      <c r="E55">
        <f>IFERROR(VLOOKUP(B55,'2021'!$B$3:$AB$102,22,0), "")</f>
        <v>60</v>
      </c>
      <c r="F55">
        <f>IFERROR(VLOOKUP(B55,'2020'!$B$3:$AD$92,11,0), "")</f>
        <v>74</v>
      </c>
      <c r="G55">
        <f>IFERROR(VLOOKUP(B55,'2019'!$B$3:$AC$102,14,0), "")</f>
        <v>87</v>
      </c>
      <c r="I55">
        <f t="shared" si="0"/>
        <v>32</v>
      </c>
      <c r="J55">
        <v>8</v>
      </c>
      <c r="K55">
        <f>IFERROR(VLOOKUP(B55,'2021'!$B$3:$AB$102,10,0), "")</f>
        <v>10</v>
      </c>
      <c r="L55">
        <f>IFERROR(VLOOKUP(B55,'2020'!$B$3:$AD$92,20,0), "")</f>
        <v>10</v>
      </c>
      <c r="M55">
        <f>IFERROR(VLOOKUP(B55,'2019'!$B$3:$AC$102,19,0), "")</f>
        <v>50</v>
      </c>
      <c r="N55">
        <f>IFERROR(VLOOKUP(B55,'2018'!$B$3:$U$102,14,0), "")</f>
        <v>50</v>
      </c>
      <c r="O55">
        <v>42</v>
      </c>
      <c r="P55">
        <f>IFERROR(VLOOKUP(B55,'2021'!B56:$AB$102,23,0), "")</f>
        <v>36</v>
      </c>
      <c r="Q55">
        <f>IFERROR(VLOOKUP(B55,'2020'!$B$3:$AD$92,4,0), "")</f>
        <v>35</v>
      </c>
      <c r="R55">
        <f>IFERROR(VLOOKUP(B55,'2019'!$B$3:$AC$102,5,0), "")</f>
        <v>37</v>
      </c>
      <c r="T55">
        <v>69</v>
      </c>
      <c r="U55">
        <f>IFERROR(VLOOKUP(B55,'2021'!$B$3:$AB$102,11,0), "")</f>
        <v>75</v>
      </c>
      <c r="V55">
        <f>IFERROR(VLOOKUP(B55,'2020'!$B$3:$AD$92,6,0), "")</f>
        <v>70</v>
      </c>
      <c r="W55">
        <f>IFERROR(VLOOKUP(B55,'2019'!$B$3:$AC$102,12,0), "")</f>
        <v>63</v>
      </c>
      <c r="X55">
        <f>IFERROR(VLOOKUP(B55,'2018'!$B$3:$U$102,15,0), "")</f>
        <v>52</v>
      </c>
      <c r="Y55">
        <v>100</v>
      </c>
      <c r="Z55">
        <f>IFERROR(VLOOKUP(B55,'2021'!$B$3:$AB$102,12,0), "")</f>
        <v>100</v>
      </c>
      <c r="AA55">
        <f>IFERROR(VLOOKUP(B55,'2020'!$B$3:$AD$92,15,0), "")</f>
        <v>100</v>
      </c>
      <c r="AB55">
        <f>IFERROR(VLOOKUP(B55,'2019'!$B$3:$AC$102,21,0), "")</f>
        <v>100</v>
      </c>
      <c r="AC55">
        <f>IFERROR(VLOOKUP(B55,'2018'!$B$3:$U$102,19,0), "")</f>
        <v>100</v>
      </c>
      <c r="AD55">
        <v>60</v>
      </c>
      <c r="AE55">
        <f>IFERROR(VLOOKUP(B55,'2021'!$B$3:$AB$102,9,0), "")</f>
        <v>75</v>
      </c>
      <c r="AF55">
        <f>IFERROR(VLOOKUP(B55,'2020'!$B$3:$AD$92,18,0), "")</f>
        <v>61</v>
      </c>
      <c r="AG55">
        <f>IFERROR(VLOOKUP(B55,'2019'!$B$3:$AC$102,16,0), "")</f>
        <v>58</v>
      </c>
      <c r="AH55">
        <f>IFERROR(VLOOKUP(B55,'2018'!$B$3:$U$102,16,0), "")</f>
        <v>57</v>
      </c>
      <c r="AI55">
        <v>54</v>
      </c>
      <c r="AJ55">
        <v>71</v>
      </c>
      <c r="AK55">
        <v>81</v>
      </c>
      <c r="AL55">
        <v>74</v>
      </c>
      <c r="AM55">
        <f>IFERROR(VLOOKUP(B55,'2019'!$B$3:$AC$102,24,0), "")</f>
        <v>55</v>
      </c>
      <c r="AN55">
        <v>8.83</v>
      </c>
      <c r="AO55">
        <f>IFERROR(VLOOKUP(B55,'2021'!$B$3:$AB$102,13,0), "")</f>
        <v>8.5399999999999991</v>
      </c>
      <c r="AP55">
        <f>IFERROR(VLOOKUP(B55,'2020'!$B$3:$AD$92,25,0), "")</f>
        <v>8.4499999999999993</v>
      </c>
      <c r="AS55">
        <v>38</v>
      </c>
      <c r="AT55">
        <f>IFERROR(VLOOKUP(B55,'2021'!$B$3:$AB$102,3,0), "")</f>
        <v>30</v>
      </c>
      <c r="AU55">
        <f>IFERROR(VLOOKUP(B55,'2020'!$B$3:$AD$92,12,0), "")</f>
        <v>30</v>
      </c>
      <c r="AV55">
        <f>IFERROR(VLOOKUP(B55,'2019'!$B$3:$AC$102,22,0), "")</f>
        <v>33</v>
      </c>
      <c r="AW55">
        <f>IFERROR(VLOOKUP(B55,'2018'!$B$3:$U$102,5,0), "")</f>
        <v>33</v>
      </c>
      <c r="AX55">
        <v>40</v>
      </c>
      <c r="AY55">
        <f>IFERROR(VLOOKUP(B55,'2021'!$B$3:$AB$102,27,0), "")</f>
        <v>43</v>
      </c>
      <c r="AZ55">
        <f>IFERROR(VLOOKUP(B55,'2020'!$B$3:$AD$92,8,0), "")</f>
        <v>37</v>
      </c>
      <c r="BA55">
        <f>IFERROR(VLOOKUP(B55,'2019'!B56:$AC$102,20,0), "")</f>
        <v>39</v>
      </c>
      <c r="BB55">
        <f>IFERROR(VLOOKUP(B55,'2018'!$B$3:$U$102,4,0), "")</f>
        <v>33</v>
      </c>
      <c r="BC55">
        <v>30</v>
      </c>
      <c r="BD55">
        <f>IFERROR(VLOOKUP(B55,'2021'!$B$3:$AB$102,6,0), "")</f>
        <v>29</v>
      </c>
      <c r="BE55">
        <f>IFERROR(VLOOKUP(B55,'2020'!$B$3:$AD$92,3,0), "")</f>
        <v>33</v>
      </c>
      <c r="BF55">
        <f>IFERROR(VLOOKUP(B55,'2019'!$B$3:$AC$102,27,0), "")</f>
        <v>36</v>
      </c>
      <c r="BG55">
        <f>IFERROR(VLOOKUP(B55,'2018'!$B$3:$U$102,8,0), "")</f>
        <v>38</v>
      </c>
      <c r="BH55">
        <v>21</v>
      </c>
      <c r="BI55" t="str">
        <f>IFERROR(VLOOKUP(B56,'2021'!$B$3:$AB$102,17,0), "")</f>
        <v/>
      </c>
      <c r="BJ55">
        <f>IFERROR(VLOOKUP(B55,'2020'!$B$3:$AD$92,2,0), "")</f>
        <v>71</v>
      </c>
      <c r="BK55">
        <f>IFERROR(VLOOKUP(B55,'2019'!$B$3:$AC$102,11,0), "")</f>
        <v>78</v>
      </c>
      <c r="BL55">
        <f>IFERROR(VLOOKUP(B55,'2018'!B56:U155,13,0), "")</f>
        <v>68</v>
      </c>
      <c r="BM55" s="25">
        <v>54.41</v>
      </c>
      <c r="BN55" s="25">
        <f>IFERROR(VLOOKUP($B55,'2021'!$B$3:$AB$102,20,0),"")</f>
        <v>73.709000000000003</v>
      </c>
      <c r="BO55" s="25">
        <f>IFERROR(VLOOKUP($B55,'2020'!$B$3:$AD$92,20,0),"")</f>
        <v>10</v>
      </c>
      <c r="BP55" s="25">
        <f>IFERROR(VLOOKUP($B55,'2019'!$B$3:$AC$102,17,0),"")</f>
        <v>57</v>
      </c>
      <c r="BQ55" s="25">
        <f>IFERROR(VLOOKUP($B55,'2018'!$B$3:$U$102,17,0),"")</f>
        <v>44</v>
      </c>
      <c r="BR55" s="1">
        <v>75109</v>
      </c>
      <c r="BS55" s="1">
        <f>IFERROR(VLOOKUP(B55,'2021'!$B$3:$AB$102,18,0), "")</f>
        <v>66253</v>
      </c>
      <c r="BT55" s="1">
        <f>IFERROR(VLOOKUP(B55,'2020'!$B$3:$AD$92,16,0), "")</f>
        <v>55488</v>
      </c>
      <c r="BU55" s="1">
        <f>IFERROR(VLOOKUP(B55,'2019'!$B$3:$AC$102,7,0), "")</f>
        <v>57018</v>
      </c>
      <c r="BV55" s="1"/>
      <c r="BW55">
        <v>10</v>
      </c>
      <c r="BX55">
        <f>IFERROR(VLOOKUP(B55,'2021'!$B$3:$AB$102,24,0), "")</f>
        <v>8</v>
      </c>
      <c r="BY55">
        <f>IFERROR(VLOOKUP(B55,'2020'!$B$3:$AD$92,28,0), "")</f>
        <v>24</v>
      </c>
      <c r="BZ55">
        <f>IFERROR(VLOOKUP(B55,'2019'!$B$3:$AC$102,13,0), "")</f>
        <v>25</v>
      </c>
      <c r="CB55" t="s">
        <v>240</v>
      </c>
      <c r="CC55" t="str">
        <f>IFERROR(VLOOKUP(B55,'2021'!$B$3:$AB$102,5,0), "")</f>
        <v>76 (54)</v>
      </c>
      <c r="CD55" t="str">
        <f>IFERROR(VLOOKUP(B55,'2020'!$B$3:$AD$92,13,0), "")</f>
        <v>89 (80)</v>
      </c>
      <c r="CE55" t="str">
        <f>IFERROR(VLOOKUP(B55,'2019'!$B$3:$AC$102,10,0), "")</f>
        <v>92 (79)</v>
      </c>
      <c r="CG55">
        <v>12</v>
      </c>
      <c r="CH55">
        <f>IFERROR(VLOOKUP(B55,'2021'!$B$3:$AB$102,7,0), "")</f>
        <v>24</v>
      </c>
      <c r="CI55">
        <f>IFERROR(VLOOKUP(B55,'2020'!$B$3:$AD$92,17,0), "")</f>
        <v>24</v>
      </c>
      <c r="CJ55">
        <f>IFERROR(VLOOKUP(B55,'2019'!$B$3:$AC$102,9,0), "")</f>
        <v>22</v>
      </c>
      <c r="CK55">
        <f>IFERROR(VLOOKUP(B55,'2018'!$B$3:$U$102,11,0), "")</f>
        <v>23</v>
      </c>
      <c r="CL55">
        <v>6</v>
      </c>
      <c r="CM55">
        <f>IFERROR(VLOOKUP(B55,'2021'!$B$3:$AB$102,19,0), "")</f>
        <v>13</v>
      </c>
      <c r="CN55">
        <f>IFERROR(VLOOKUP(B55,'2020'!$B$3:$AD$92,26,0), "")</f>
        <v>10</v>
      </c>
      <c r="CO55">
        <f>IFERROR(VLOOKUP(B55,'2019'!$B$3:$AC$102,3,0), "")</f>
        <v>9</v>
      </c>
      <c r="CP55">
        <f>IFERROR(VLOOKUP(B55,'2018'!$B$3:$U$102,18,0), "")</f>
        <v>8</v>
      </c>
      <c r="CQ55">
        <v>86.221999999999994</v>
      </c>
      <c r="CR55">
        <f>IFERROR(VLOOKUP(B55,'2021'!$B$3:$AB$102,21,0), "")</f>
        <v>82.572000000000003</v>
      </c>
      <c r="CS55">
        <f>IFERROR(VLOOKUP(B55,'2020'!$B$3:$AD$92,7,0), "")</f>
        <v>83</v>
      </c>
      <c r="CV55" t="s">
        <v>239</v>
      </c>
      <c r="CW55">
        <v>89</v>
      </c>
      <c r="CX55">
        <v>23</v>
      </c>
      <c r="CY55">
        <f>IFERROR( VLOOKUP(B55,Programs!B56:$AB$102,2,0), "")</f>
        <v>6.5</v>
      </c>
      <c r="CZ55">
        <f>IFERROR(VLOOKUP(B55,Programs!B56:$AB$102,3,0), "")</f>
        <v>0</v>
      </c>
      <c r="DA55">
        <f>IFERROR(VLOOKUP(B55,Programs!$B$3:$AB$102,3,0), "")</f>
        <v>0</v>
      </c>
      <c r="DB55">
        <f>IFERROR(VLOOKUP(B55,Programs!$B$3:$AB$102,5,0), "")</f>
        <v>0</v>
      </c>
      <c r="DC55" t="str">
        <f>IFERROR(VLOOKUP(B55,Programs!$B$3:$AB$102,6,0), "")</f>
        <v>No</v>
      </c>
      <c r="DD55">
        <f>IFERROR(VLOOKUP(B55,Programs!$B$3:$AB$102,7,0), "")</f>
        <v>0</v>
      </c>
      <c r="DE55" t="str">
        <f>IFERROR(VLOOKUP(B55,Programs!$B$3:$AB$102,8,0), "")</f>
        <v xml:space="preserve">Bachelor's degree in economics and/or management or a engineering or science with a minor in management </v>
      </c>
      <c r="DF55">
        <f>IFERROR(VLOOKUP(B55,Programs!$B$3:$AB$102,9,0), "")</f>
        <v>1</v>
      </c>
      <c r="DG55">
        <f>IFERROR(VLOOKUP(B55,Programs!$B$3:$AB$102,10,0), "")</f>
        <v>5</v>
      </c>
      <c r="DH55">
        <f>IFERROR(VLOOKUP(B55,Programs!$B$3:$AB$102,11,0), "")</f>
        <v>0</v>
      </c>
      <c r="DI55">
        <f>IFERROR(VLOOKUP(B55,Programs!$B$3:$AB$102,12,0), "")</f>
        <v>200</v>
      </c>
      <c r="DJ55">
        <f>IFERROR(VLOOKUP(B55,Programs!$B$3:$AB$102,13,0), "")</f>
        <v>83500</v>
      </c>
      <c r="DK55">
        <f>IFERROR(VLOOKUP(B55,Programs!$B$3:$AB$102,14,0), "")</f>
        <v>0</v>
      </c>
      <c r="DL55" t="str">
        <f>IFERROR(VLOOKUP(B55,Programs!$B$3:$AB$102,15,0), "")</f>
        <v>Euro</v>
      </c>
      <c r="DM55">
        <f>IFERROR(VLOOKUP(B55,Programs!$B$3:$AB$102,16,0), "")</f>
        <v>4</v>
      </c>
      <c r="DN55">
        <f>IFERROR(VLOOKUP(B55,Programs!$B$3:$AB$102,17,0), "")</f>
        <v>4</v>
      </c>
      <c r="DO55">
        <f>IFERROR(VLOOKUP(B55,Programs!$B$3:$AB$102,18,0), "")</f>
        <v>6</v>
      </c>
      <c r="DP55">
        <f>IFERROR(VLOOKUP(B55,Programs!$B$3:$AB$102,19,0), "")</f>
        <v>11</v>
      </c>
      <c r="DQ55" s="30" t="str">
        <f>IFERROR(VLOOKUP(B55,Programs!$B$3:$AB$102,20,0), "")</f>
        <v>Yes</v>
      </c>
      <c r="DR55" t="str">
        <f>IFERROR(VLOOKUP(B55,Programs!$B$3:$AB$102,21,0), "")</f>
        <v>No</v>
      </c>
      <c r="DS55" t="str">
        <f>IFERROR(VLOOKUP(B55,Programs!$B$3:$AB$102,22,0), "")</f>
        <v>No</v>
      </c>
      <c r="DT55" t="str">
        <f>IFERROR(VLOOKUP(B55,Programs!$B$3:$AB$102,23,0), "")</f>
        <v>Yes</v>
      </c>
      <c r="DU55" t="str">
        <f>IFERROR(VLOOKUP(B55,Programs!$B$3:$AB$102,24,0), "")</f>
        <v>No</v>
      </c>
      <c r="DV55" t="str">
        <f>IFERROR(VLOOKUP(B55,Programs!$B$3:$AB$102,25,0), "")</f>
        <v>No</v>
      </c>
      <c r="DW55" t="str">
        <f>IFERROR(VLOOKUP(B55,Programs!$B$3:$AB$102,26,0), "")</f>
        <v>Yes</v>
      </c>
      <c r="DX55" t="str">
        <f>IFERROR(VLOOKUP(B55,Programs!$B$3:$AB$102,27,0), "")</f>
        <v>No</v>
      </c>
    </row>
    <row r="56" spans="1:128" x14ac:dyDescent="0.3">
      <c r="A56">
        <v>54</v>
      </c>
      <c r="B56" t="s">
        <v>92</v>
      </c>
      <c r="C56" t="s">
        <v>6</v>
      </c>
      <c r="D56">
        <v>69</v>
      </c>
      <c r="E56" t="str">
        <f>IFERROR(VLOOKUP(B56,'2021'!$B$3:$AB$102,22,0), "")</f>
        <v/>
      </c>
      <c r="F56">
        <f>IFERROR(VLOOKUP(B56,'2020'!$B$3:$AD$92,11,0), "")</f>
        <v>82</v>
      </c>
      <c r="G56">
        <f>IFERROR(VLOOKUP(B56,'2019'!$B$3:$AC$102,14,0), "")</f>
        <v>91</v>
      </c>
      <c r="I56">
        <f t="shared" si="0"/>
        <v>22</v>
      </c>
      <c r="J56">
        <v>29</v>
      </c>
      <c r="K56" t="str">
        <f>IFERROR(VLOOKUP(B56,'2021'!$B$3:$AB$102,10,0), "")</f>
        <v/>
      </c>
      <c r="L56">
        <f>IFERROR(VLOOKUP(B56,'2020'!$B$3:$AD$92,20,0), "")</f>
        <v>10</v>
      </c>
      <c r="M56">
        <f>IFERROR(VLOOKUP(B56,'2019'!$B$3:$AC$102,19,0), "")</f>
        <v>10</v>
      </c>
      <c r="N56">
        <f>IFERROR(VLOOKUP(B56,'2018'!$B$3:$U$102,14,0), "")</f>
        <v>10</v>
      </c>
      <c r="O56">
        <v>36</v>
      </c>
      <c r="P56" t="str">
        <f>IFERROR(VLOOKUP(B56,'2021'!B57:$AB$102,23,0), "")</f>
        <v/>
      </c>
      <c r="Q56">
        <f>IFERROR(VLOOKUP(B56,'2020'!$B$3:$AD$92,4,0), "")</f>
        <v>53</v>
      </c>
      <c r="R56">
        <f>IFERROR(VLOOKUP(B56,'2019'!$B$3:$AC$102,5,0), "")</f>
        <v>61</v>
      </c>
      <c r="U56" t="str">
        <f>IFERROR(VLOOKUP(B56,'2021'!$B$3:$AB$102,11,0), "")</f>
        <v/>
      </c>
      <c r="V56">
        <f>IFERROR(VLOOKUP(B56,'2020'!$B$3:$AD$92,6,0), "")</f>
        <v>65</v>
      </c>
      <c r="W56">
        <f>IFERROR(VLOOKUP(B56,'2019'!$B$3:$AC$102,12,0), "")</f>
        <v>63</v>
      </c>
      <c r="X56">
        <f>IFERROR(VLOOKUP(B56,'2018'!$B$3:$U$102,15,0), "")</f>
        <v>65</v>
      </c>
      <c r="Y56">
        <v>100</v>
      </c>
      <c r="Z56" t="str">
        <f>IFERROR(VLOOKUP(B56,'2021'!$B$3:$AB$102,12,0), "")</f>
        <v/>
      </c>
      <c r="AA56">
        <f>IFERROR(VLOOKUP(B56,'2020'!$B$3:$AD$92,15,0), "")</f>
        <v>100</v>
      </c>
      <c r="AB56">
        <f>IFERROR(VLOOKUP(B56,'2019'!$B$3:$AC$102,21,0), "")</f>
        <v>100</v>
      </c>
      <c r="AC56">
        <f>IFERROR(VLOOKUP(B56,'2018'!$B$3:$U$102,19,0), "")</f>
        <v>100</v>
      </c>
      <c r="AD56">
        <v>72</v>
      </c>
      <c r="AE56" t="str">
        <f>IFERROR(VLOOKUP(B56,'2021'!$B$3:$AB$102,9,0), "")</f>
        <v/>
      </c>
      <c r="AF56">
        <f>IFERROR(VLOOKUP(B56,'2020'!$B$3:$AD$92,18,0), "")</f>
        <v>81</v>
      </c>
      <c r="AG56">
        <f>IFERROR(VLOOKUP(B56,'2019'!$B$3:$AC$102,16,0), "")</f>
        <v>70</v>
      </c>
      <c r="AH56">
        <f>IFERROR(VLOOKUP(B56,'2018'!$B$3:$U$102,16,0), "")</f>
        <v>87</v>
      </c>
      <c r="AI56">
        <v>54</v>
      </c>
      <c r="AJ56" t="s">
        <v>174</v>
      </c>
      <c r="AK56">
        <v>71</v>
      </c>
      <c r="AL56">
        <v>60</v>
      </c>
      <c r="AM56">
        <f>IFERROR(VLOOKUP(B56,'2019'!$B$3:$AC$102,24,0), "")</f>
        <v>63</v>
      </c>
      <c r="AN56">
        <v>9.18</v>
      </c>
      <c r="AO56" t="str">
        <f>IFERROR(VLOOKUP(B56,'2021'!$B$3:$AB$102,13,0), "")</f>
        <v/>
      </c>
      <c r="AP56">
        <f>IFERROR(VLOOKUP(B56,'2020'!$B$3:$AD$92,25,0), "")</f>
        <v>8.76</v>
      </c>
      <c r="AS56">
        <v>21</v>
      </c>
      <c r="AT56" t="str">
        <f>IFERROR(VLOOKUP(B56,'2021'!$B$3:$AB$102,3,0), "")</f>
        <v/>
      </c>
      <c r="AU56">
        <f>IFERROR(VLOOKUP(B56,'2020'!$B$3:$AD$92,12,0), "")</f>
        <v>50</v>
      </c>
      <c r="AV56">
        <f>IFERROR(VLOOKUP(B56,'2019'!$B$3:$AC$102,22,0), "")</f>
        <v>50</v>
      </c>
      <c r="AW56">
        <f>IFERROR(VLOOKUP(B56,'2018'!$B$3:$U$102,5,0), "")</f>
        <v>60</v>
      </c>
      <c r="AX56">
        <v>53</v>
      </c>
      <c r="AY56" t="str">
        <f>IFERROR(VLOOKUP(B56,'2021'!$B$3:$AB$102,27,0), "")</f>
        <v/>
      </c>
      <c r="AZ56">
        <f>IFERROR(VLOOKUP(B56,'2020'!$B$3:$AD$92,8,0), "")</f>
        <v>46</v>
      </c>
      <c r="BA56">
        <f>IFERROR(VLOOKUP(B56,'2019'!B57:$AC$102,20,0), "")</f>
        <v>48</v>
      </c>
      <c r="BB56">
        <f>IFERROR(VLOOKUP(B56,'2018'!$B$3:$U$102,4,0), "")</f>
        <v>51</v>
      </c>
      <c r="BC56">
        <v>19</v>
      </c>
      <c r="BD56" t="str">
        <f>IFERROR(VLOOKUP(B56,'2021'!$B$3:$AB$102,6,0), "")</f>
        <v/>
      </c>
      <c r="BE56">
        <f>IFERROR(VLOOKUP(B56,'2020'!$B$3:$AD$92,3,0), "")</f>
        <v>21</v>
      </c>
      <c r="BF56">
        <f>IFERROR(VLOOKUP(B56,'2019'!$B$3:$AC$102,27,0), "")</f>
        <v>22</v>
      </c>
      <c r="BG56">
        <f>IFERROR(VLOOKUP(B56,'2018'!$B$3:$U$102,8,0), "")</f>
        <v>22</v>
      </c>
      <c r="BH56">
        <v>97</v>
      </c>
      <c r="BI56">
        <f>IFERROR(VLOOKUP(B57,'2021'!$B$3:$AB$102,17,0), "")</f>
        <v>81</v>
      </c>
      <c r="BJ56">
        <f>IFERROR(VLOOKUP(B56,'2020'!$B$3:$AD$92,2,0), "")</f>
        <v>73</v>
      </c>
      <c r="BK56">
        <f>IFERROR(VLOOKUP(B56,'2019'!$B$3:$AC$102,11,0), "")</f>
        <v>70</v>
      </c>
      <c r="BL56">
        <f>IFERROR(VLOOKUP(B56,'2018'!B57:U156,13,0), "")</f>
        <v>50</v>
      </c>
      <c r="BM56" s="25">
        <v>26.39</v>
      </c>
      <c r="BN56" s="25" t="str">
        <f>IFERROR(VLOOKUP($B56,'2021'!$B$3:$AB$102,20,0),"")</f>
        <v/>
      </c>
      <c r="BO56" s="25">
        <f>IFERROR(VLOOKUP($B56,'2020'!$B$3:$AD$92,20,0),"")</f>
        <v>10</v>
      </c>
      <c r="BP56" s="25">
        <f>IFERROR(VLOOKUP($B56,'2019'!$B$3:$AC$102,17,0),"")</f>
        <v>43</v>
      </c>
      <c r="BQ56" s="25">
        <f>IFERROR(VLOOKUP($B56,'2018'!$B$3:$U$102,17,0),"")</f>
        <v>38</v>
      </c>
      <c r="BR56" s="1">
        <v>97547</v>
      </c>
      <c r="BS56" s="1" t="str">
        <f>IFERROR(VLOOKUP(B56,'2021'!$B$3:$AB$102,18,0), "")</f>
        <v/>
      </c>
      <c r="BT56" s="1">
        <f>IFERROR(VLOOKUP(B56,'2020'!$B$3:$AD$92,16,0), "")</f>
        <v>93078</v>
      </c>
      <c r="BU56" s="1">
        <f>IFERROR(VLOOKUP(B56,'2019'!$B$3:$AC$102,7,0), "")</f>
        <v>93490</v>
      </c>
      <c r="BV56" s="1"/>
      <c r="BW56">
        <v>27</v>
      </c>
      <c r="BX56" t="str">
        <f>IFERROR(VLOOKUP(B56,'2021'!$B$3:$AB$102,24,0), "")</f>
        <v/>
      </c>
      <c r="BY56">
        <f>IFERROR(VLOOKUP(B56,'2020'!$B$3:$AD$92,28,0), "")</f>
        <v>19</v>
      </c>
      <c r="BZ56">
        <f>IFERROR(VLOOKUP(B56,'2019'!$B$3:$AC$102,13,0), "")</f>
        <v>17</v>
      </c>
      <c r="CB56" t="s">
        <v>242</v>
      </c>
      <c r="CC56" t="str">
        <f>IFERROR(VLOOKUP(B56,'2021'!$B$3:$AB$102,5,0), "")</f>
        <v/>
      </c>
      <c r="CD56" t="str">
        <f>IFERROR(VLOOKUP(B56,'2020'!$B$3:$AD$92,13,0), "")</f>
        <v>77 (22)</v>
      </c>
      <c r="CE56" t="str">
        <f>IFERROR(VLOOKUP(B56,'2019'!$B$3:$AC$102,10,0), "")</f>
        <v>78 (12)</v>
      </c>
      <c r="CG56">
        <v>8</v>
      </c>
      <c r="CH56" t="str">
        <f>IFERROR(VLOOKUP(B56,'2021'!$B$3:$AB$102,7,0), "")</f>
        <v/>
      </c>
      <c r="CI56">
        <f>IFERROR(VLOOKUP(B56,'2020'!$B$3:$AD$92,17,0), "")</f>
        <v>12</v>
      </c>
      <c r="CJ56">
        <f>IFERROR(VLOOKUP(B56,'2019'!$B$3:$AC$102,9,0), "")</f>
        <v>9</v>
      </c>
      <c r="CK56">
        <f>IFERROR(VLOOKUP(B56,'2018'!$B$3:$U$102,11,0), "")</f>
        <v>9</v>
      </c>
      <c r="CL56">
        <v>47</v>
      </c>
      <c r="CM56" t="str">
        <f>IFERROR(VLOOKUP(B56,'2021'!$B$3:$AB$102,19,0), "")</f>
        <v/>
      </c>
      <c r="CN56">
        <f>IFERROR(VLOOKUP(B56,'2020'!$B$3:$AD$92,26,0), "")</f>
        <v>9</v>
      </c>
      <c r="CO56">
        <f>IFERROR(VLOOKUP(B56,'2019'!$B$3:$AC$102,3,0), "")</f>
        <v>12</v>
      </c>
      <c r="CP56">
        <f>IFERROR(VLOOKUP(B56,'2018'!$B$3:$U$102,18,0), "")</f>
        <v>11</v>
      </c>
      <c r="CQ56">
        <v>89.228999999999999</v>
      </c>
      <c r="CR56" t="str">
        <f>IFERROR(VLOOKUP(B56,'2021'!$B$3:$AB$102,21,0), "")</f>
        <v/>
      </c>
      <c r="CS56">
        <f>IFERROR(VLOOKUP(B56,'2020'!$B$3:$AD$92,7,0), "")</f>
        <v>87</v>
      </c>
      <c r="CV56" t="s">
        <v>241</v>
      </c>
      <c r="CW56">
        <v>100</v>
      </c>
      <c r="CX56">
        <v>27</v>
      </c>
      <c r="CY56">
        <f>IFERROR( VLOOKUP(B56,Programs!B57:$AB$102,2,0), "")</f>
        <v>7</v>
      </c>
      <c r="CZ56">
        <f>IFERROR(VLOOKUP(B56,Programs!B57:$AB$102,3,0), "")</f>
        <v>0</v>
      </c>
      <c r="DA56">
        <f>IFERROR(VLOOKUP(B56,Programs!$B$3:$AB$102,3,0), "")</f>
        <v>0</v>
      </c>
      <c r="DB56">
        <f>IFERROR(VLOOKUP(B56,Programs!$B$3:$AB$102,5,0), "")</f>
        <v>0</v>
      </c>
      <c r="DC56" t="str">
        <f>IFERROR(VLOOKUP(B56,Programs!$B$3:$AB$102,6,0), "")</f>
        <v>Yes</v>
      </c>
      <c r="DD56">
        <f>IFERROR(VLOOKUP(B56,Programs!$B$3:$AB$102,7,0), "")</f>
        <v>0</v>
      </c>
      <c r="DE56" t="str">
        <f>IFERROR(VLOOKUP(B56,Programs!$B$3:$AB$102,8,0), "")</f>
        <v>Provide proof of academic preparation: have either received a Bachelor’s degree in Management or Economics or in a related field; or successfully passed minimum 60 ECTS of full-time business education</v>
      </c>
      <c r="DF56">
        <f>IFERROR(VLOOKUP(B56,Programs!$B$3:$AB$102,9,0), "")</f>
        <v>1</v>
      </c>
      <c r="DG56">
        <f>IFERROR(VLOOKUP(B56,Programs!$B$3:$AB$102,10,0), "")</f>
        <v>0</v>
      </c>
      <c r="DH56" t="str">
        <f>IFERROR(VLOOKUP(B56,Programs!$B$3:$AB$102,11,0), "")</f>
        <v>Both</v>
      </c>
      <c r="DI56">
        <f>IFERROR(VLOOKUP(B56,Programs!$B$3:$AB$102,12,0), "")</f>
        <v>0</v>
      </c>
      <c r="DJ56">
        <f>IFERROR(VLOOKUP(B56,Programs!$B$3:$AB$102,13,0), "")</f>
        <v>0</v>
      </c>
      <c r="DK56">
        <f>IFERROR(VLOOKUP(B56,Programs!$B$3:$AB$102,14,0), "")</f>
        <v>0</v>
      </c>
      <c r="DL56" t="str">
        <f>IFERROR(VLOOKUP(B56,Programs!$B$3:$AB$102,15,0), "")</f>
        <v>Euro</v>
      </c>
      <c r="DM56">
        <f>IFERROR(VLOOKUP(B56,Programs!$B$3:$AB$102,16,0), "")</f>
        <v>3</v>
      </c>
      <c r="DN56">
        <f>IFERROR(VLOOKUP(B56,Programs!$B$3:$AB$102,17,0), "")</f>
        <v>5</v>
      </c>
      <c r="DO56">
        <f>IFERROR(VLOOKUP(B56,Programs!$B$3:$AB$102,18,0), "")</f>
        <v>8</v>
      </c>
      <c r="DP56">
        <f>IFERROR(VLOOKUP(B56,Programs!$B$3:$AB$102,19,0), "")</f>
        <v>2</v>
      </c>
      <c r="DQ56" s="30" t="str">
        <f>IFERROR(VLOOKUP(B56,Programs!$B$3:$AB$102,20,0), "")</f>
        <v>Yes</v>
      </c>
      <c r="DR56" t="str">
        <f>IFERROR(VLOOKUP(B56,Programs!$B$3:$AB$102,21,0), "")</f>
        <v>No</v>
      </c>
      <c r="DS56" t="str">
        <f>IFERROR(VLOOKUP(B56,Programs!$B$3:$AB$102,22,0), "")</f>
        <v>No</v>
      </c>
      <c r="DT56" t="str">
        <f>IFERROR(VLOOKUP(B56,Programs!$B$3:$AB$102,23,0), "")</f>
        <v>Yes</v>
      </c>
      <c r="DU56" t="str">
        <f>IFERROR(VLOOKUP(B56,Programs!$B$3:$AB$102,24,0), "")</f>
        <v>No</v>
      </c>
      <c r="DV56" t="str">
        <f>IFERROR(VLOOKUP(B56,Programs!$B$3:$AB$102,25,0), "")</f>
        <v>No</v>
      </c>
      <c r="DW56" t="str">
        <f>IFERROR(VLOOKUP(B56,Programs!$B$3:$AB$102,26,0), "")</f>
        <v>Yes</v>
      </c>
      <c r="DX56" t="str">
        <f>IFERROR(VLOOKUP(B56,Programs!$B$3:$AB$102,27,0), "")</f>
        <v>No</v>
      </c>
    </row>
    <row r="57" spans="1:128" x14ac:dyDescent="0.3">
      <c r="A57">
        <v>56</v>
      </c>
      <c r="B57" t="s">
        <v>93</v>
      </c>
      <c r="C57" t="s">
        <v>1</v>
      </c>
      <c r="D57">
        <v>56</v>
      </c>
      <c r="E57">
        <f>IFERROR(VLOOKUP(B57,'2021'!$B$3:$AB$102,22,0), "")</f>
        <v>69</v>
      </c>
      <c r="F57">
        <f>IFERROR(VLOOKUP(B57,'2020'!$B$3:$AD$92,11,0), "")</f>
        <v>62</v>
      </c>
      <c r="G57">
        <f>IFERROR(VLOOKUP(B57,'2019'!$B$3:$AC$102,14,0), "")</f>
        <v>67</v>
      </c>
      <c r="I57">
        <f t="shared" si="0"/>
        <v>11</v>
      </c>
      <c r="J57">
        <v>41</v>
      </c>
      <c r="K57">
        <f>IFERROR(VLOOKUP(B57,'2021'!$B$3:$AB$102,10,0), "")</f>
        <v>33</v>
      </c>
      <c r="L57">
        <f>IFERROR(VLOOKUP(B57,'2020'!$B$3:$AD$92,20,0), "")</f>
        <v>17</v>
      </c>
      <c r="M57">
        <f>IFERROR(VLOOKUP(B57,'2019'!$B$3:$AC$102,19,0), "")</f>
        <v>36</v>
      </c>
      <c r="N57">
        <f>IFERROR(VLOOKUP(B57,'2018'!$B$3:$U$102,14,0), "")</f>
        <v>33</v>
      </c>
      <c r="O57">
        <v>25</v>
      </c>
      <c r="P57">
        <f>IFERROR(VLOOKUP(B57,'2021'!B58:$AB$102,23,0), "")</f>
        <v>21</v>
      </c>
      <c r="Q57">
        <f>IFERROR(VLOOKUP(B57,'2020'!$B$3:$AD$92,4,0), "")</f>
        <v>23</v>
      </c>
      <c r="R57">
        <f>IFERROR(VLOOKUP(B57,'2019'!$B$3:$AC$102,5,0), "")</f>
        <v>29</v>
      </c>
      <c r="T57">
        <v>58</v>
      </c>
      <c r="U57">
        <f>IFERROR(VLOOKUP(B57,'2021'!$B$3:$AB$102,11,0), "")</f>
        <v>57</v>
      </c>
      <c r="V57">
        <f>IFERROR(VLOOKUP(B57,'2020'!$B$3:$AD$92,6,0), "")</f>
        <v>56</v>
      </c>
      <c r="W57">
        <f>IFERROR(VLOOKUP(B57,'2019'!$B$3:$AC$102,12,0), "")</f>
        <v>53</v>
      </c>
      <c r="X57">
        <f>IFERROR(VLOOKUP(B57,'2018'!$B$3:$U$102,15,0), "")</f>
        <v>50</v>
      </c>
      <c r="Y57">
        <v>96</v>
      </c>
      <c r="Z57">
        <f>IFERROR(VLOOKUP(B57,'2021'!$B$3:$AB$102,12,0), "")</f>
        <v>96</v>
      </c>
      <c r="AA57">
        <f>IFERROR(VLOOKUP(B57,'2020'!$B$3:$AD$92,15,0), "")</f>
        <v>96</v>
      </c>
      <c r="AB57">
        <f>IFERROR(VLOOKUP(B57,'2019'!$B$3:$AC$102,21,0), "")</f>
        <v>96</v>
      </c>
      <c r="AC57">
        <f>IFERROR(VLOOKUP(B57,'2018'!$B$3:$U$102,19,0), "")</f>
        <v>96</v>
      </c>
      <c r="AD57">
        <v>58</v>
      </c>
      <c r="AE57">
        <f>IFERROR(VLOOKUP(B57,'2021'!$B$3:$AB$102,9,0), "")</f>
        <v>64</v>
      </c>
      <c r="AF57">
        <f>IFERROR(VLOOKUP(B57,'2020'!$B$3:$AD$92,18,0), "")</f>
        <v>57</v>
      </c>
      <c r="AG57">
        <f>IFERROR(VLOOKUP(B57,'2019'!$B$3:$AC$102,16,0), "")</f>
        <v>49</v>
      </c>
      <c r="AH57">
        <f>IFERROR(VLOOKUP(B57,'2018'!$B$3:$U$102,16,0), "")</f>
        <v>45</v>
      </c>
      <c r="AI57">
        <v>56</v>
      </c>
      <c r="AJ57">
        <v>56</v>
      </c>
      <c r="AK57">
        <v>61</v>
      </c>
      <c r="AL57">
        <v>55</v>
      </c>
      <c r="AM57">
        <f>IFERROR(VLOOKUP(B57,'2019'!$B$3:$AC$102,24,0), "")</f>
        <v>52</v>
      </c>
      <c r="AN57">
        <v>8.39</v>
      </c>
      <c r="AO57">
        <f>IFERROR(VLOOKUP(B57,'2021'!$B$3:$AB$102,13,0), "")</f>
        <v>8.61</v>
      </c>
      <c r="AP57">
        <f>IFERROR(VLOOKUP(B57,'2020'!$B$3:$AD$92,25,0), "")</f>
        <v>8.58</v>
      </c>
      <c r="AS57">
        <v>47</v>
      </c>
      <c r="AT57">
        <f>IFERROR(VLOOKUP(B57,'2021'!$B$3:$AB$102,3,0), "")</f>
        <v>50</v>
      </c>
      <c r="AU57">
        <f>IFERROR(VLOOKUP(B57,'2020'!$B$3:$AD$92,12,0), "")</f>
        <v>33</v>
      </c>
      <c r="AV57">
        <f>IFERROR(VLOOKUP(B57,'2019'!$B$3:$AC$102,22,0), "")</f>
        <v>50</v>
      </c>
      <c r="AW57">
        <f>IFERROR(VLOOKUP(B57,'2018'!$B$3:$U$102,5,0), "")</f>
        <v>47</v>
      </c>
      <c r="AX57">
        <v>49</v>
      </c>
      <c r="AY57">
        <f>IFERROR(VLOOKUP(B57,'2021'!$B$3:$AB$102,27,0), "")</f>
        <v>50</v>
      </c>
      <c r="AZ57">
        <f>IFERROR(VLOOKUP(B57,'2020'!$B$3:$AD$92,8,0), "")</f>
        <v>50</v>
      </c>
      <c r="BA57">
        <f>IFERROR(VLOOKUP(B57,'2019'!B58:$AC$102,20,0), "")</f>
        <v>51</v>
      </c>
      <c r="BB57">
        <f>IFERROR(VLOOKUP(B57,'2018'!$B$3:$U$102,4,0), "")</f>
        <v>50</v>
      </c>
      <c r="BC57">
        <v>45</v>
      </c>
      <c r="BD57">
        <f>IFERROR(VLOOKUP(B57,'2021'!$B$3:$AB$102,6,0), "")</f>
        <v>45</v>
      </c>
      <c r="BE57">
        <f>IFERROR(VLOOKUP(B57,'2020'!$B$3:$AD$92,3,0), "")</f>
        <v>43</v>
      </c>
      <c r="BF57">
        <f>IFERROR(VLOOKUP(B57,'2019'!$B$3:$AC$102,27,0), "")</f>
        <v>43</v>
      </c>
      <c r="BG57">
        <f>IFERROR(VLOOKUP(B57,'2018'!$B$3:$U$102,8,0), "")</f>
        <v>44</v>
      </c>
      <c r="BH57">
        <v>94</v>
      </c>
      <c r="BI57">
        <f>IFERROR(VLOOKUP(B58,'2021'!$B$3:$AB$102,17,0), "")</f>
        <v>71</v>
      </c>
      <c r="BJ57">
        <f>IFERROR(VLOOKUP(B57,'2020'!$B$3:$AD$92,2,0), "")</f>
        <v>88</v>
      </c>
      <c r="BK57">
        <f>IFERROR(VLOOKUP(B57,'2019'!$B$3:$AC$102,11,0), "")</f>
        <v>91</v>
      </c>
      <c r="BL57" t="str">
        <f>IFERROR(VLOOKUP(B57,'2018'!B58:U157,13,0), "")</f>
        <v/>
      </c>
      <c r="BM57" s="25">
        <v>35.15</v>
      </c>
      <c r="BN57" s="25">
        <f>IFERROR(VLOOKUP($B57,'2021'!$B$3:$AB$102,20,0),"")</f>
        <v>42.728999999999999</v>
      </c>
      <c r="BO57" s="25">
        <f>IFERROR(VLOOKUP($B57,'2020'!$B$3:$AD$92,20,0),"")</f>
        <v>17</v>
      </c>
      <c r="BP57" s="25">
        <f>IFERROR(VLOOKUP($B57,'2019'!$B$3:$AC$102,17,0),"")</f>
        <v>41</v>
      </c>
      <c r="BQ57" s="25">
        <f>IFERROR(VLOOKUP($B57,'2018'!$B$3:$U$102,17,0),"")</f>
        <v>36</v>
      </c>
      <c r="BR57" s="1">
        <v>63704</v>
      </c>
      <c r="BS57" s="1">
        <f>IFERROR(VLOOKUP(B57,'2021'!$B$3:$AB$102,18,0), "")</f>
        <v>63996</v>
      </c>
      <c r="BT57" s="1">
        <f>IFERROR(VLOOKUP(B57,'2020'!$B$3:$AD$92,16,0), "")</f>
        <v>59459</v>
      </c>
      <c r="BU57" s="1">
        <f>IFERROR(VLOOKUP(B57,'2019'!$B$3:$AC$102,7,0), "")</f>
        <v>58490</v>
      </c>
      <c r="BV57" s="1"/>
      <c r="BW57">
        <v>58</v>
      </c>
      <c r="BX57">
        <f>IFERROR(VLOOKUP(B57,'2021'!$B$3:$AB$102,24,0), "")</f>
        <v>46</v>
      </c>
      <c r="BY57">
        <f>IFERROR(VLOOKUP(B57,'2020'!$B$3:$AD$92,28,0), "")</f>
        <v>70</v>
      </c>
      <c r="BZ57">
        <f>IFERROR(VLOOKUP(B57,'2019'!$B$3:$AC$102,13,0), "")</f>
        <v>77</v>
      </c>
      <c r="CB57" t="s">
        <v>243</v>
      </c>
      <c r="CC57" t="str">
        <f>IFERROR(VLOOKUP(B57,'2021'!$B$3:$AB$102,5,0), "")</f>
        <v>82 (91)</v>
      </c>
      <c r="CD57" t="str">
        <f>IFERROR(VLOOKUP(B57,'2020'!$B$3:$AD$92,13,0), "")</f>
        <v>96 (90)</v>
      </c>
      <c r="CE57" t="str">
        <f>IFERROR(VLOOKUP(B57,'2019'!$B$3:$AC$102,10,0), "")</f>
        <v>96 (94)</v>
      </c>
      <c r="CG57">
        <v>74</v>
      </c>
      <c r="CH57">
        <f>IFERROR(VLOOKUP(B57,'2021'!$B$3:$AB$102,7,0), "")</f>
        <v>67</v>
      </c>
      <c r="CI57">
        <f>IFERROR(VLOOKUP(B57,'2020'!$B$3:$AD$92,17,0), "")</f>
        <v>65</v>
      </c>
      <c r="CJ57">
        <f>IFERROR(VLOOKUP(B57,'2019'!$B$3:$AC$102,9,0), "")</f>
        <v>67</v>
      </c>
      <c r="CK57">
        <f>IFERROR(VLOOKUP(B57,'2018'!$B$3:$U$102,11,0), "")</f>
        <v>63</v>
      </c>
      <c r="CL57">
        <v>34</v>
      </c>
      <c r="CM57">
        <f>IFERROR(VLOOKUP(B57,'2021'!$B$3:$AB$102,19,0), "")</f>
        <v>29</v>
      </c>
      <c r="CN57">
        <f>IFERROR(VLOOKUP(B57,'2020'!$B$3:$AD$92,26,0), "")</f>
        <v>33</v>
      </c>
      <c r="CO57">
        <f>IFERROR(VLOOKUP(B57,'2019'!$B$3:$AC$102,3,0), "")</f>
        <v>33</v>
      </c>
      <c r="CP57">
        <f>IFERROR(VLOOKUP(B57,'2018'!$B$3:$U$102,18,0), "")</f>
        <v>33</v>
      </c>
      <c r="CQ57">
        <v>84.853999999999999</v>
      </c>
      <c r="CR57">
        <f>IFERROR(VLOOKUP(B57,'2021'!$B$3:$AB$102,21,0), "")</f>
        <v>84.968000000000004</v>
      </c>
      <c r="CS57">
        <f>IFERROR(VLOOKUP(B57,'2020'!$B$3:$AD$92,7,0), "")</f>
        <v>84</v>
      </c>
      <c r="CV57" t="s">
        <v>159</v>
      </c>
      <c r="CW57">
        <v>100</v>
      </c>
      <c r="CX57">
        <v>30</v>
      </c>
      <c r="CY57">
        <f>IFERROR( VLOOKUP(B57,Programs!B58:$AB$102,2,0), "")</f>
        <v>5.5</v>
      </c>
      <c r="CZ57">
        <f>IFERROR(VLOOKUP(B57,Programs!B58:$AB$102,3,0), "")</f>
        <v>600</v>
      </c>
      <c r="DA57">
        <f>IFERROR(VLOOKUP(B57,Programs!$B$3:$AB$102,3,0), "")</f>
        <v>600</v>
      </c>
      <c r="DB57" t="str">
        <f>IFERROR(VLOOKUP(B57,Programs!$B$3:$AB$102,5,0), "")</f>
        <v>B2</v>
      </c>
      <c r="DC57" t="str">
        <f>IFERROR(VLOOKUP(B57,Programs!$B$3:$AB$102,6,0), "")</f>
        <v>Yes</v>
      </c>
      <c r="DD57">
        <f>IFERROR(VLOOKUP(B57,Programs!$B$3:$AB$102,7,0), "")</f>
        <v>0</v>
      </c>
      <c r="DE57" t="str">
        <f>IFERROR(VLOOKUP(B57,Programs!$B$3:$AB$102,8,0), "")</f>
        <v>opy of the official transcripts of the last 3 years of studies including the current year, in the original language. For documents that are not written in French, English or Spanish, please provide a certified translation into English or French.</v>
      </c>
      <c r="DF57">
        <f>IFERROR(VLOOKUP(B57,Programs!$B$3:$AB$102,9,0), "")</f>
        <v>1</v>
      </c>
      <c r="DG57">
        <f>IFERROR(VLOOKUP(B57,Programs!$B$3:$AB$102,10,0), "")</f>
        <v>9</v>
      </c>
      <c r="DH57" t="str">
        <f>IFERROR(VLOOKUP(B57,Programs!$B$3:$AB$102,11,0), "")</f>
        <v>Both</v>
      </c>
      <c r="DI57">
        <f>IFERROR(VLOOKUP(B57,Programs!$B$3:$AB$102,12,0), "")</f>
        <v>90</v>
      </c>
      <c r="DJ57">
        <f>IFERROR(VLOOKUP(B57,Programs!$B$3:$AB$102,13,0), "")</f>
        <v>40900</v>
      </c>
      <c r="DK57">
        <f>IFERROR(VLOOKUP(B57,Programs!$B$3:$AB$102,14,0), "")</f>
        <v>40900</v>
      </c>
      <c r="DL57" t="str">
        <f>IFERROR(VLOOKUP(B57,Programs!$B$3:$AB$102,15,0), "")</f>
        <v>Euro</v>
      </c>
      <c r="DM57">
        <f>IFERROR(VLOOKUP(B57,Programs!$B$3:$AB$102,16,0), "")</f>
        <v>4</v>
      </c>
      <c r="DN57">
        <f>IFERROR(VLOOKUP(B57,Programs!$B$3:$AB$102,17,0), "")</f>
        <v>4</v>
      </c>
      <c r="DO57">
        <f>IFERROR(VLOOKUP(B57,Programs!$B$3:$AB$102,18,0), "")</f>
        <v>13</v>
      </c>
      <c r="DP57">
        <f>IFERROR(VLOOKUP(B57,Programs!$B$3:$AB$102,19,0), "")</f>
        <v>0</v>
      </c>
      <c r="DQ57" s="30" t="str">
        <f>IFERROR(VLOOKUP(B57,Programs!$B$3:$AB$102,20,0), "")</f>
        <v>Yes</v>
      </c>
      <c r="DR57" t="str">
        <f>IFERROR(VLOOKUP(B57,Programs!$B$3:$AB$102,21,0), "")</f>
        <v>No</v>
      </c>
      <c r="DS57" t="str">
        <f>IFERROR(VLOOKUP(B57,Programs!$B$3:$AB$102,22,0), "")</f>
        <v>No</v>
      </c>
      <c r="DT57" t="str">
        <f>IFERROR(VLOOKUP(B57,Programs!$B$3:$AB$102,23,0), "")</f>
        <v>Yes</v>
      </c>
      <c r="DU57" t="str">
        <f>IFERROR(VLOOKUP(B57,Programs!$B$3:$AB$102,24,0), "")</f>
        <v>No</v>
      </c>
      <c r="DV57" t="str">
        <f>IFERROR(VLOOKUP(B57,Programs!$B$3:$AB$102,25,0), "")</f>
        <v>No</v>
      </c>
      <c r="DW57" t="str">
        <f>IFERROR(VLOOKUP(B57,Programs!$B$3:$AB$102,26,0), "")</f>
        <v>Yes</v>
      </c>
      <c r="DX57" t="str">
        <f>IFERROR(VLOOKUP(B57,Programs!$B$3:$AB$102,27,0), "")</f>
        <v>Yes</v>
      </c>
    </row>
    <row r="58" spans="1:128" x14ac:dyDescent="0.3">
      <c r="A58">
        <v>57</v>
      </c>
      <c r="B58" t="s">
        <v>94</v>
      </c>
      <c r="C58" t="s">
        <v>1</v>
      </c>
      <c r="D58">
        <v>73</v>
      </c>
      <c r="E58">
        <f>IFERROR(VLOOKUP(B58,'2021'!$B$3:$AB$102,22,0), "")</f>
        <v>76</v>
      </c>
      <c r="F58" t="str">
        <f>IFERROR(VLOOKUP(B58,'2020'!$B$3:$AD$92,11,0), "")</f>
        <v/>
      </c>
      <c r="G58">
        <f>IFERROR(VLOOKUP(B58,'2019'!$B$3:$AC$102,14,0), "")</f>
        <v>89</v>
      </c>
      <c r="I58">
        <f t="shared" si="0"/>
        <v>16</v>
      </c>
      <c r="J58">
        <v>62</v>
      </c>
      <c r="K58">
        <f>IFERROR(VLOOKUP(B58,'2021'!$B$3:$AB$102,10,0), "")</f>
        <v>35</v>
      </c>
      <c r="L58" t="str">
        <f>IFERROR(VLOOKUP(B58,'2020'!$B$3:$AD$92,20,0), "")</f>
        <v/>
      </c>
      <c r="M58">
        <f>IFERROR(VLOOKUP(B58,'2019'!$B$3:$AC$102,19,0), "")</f>
        <v>27</v>
      </c>
      <c r="N58">
        <f>IFERROR(VLOOKUP(B58,'2018'!$B$3:$U$102,14,0), "")</f>
        <v>23</v>
      </c>
      <c r="O58">
        <v>7</v>
      </c>
      <c r="P58">
        <f>IFERROR(VLOOKUP(B58,'2021'!B59:$AB$102,23,0), "")</f>
        <v>12</v>
      </c>
      <c r="Q58" t="str">
        <f>IFERROR(VLOOKUP(B58,'2020'!$B$3:$AD$92,4,0), "")</f>
        <v/>
      </c>
      <c r="R58">
        <f>IFERROR(VLOOKUP(B58,'2019'!$B$3:$AC$102,5,0), "")</f>
        <v>11</v>
      </c>
      <c r="U58" t="str">
        <f>IFERROR(VLOOKUP(B58,'2021'!$B$3:$AB$102,11,0), "")</f>
        <v>-</v>
      </c>
      <c r="V58" t="str">
        <f>IFERROR(VLOOKUP(B58,'2020'!$B$3:$AD$92,6,0), "")</f>
        <v/>
      </c>
      <c r="W58">
        <f>IFERROR(VLOOKUP(B58,'2019'!$B$3:$AC$102,12,0), "")</f>
        <v>55</v>
      </c>
      <c r="X58">
        <f>IFERROR(VLOOKUP(B58,'2018'!$B$3:$U$102,15,0), "")</f>
        <v>52</v>
      </c>
      <c r="Y58">
        <v>97</v>
      </c>
      <c r="Z58">
        <f>IFERROR(VLOOKUP(B58,'2021'!$B$3:$AB$102,12,0), "")</f>
        <v>95</v>
      </c>
      <c r="AA58" t="str">
        <f>IFERROR(VLOOKUP(B58,'2020'!$B$3:$AD$92,15,0), "")</f>
        <v/>
      </c>
      <c r="AB58">
        <f>IFERROR(VLOOKUP(B58,'2019'!$B$3:$AC$102,21,0), "")</f>
        <v>92</v>
      </c>
      <c r="AC58">
        <f>IFERROR(VLOOKUP(B58,'2018'!$B$3:$U$102,19,0), "")</f>
        <v>90</v>
      </c>
      <c r="AD58">
        <v>85</v>
      </c>
      <c r="AE58">
        <f>IFERROR(VLOOKUP(B58,'2021'!$B$3:$AB$102,9,0), "")</f>
        <v>76</v>
      </c>
      <c r="AF58" t="str">
        <f>IFERROR(VLOOKUP(B58,'2020'!$B$3:$AD$92,18,0), "")</f>
        <v/>
      </c>
      <c r="AG58">
        <f>IFERROR(VLOOKUP(B58,'2019'!$B$3:$AC$102,16,0), "")</f>
        <v>61</v>
      </c>
      <c r="AH58">
        <f>IFERROR(VLOOKUP(B58,'2018'!$B$3:$U$102,16,0), "")</f>
        <v>64</v>
      </c>
      <c r="AI58">
        <v>57</v>
      </c>
      <c r="AJ58">
        <v>60</v>
      </c>
      <c r="AK58" t="s">
        <v>174</v>
      </c>
      <c r="AL58">
        <v>54</v>
      </c>
      <c r="AM58">
        <f>IFERROR(VLOOKUP(B58,'2019'!$B$3:$AC$102,24,0), "")</f>
        <v>58</v>
      </c>
      <c r="AN58">
        <v>8.2100000000000009</v>
      </c>
      <c r="AO58">
        <f>IFERROR(VLOOKUP(B58,'2021'!$B$3:$AB$102,13,0), "")</f>
        <v>8.27</v>
      </c>
      <c r="AP58" t="str">
        <f>IFERROR(VLOOKUP(B58,'2020'!$B$3:$AD$92,25,0), "")</f>
        <v/>
      </c>
      <c r="AS58">
        <v>50</v>
      </c>
      <c r="AT58">
        <f>IFERROR(VLOOKUP(B58,'2021'!$B$3:$AB$102,3,0), "")</f>
        <v>58</v>
      </c>
      <c r="AU58" t="str">
        <f>IFERROR(VLOOKUP(B58,'2020'!$B$3:$AD$92,12,0), "")</f>
        <v/>
      </c>
      <c r="AV58">
        <f>IFERROR(VLOOKUP(B58,'2019'!$B$3:$AC$102,22,0), "")</f>
        <v>47</v>
      </c>
      <c r="AW58">
        <f>IFERROR(VLOOKUP(B58,'2018'!$B$3:$U$102,5,0), "")</f>
        <v>43</v>
      </c>
      <c r="AX58">
        <v>50</v>
      </c>
      <c r="AY58">
        <f>IFERROR(VLOOKUP(B58,'2021'!$B$3:$AB$102,27,0), "")</f>
        <v>57</v>
      </c>
      <c r="AZ58" t="str">
        <f>IFERROR(VLOOKUP(B58,'2020'!$B$3:$AD$92,8,0), "")</f>
        <v/>
      </c>
      <c r="BA58" t="str">
        <f>IFERROR(VLOOKUP(B58,'2019'!B59:$AC$102,20,0), "")</f>
        <v/>
      </c>
      <c r="BB58">
        <f>IFERROR(VLOOKUP(B58,'2018'!$B$3:$U$102,4,0), "")</f>
        <v>55</v>
      </c>
      <c r="BC58">
        <v>49</v>
      </c>
      <c r="BD58">
        <f>IFERROR(VLOOKUP(B58,'2021'!$B$3:$AB$102,6,0), "")</f>
        <v>55</v>
      </c>
      <c r="BE58" t="str">
        <f>IFERROR(VLOOKUP(B58,'2020'!$B$3:$AD$92,3,0), "")</f>
        <v/>
      </c>
      <c r="BF58">
        <f>IFERROR(VLOOKUP(B58,'2019'!$B$3:$AC$102,27,0), "")</f>
        <v>51</v>
      </c>
      <c r="BG58">
        <f>IFERROR(VLOOKUP(B58,'2018'!$B$3:$U$102,8,0), "")</f>
        <v>50</v>
      </c>
      <c r="BH58">
        <v>83</v>
      </c>
      <c r="BI58">
        <f>IFERROR(VLOOKUP(B59,'2021'!$B$3:$AB$102,17,0), "")</f>
        <v>89</v>
      </c>
      <c r="BJ58" t="str">
        <f>IFERROR(VLOOKUP(B58,'2020'!$B$3:$AD$92,2,0), "")</f>
        <v/>
      </c>
      <c r="BK58">
        <f>IFERROR(VLOOKUP(B58,'2019'!$B$3:$AC$102,11,0), "")</f>
        <v>60</v>
      </c>
      <c r="BL58">
        <f>IFERROR(VLOOKUP(B58,'2018'!B59:U158,13,0), "")</f>
        <v>60</v>
      </c>
      <c r="BM58" s="25">
        <v>33.29</v>
      </c>
      <c r="BN58" s="25">
        <f>IFERROR(VLOOKUP($B58,'2021'!$B$3:$AB$102,20,0),"")</f>
        <v>44.304000000000002</v>
      </c>
      <c r="BO58" s="25" t="str">
        <f>IFERROR(VLOOKUP($B58,'2020'!$B$3:$AD$92,20,0),"")</f>
        <v/>
      </c>
      <c r="BP58" s="25">
        <f>IFERROR(VLOOKUP($B58,'2019'!$B$3:$AC$102,17,0),"")</f>
        <v>45</v>
      </c>
      <c r="BQ58" s="25">
        <f>IFERROR(VLOOKUP($B58,'2018'!$B$3:$U$102,17,0),"")</f>
        <v>41</v>
      </c>
      <c r="BR58" s="1">
        <v>60746</v>
      </c>
      <c r="BS58" s="1">
        <f>IFERROR(VLOOKUP(B58,'2021'!$B$3:$AB$102,18,0), "")</f>
        <v>60663</v>
      </c>
      <c r="BT58" s="1" t="str">
        <f>IFERROR(VLOOKUP(B58,'2020'!$B$3:$AD$92,16,0), "")</f>
        <v/>
      </c>
      <c r="BU58" s="1">
        <f>IFERROR(VLOOKUP(B58,'2019'!$B$3:$AC$102,7,0), "")</f>
        <v>57912</v>
      </c>
      <c r="BV58" s="1"/>
      <c r="BW58">
        <v>88</v>
      </c>
      <c r="BX58">
        <f>IFERROR(VLOOKUP(B58,'2021'!$B$3:$AB$102,24,0), "")</f>
        <v>85</v>
      </c>
      <c r="BY58" t="str">
        <f>IFERROR(VLOOKUP(B58,'2020'!$B$3:$AD$92,28,0), "")</f>
        <v/>
      </c>
      <c r="BZ58">
        <f>IFERROR(VLOOKUP(B58,'2019'!$B$3:$AC$102,13,0), "")</f>
        <v>84</v>
      </c>
      <c r="CB58" t="s">
        <v>244</v>
      </c>
      <c r="CC58" t="str">
        <f>IFERROR(VLOOKUP(B58,'2021'!$B$3:$AB$102,5,0), "")</f>
        <v>100 (86)</v>
      </c>
      <c r="CD58" t="str">
        <f>IFERROR(VLOOKUP(B58,'2020'!$B$3:$AD$92,13,0), "")</f>
        <v/>
      </c>
      <c r="CE58" t="str">
        <f>IFERROR(VLOOKUP(B58,'2019'!$B$3:$AC$102,10,0), "")</f>
        <v>97 (80)</v>
      </c>
      <c r="CG58">
        <v>75</v>
      </c>
      <c r="CH58">
        <f>IFERROR(VLOOKUP(B58,'2021'!$B$3:$AB$102,7,0), "")</f>
        <v>61</v>
      </c>
      <c r="CI58" t="str">
        <f>IFERROR(VLOOKUP(B58,'2020'!$B$3:$AD$92,17,0), "")</f>
        <v/>
      </c>
      <c r="CJ58">
        <f>IFERROR(VLOOKUP(B58,'2019'!$B$3:$AC$102,9,0), "")</f>
        <v>56</v>
      </c>
      <c r="CK58">
        <f>IFERROR(VLOOKUP(B58,'2018'!$B$3:$U$102,11,0), "")</f>
        <v>53</v>
      </c>
      <c r="CL58">
        <v>55</v>
      </c>
      <c r="CM58">
        <f>IFERROR(VLOOKUP(B58,'2021'!$B$3:$AB$102,19,0), "")</f>
        <v>40</v>
      </c>
      <c r="CN58" t="str">
        <f>IFERROR(VLOOKUP(B58,'2020'!$B$3:$AD$92,26,0), "")</f>
        <v/>
      </c>
      <c r="CO58">
        <f>IFERROR(VLOOKUP(B58,'2019'!$B$3:$AC$102,3,0), "")</f>
        <v>38</v>
      </c>
      <c r="CP58">
        <f>IFERROR(VLOOKUP(B58,'2018'!$B$3:$U$102,18,0), "")</f>
        <v>34</v>
      </c>
      <c r="CQ58">
        <v>82.09</v>
      </c>
      <c r="CR58">
        <f>IFERROR(VLOOKUP(B58,'2021'!$B$3:$AB$102,21,0), "")</f>
        <v>84.631</v>
      </c>
      <c r="CS58" t="str">
        <f>IFERROR(VLOOKUP(B58,'2020'!$B$3:$AD$92,7,0), "")</f>
        <v/>
      </c>
      <c r="CV58" t="s">
        <v>159</v>
      </c>
      <c r="CW58">
        <v>100</v>
      </c>
      <c r="CX58">
        <v>33</v>
      </c>
      <c r="CY58">
        <f>IFERROR( VLOOKUP(B58,Programs!B59:$AB$102,2,0), "")</f>
        <v>6</v>
      </c>
      <c r="CZ58">
        <f>IFERROR(VLOOKUP(B58,Programs!B59:$AB$102,3,0), "")</f>
        <v>750</v>
      </c>
      <c r="DA58">
        <f>IFERROR(VLOOKUP(B58,Programs!$B$3:$AB$102,3,0), "")</f>
        <v>750</v>
      </c>
      <c r="DB58">
        <f>IFERROR(VLOOKUP(B58,Programs!$B$3:$AB$102,5,0), "")</f>
        <v>0</v>
      </c>
      <c r="DC58" t="str">
        <f>IFERROR(VLOOKUP(B58,Programs!$B$3:$AB$102,6,0), "")</f>
        <v>No</v>
      </c>
      <c r="DD58">
        <f>IFERROR(VLOOKUP(B58,Programs!$B$3:$AB$102,7,0), "")</f>
        <v>0</v>
      </c>
      <c r="DE58" t="str">
        <f>IFERROR(VLOOKUP(B58,Programs!$B$3:$AB$102,8,0), "")</f>
        <v>Students holding a Bachelor degree or a recognized foreign 3-year degree admission on to 1st year for 2 years of study (Master in Management program)</v>
      </c>
      <c r="DF58">
        <f>IFERROR(VLOOKUP(B58,Programs!$B$3:$AB$102,9,0), "")</f>
        <v>3</v>
      </c>
      <c r="DG58">
        <f>IFERROR(VLOOKUP(B58,Programs!$B$3:$AB$102,10,0), "")</f>
        <v>11</v>
      </c>
      <c r="DH58" t="str">
        <f>IFERROR(VLOOKUP(B58,Programs!$B$3:$AB$102,11,0), "")</f>
        <v>Both</v>
      </c>
      <c r="DI58">
        <f>IFERROR(VLOOKUP(B58,Programs!$B$3:$AB$102,12,0), "")</f>
        <v>100</v>
      </c>
      <c r="DJ58">
        <f>IFERROR(VLOOKUP(B58,Programs!$B$3:$AB$102,13,0), "")</f>
        <v>42198</v>
      </c>
      <c r="DK58">
        <f>IFERROR(VLOOKUP(B58,Programs!$B$3:$AB$102,14,0), "")</f>
        <v>42198</v>
      </c>
      <c r="DL58" t="str">
        <f>IFERROR(VLOOKUP(B58,Programs!$B$3:$AB$102,15,0), "")</f>
        <v>Euro</v>
      </c>
      <c r="DM58">
        <f>IFERROR(VLOOKUP(B58,Programs!$B$3:$AB$102,16,0), "")</f>
        <v>4</v>
      </c>
      <c r="DN58">
        <f>IFERROR(VLOOKUP(B58,Programs!$B$3:$AB$102,17,0), "")</f>
        <v>4</v>
      </c>
      <c r="DO58">
        <f>IFERROR(VLOOKUP(B58,Programs!$B$3:$AB$102,18,0), "")</f>
        <v>11</v>
      </c>
      <c r="DP58">
        <f>IFERROR(VLOOKUP(B58,Programs!$B$3:$AB$102,19,0), "")</f>
        <v>0</v>
      </c>
      <c r="DQ58" s="30" t="str">
        <f>IFERROR(VLOOKUP(B58,Programs!$B$3:$AB$102,20,0), "")</f>
        <v>Yes</v>
      </c>
      <c r="DR58" t="str">
        <f>IFERROR(VLOOKUP(B58,Programs!$B$3:$AB$102,21,0), "")</f>
        <v>No</v>
      </c>
      <c r="DS58" t="str">
        <f>IFERROR(VLOOKUP(B58,Programs!$B$3:$AB$102,22,0), "")</f>
        <v>No</v>
      </c>
      <c r="DT58" t="str">
        <f>IFERROR(VLOOKUP(B58,Programs!$B$3:$AB$102,23,0), "")</f>
        <v>No</v>
      </c>
      <c r="DU58" t="str">
        <f>IFERROR(VLOOKUP(B58,Programs!$B$3:$AB$102,24,0), "")</f>
        <v>nO</v>
      </c>
      <c r="DV58" t="str">
        <f>IFERROR(VLOOKUP(B58,Programs!$B$3:$AB$102,25,0), "")</f>
        <v>Yes</v>
      </c>
      <c r="DW58" t="str">
        <f>IFERROR(VLOOKUP(B58,Programs!$B$3:$AB$102,26,0), "")</f>
        <v>Yes</v>
      </c>
      <c r="DX58" t="str">
        <f>IFERROR(VLOOKUP(B58,Programs!$B$3:$AB$102,27,0), "")</f>
        <v>No</v>
      </c>
    </row>
    <row r="59" spans="1:128" x14ac:dyDescent="0.3">
      <c r="A59">
        <v>57</v>
      </c>
      <c r="B59" t="s">
        <v>95</v>
      </c>
      <c r="C59" t="s">
        <v>3</v>
      </c>
      <c r="D59">
        <v>26</v>
      </c>
      <c r="E59">
        <f>IFERROR(VLOOKUP(B59,'2021'!$B$3:$AB$102,22,0), "")</f>
        <v>68</v>
      </c>
      <c r="F59">
        <f>IFERROR(VLOOKUP(B59,'2020'!$B$3:$AD$92,11,0), "")</f>
        <v>66</v>
      </c>
      <c r="G59" t="str">
        <f>IFERROR(VLOOKUP(B59,'2019'!$B$3:$AC$102,14,0), "")</f>
        <v/>
      </c>
      <c r="I59" t="e">
        <f t="shared" si="0"/>
        <v>#VALUE!</v>
      </c>
      <c r="J59">
        <v>28</v>
      </c>
      <c r="K59">
        <f>IFERROR(VLOOKUP(B59,'2021'!$B$3:$AB$102,10,0), "")</f>
        <v>26</v>
      </c>
      <c r="L59">
        <f>IFERROR(VLOOKUP(B59,'2020'!$B$3:$AD$92,20,0), "")</f>
        <v>21</v>
      </c>
      <c r="M59" t="str">
        <f>IFERROR(VLOOKUP(B59,'2019'!$B$3:$AC$102,19,0), "")</f>
        <v/>
      </c>
      <c r="N59" t="str">
        <f>IFERROR(VLOOKUP(B59,'2018'!$B$3:$U$102,14,0), "")</f>
        <v/>
      </c>
      <c r="O59">
        <v>69</v>
      </c>
      <c r="P59">
        <f>IFERROR(VLOOKUP(B59,'2021'!B60:$AB$102,23,0), "")</f>
        <v>84</v>
      </c>
      <c r="Q59">
        <f>IFERROR(VLOOKUP(B59,'2020'!$B$3:$AD$92,4,0), "")</f>
        <v>82</v>
      </c>
      <c r="R59" t="str">
        <f>IFERROR(VLOOKUP(B59,'2019'!$B$3:$AC$102,5,0), "")</f>
        <v/>
      </c>
      <c r="T59">
        <v>69</v>
      </c>
      <c r="U59" t="str">
        <f>IFERROR(VLOOKUP(B59,'2021'!$B$3:$AB$102,11,0), "")</f>
        <v>-</v>
      </c>
      <c r="V59" t="str">
        <f>IFERROR(VLOOKUP(B59,'2020'!$B$3:$AD$92,6,0), "")</f>
        <v/>
      </c>
      <c r="W59" t="str">
        <f>IFERROR(VLOOKUP(B59,'2019'!$B$3:$AC$102,12,0), "")</f>
        <v/>
      </c>
      <c r="X59" t="str">
        <f>IFERROR(VLOOKUP(B59,'2018'!$B$3:$U$102,15,0), "")</f>
        <v/>
      </c>
      <c r="Y59">
        <v>91</v>
      </c>
      <c r="Z59">
        <f>IFERROR(VLOOKUP(B59,'2021'!$B$3:$AB$102,12,0), "")</f>
        <v>87</v>
      </c>
      <c r="AA59">
        <f>IFERROR(VLOOKUP(B59,'2020'!$B$3:$AD$92,15,0), "")</f>
        <v>87</v>
      </c>
      <c r="AB59" t="str">
        <f>IFERROR(VLOOKUP(B59,'2019'!$B$3:$AC$102,21,0), "")</f>
        <v/>
      </c>
      <c r="AC59" t="str">
        <f>IFERROR(VLOOKUP(B59,'2018'!$B$3:$U$102,19,0), "")</f>
        <v/>
      </c>
      <c r="AD59">
        <v>61</v>
      </c>
      <c r="AE59">
        <f>IFERROR(VLOOKUP(B59,'2021'!$B$3:$AB$102,9,0), "")</f>
        <v>50</v>
      </c>
      <c r="AF59">
        <f>IFERROR(VLOOKUP(B59,'2020'!$B$3:$AD$92,18,0), "")</f>
        <v>33</v>
      </c>
      <c r="AG59" t="str">
        <f>IFERROR(VLOOKUP(B59,'2019'!$B$3:$AC$102,16,0), "")</f>
        <v/>
      </c>
      <c r="AH59" t="str">
        <f>IFERROR(VLOOKUP(B59,'2018'!$B$3:$U$102,16,0), "")</f>
        <v/>
      </c>
      <c r="AI59">
        <v>57</v>
      </c>
      <c r="AJ59">
        <v>77</v>
      </c>
      <c r="AK59">
        <v>73</v>
      </c>
      <c r="AM59" t="str">
        <f>IFERROR(VLOOKUP(B59,'2019'!$B$3:$AC$102,24,0), "")</f>
        <v/>
      </c>
      <c r="AN59">
        <v>9.24</v>
      </c>
      <c r="AO59">
        <f>IFERROR(VLOOKUP(B59,'2021'!$B$3:$AB$102,13,0), "")</f>
        <v>9.52</v>
      </c>
      <c r="AP59">
        <f>IFERROR(VLOOKUP(B59,'2020'!$B$3:$AD$92,25,0), "")</f>
        <v>8.56</v>
      </c>
      <c r="AS59">
        <v>33</v>
      </c>
      <c r="AT59">
        <f>IFERROR(VLOOKUP(B59,'2021'!$B$3:$AB$102,3,0), "")</f>
        <v>21</v>
      </c>
      <c r="AU59">
        <f>IFERROR(VLOOKUP(B59,'2020'!$B$3:$AD$92,12,0), "")</f>
        <v>29</v>
      </c>
      <c r="AV59" t="str">
        <f>IFERROR(VLOOKUP(B59,'2019'!$B$3:$AC$102,22,0), "")</f>
        <v/>
      </c>
      <c r="AW59" t="str">
        <f>IFERROR(VLOOKUP(B59,'2018'!$B$3:$U$102,5,0), "")</f>
        <v/>
      </c>
      <c r="AX59">
        <v>52</v>
      </c>
      <c r="AY59">
        <f>IFERROR(VLOOKUP(B59,'2021'!$B$3:$AB$102,27,0), "")</f>
        <v>56</v>
      </c>
      <c r="AZ59">
        <f>IFERROR(VLOOKUP(B59,'2020'!$B$3:$AD$92,8,0), "")</f>
        <v>43</v>
      </c>
      <c r="BA59" t="str">
        <f>IFERROR(VLOOKUP(B59,'2019'!B60:$AC$102,20,0), "")</f>
        <v/>
      </c>
      <c r="BB59" t="str">
        <f>IFERROR(VLOOKUP(B59,'2018'!$B$3:$U$102,4,0), "")</f>
        <v/>
      </c>
      <c r="BC59">
        <v>38</v>
      </c>
      <c r="BD59">
        <f>IFERROR(VLOOKUP(B59,'2021'!$B$3:$AB$102,6,0), "")</f>
        <v>33</v>
      </c>
      <c r="BE59">
        <f>IFERROR(VLOOKUP(B59,'2020'!$B$3:$AD$92,3,0), "")</f>
        <v>33</v>
      </c>
      <c r="BF59" t="str">
        <f>IFERROR(VLOOKUP(B59,'2019'!$B$3:$AC$102,27,0), "")</f>
        <v/>
      </c>
      <c r="BG59" t="str">
        <f>IFERROR(VLOOKUP(B59,'2018'!$B$3:$U$102,8,0), "")</f>
        <v/>
      </c>
      <c r="BH59">
        <v>43</v>
      </c>
      <c r="BI59">
        <f>IFERROR(VLOOKUP(B60,'2021'!$B$3:$AB$102,17,0), "")</f>
        <v>84</v>
      </c>
      <c r="BJ59">
        <f>IFERROR(VLOOKUP(B59,'2020'!$B$3:$AD$92,2,0), "")</f>
        <v>89</v>
      </c>
      <c r="BK59" t="str">
        <f>IFERROR(VLOOKUP(B59,'2019'!$B$3:$AC$102,11,0), "")</f>
        <v/>
      </c>
      <c r="BL59" t="str">
        <f>IFERROR(VLOOKUP(B59,'2018'!B60:U159,13,0), "")</f>
        <v/>
      </c>
      <c r="BM59" s="25">
        <v>38.9</v>
      </c>
      <c r="BN59" s="25">
        <f>IFERROR(VLOOKUP($B59,'2021'!$B$3:$AB$102,20,0),"")</f>
        <v>36.225000000000001</v>
      </c>
      <c r="BO59" s="25">
        <f>IFERROR(VLOOKUP($B59,'2020'!$B$3:$AD$92,20,0),"")</f>
        <v>21</v>
      </c>
      <c r="BP59" s="25" t="str">
        <f>IFERROR(VLOOKUP($B59,'2019'!$B$3:$AC$102,17,0),"")</f>
        <v/>
      </c>
      <c r="BQ59" s="25" t="str">
        <f>IFERROR(VLOOKUP($B59,'2018'!$B$3:$U$102,17,0),"")</f>
        <v/>
      </c>
      <c r="BR59" s="1">
        <v>67739</v>
      </c>
      <c r="BS59" s="1">
        <f>IFERROR(VLOOKUP(B59,'2021'!$B$3:$AB$102,18,0), "")</f>
        <v>70683</v>
      </c>
      <c r="BT59" s="1">
        <f>IFERROR(VLOOKUP(B59,'2020'!$B$3:$AD$92,16,0), "")</f>
        <v>76823</v>
      </c>
      <c r="BU59" s="1" t="str">
        <f>IFERROR(VLOOKUP(B59,'2019'!$B$3:$AC$102,7,0), "")</f>
        <v/>
      </c>
      <c r="BV59" s="1"/>
      <c r="BW59">
        <v>11</v>
      </c>
      <c r="BX59">
        <f>IFERROR(VLOOKUP(B59,'2021'!$B$3:$AB$102,24,0), "")</f>
        <v>9</v>
      </c>
      <c r="BY59">
        <f>IFERROR(VLOOKUP(B59,'2020'!$B$3:$AD$92,28,0), "")</f>
        <v>5</v>
      </c>
      <c r="BZ59" t="str">
        <f>IFERROR(VLOOKUP(B59,'2019'!$B$3:$AC$102,13,0), "")</f>
        <v/>
      </c>
      <c r="CB59" t="s">
        <v>246</v>
      </c>
      <c r="CC59" t="str">
        <f>IFERROR(VLOOKUP(B59,'2021'!$B$3:$AB$102,5,0), "")</f>
        <v>78 (61)</v>
      </c>
      <c r="CD59" t="str">
        <f>IFERROR(VLOOKUP(B59,'2020'!$B$3:$AD$92,13,0), "")</f>
        <v>83 (70)</v>
      </c>
      <c r="CE59" t="str">
        <f>IFERROR(VLOOKUP(B59,'2019'!$B$3:$AC$102,10,0), "")</f>
        <v/>
      </c>
      <c r="CG59">
        <v>34</v>
      </c>
      <c r="CH59">
        <f>IFERROR(VLOOKUP(B59,'2021'!$B$3:$AB$102,7,0), "")</f>
        <v>28</v>
      </c>
      <c r="CI59">
        <f>IFERROR(VLOOKUP(B59,'2020'!$B$3:$AD$92,17,0), "")</f>
        <v>22</v>
      </c>
      <c r="CJ59" t="str">
        <f>IFERROR(VLOOKUP(B59,'2019'!$B$3:$AC$102,9,0), "")</f>
        <v/>
      </c>
      <c r="CK59" t="str">
        <f>IFERROR(VLOOKUP(B59,'2018'!$B$3:$U$102,11,0), "")</f>
        <v/>
      </c>
      <c r="CL59">
        <v>63</v>
      </c>
      <c r="CM59">
        <f>IFERROR(VLOOKUP(B59,'2021'!$B$3:$AB$102,19,0), "")</f>
        <v>77</v>
      </c>
      <c r="CN59">
        <f>IFERROR(VLOOKUP(B59,'2020'!$B$3:$AD$92,26,0), "")</f>
        <v>64</v>
      </c>
      <c r="CO59" t="str">
        <f>IFERROR(VLOOKUP(B59,'2019'!$B$3:$AC$102,3,0), "")</f>
        <v/>
      </c>
      <c r="CP59" t="str">
        <f>IFERROR(VLOOKUP(B59,'2018'!$B$3:$U$102,18,0), "")</f>
        <v/>
      </c>
      <c r="CQ59">
        <v>84.753</v>
      </c>
      <c r="CR59">
        <f>IFERROR(VLOOKUP(B59,'2021'!$B$3:$AB$102,21,0), "")</f>
        <v>85.361999999999995</v>
      </c>
      <c r="CS59">
        <f>IFERROR(VLOOKUP(B59,'2020'!$B$3:$AD$92,7,0), "")</f>
        <v>87</v>
      </c>
      <c r="CV59" t="s">
        <v>245</v>
      </c>
      <c r="CW59">
        <v>4</v>
      </c>
      <c r="CX59">
        <v>9</v>
      </c>
      <c r="CY59">
        <f>IFERROR( VLOOKUP(B59,Programs!B60:$AB$102,2,0), "")</f>
        <v>5.5</v>
      </c>
      <c r="CZ59">
        <f>IFERROR(VLOOKUP(B59,Programs!B60:$AB$102,3,0), "")</f>
        <v>575</v>
      </c>
      <c r="DA59">
        <f>IFERROR(VLOOKUP(B59,Programs!$B$3:$AB$102,3,0), "")</f>
        <v>575</v>
      </c>
      <c r="DB59">
        <f>IFERROR(VLOOKUP(B59,Programs!$B$3:$AB$102,5,0), "")</f>
        <v>0</v>
      </c>
      <c r="DC59" t="str">
        <f>IFERROR(VLOOKUP(B59,Programs!$B$3:$AB$102,6,0), "")</f>
        <v>No</v>
      </c>
      <c r="DD59">
        <f>IFERROR(VLOOKUP(B59,Programs!$B$3:$AB$102,7,0), "")</f>
        <v>0</v>
      </c>
      <c r="DE59" t="str">
        <f>IFERROR(VLOOKUP(B59,Programs!$B$3:$AB$102,8,0), "")</f>
        <v>An undergraduate degree (BA/BSc) with at least 60 ECTS credits in business administration.</v>
      </c>
      <c r="DF59">
        <f>IFERROR(VLOOKUP(B59,Programs!$B$3:$AB$102,9,0), "")</f>
        <v>1</v>
      </c>
      <c r="DG59">
        <f>IFERROR(VLOOKUP(B59,Programs!$B$3:$AB$102,10,0), "")</f>
        <v>0</v>
      </c>
      <c r="DH59" t="str">
        <f>IFERROR(VLOOKUP(B59,Programs!$B$3:$AB$102,11,0), "")</f>
        <v>Both</v>
      </c>
      <c r="DI59">
        <f>IFERROR(VLOOKUP(B59,Programs!$B$3:$AB$102,12,0), "")</f>
        <v>900</v>
      </c>
      <c r="DJ59">
        <f>IFERROR(VLOOKUP(B59,Programs!$B$3:$AB$102,13,0), "")</f>
        <v>0</v>
      </c>
      <c r="DK59">
        <f>IFERROR(VLOOKUP(B59,Programs!$B$3:$AB$102,14,0), "")</f>
        <v>120000</v>
      </c>
      <c r="DL59" t="str">
        <f>IFERROR(VLOOKUP(B59,Programs!$B$3:$AB$102,15,0), "")</f>
        <v>SEK</v>
      </c>
      <c r="DM59">
        <f>IFERROR(VLOOKUP(B59,Programs!$B$3:$AB$102,16,0), "")</f>
        <v>4</v>
      </c>
      <c r="DN59">
        <f>IFERROR(VLOOKUP(B59,Programs!$B$3:$AB$102,17,0), "")</f>
        <v>2</v>
      </c>
      <c r="DO59">
        <f>IFERROR(VLOOKUP(B59,Programs!$B$3:$AB$102,18,0), "")</f>
        <v>5</v>
      </c>
      <c r="DP59">
        <f>IFERROR(VLOOKUP(B59,Programs!$B$3:$AB$102,19,0), "")</f>
        <v>4</v>
      </c>
      <c r="DQ59" s="30" t="str">
        <f>IFERROR(VLOOKUP(B59,Programs!$B$3:$AB$102,20,0), "")</f>
        <v>No</v>
      </c>
      <c r="DR59" t="str">
        <f>IFERROR(VLOOKUP(B59,Programs!$B$3:$AB$102,21,0), "")</f>
        <v>Yes</v>
      </c>
      <c r="DS59" t="str">
        <f>IFERROR(VLOOKUP(B59,Programs!$B$3:$AB$102,22,0), "")</f>
        <v>No</v>
      </c>
      <c r="DT59" t="str">
        <f>IFERROR(VLOOKUP(B59,Programs!$B$3:$AB$102,23,0), "")</f>
        <v>Yes</v>
      </c>
      <c r="DU59" t="str">
        <f>IFERROR(VLOOKUP(B59,Programs!$B$3:$AB$102,24,0), "")</f>
        <v>No</v>
      </c>
      <c r="DV59" t="str">
        <f>IFERROR(VLOOKUP(B59,Programs!$B$3:$AB$102,25,0), "")</f>
        <v>No</v>
      </c>
      <c r="DW59" t="str">
        <f>IFERROR(VLOOKUP(B59,Programs!$B$3:$AB$102,26,0), "")</f>
        <v>Yes</v>
      </c>
      <c r="DX59" t="str">
        <f>IFERROR(VLOOKUP(B59,Programs!$B$3:$AB$102,27,0), "")</f>
        <v>No</v>
      </c>
    </row>
    <row r="60" spans="1:128" x14ac:dyDescent="0.3">
      <c r="A60">
        <v>59</v>
      </c>
      <c r="B60" t="s">
        <v>96</v>
      </c>
      <c r="C60" t="s">
        <v>22</v>
      </c>
      <c r="D60">
        <v>64</v>
      </c>
      <c r="E60">
        <f>IFERROR(VLOOKUP(B60,'2021'!$B$3:$AB$102,22,0), "")</f>
        <v>72</v>
      </c>
      <c r="F60">
        <f>IFERROR(VLOOKUP(B60,'2020'!$B$3:$AD$92,11,0), "")</f>
        <v>65</v>
      </c>
      <c r="G60">
        <f>IFERROR(VLOOKUP(B60,'2019'!$B$3:$AC$102,14,0), "")</f>
        <v>71</v>
      </c>
      <c r="I60">
        <f t="shared" si="0"/>
        <v>7</v>
      </c>
      <c r="J60">
        <v>43</v>
      </c>
      <c r="K60">
        <f>IFERROR(VLOOKUP(B60,'2021'!$B$3:$AB$102,10,0), "")</f>
        <v>43</v>
      </c>
      <c r="L60">
        <f>IFERROR(VLOOKUP(B60,'2020'!$B$3:$AD$92,20,0), "")</f>
        <v>43</v>
      </c>
      <c r="M60">
        <f>IFERROR(VLOOKUP(B60,'2019'!$B$3:$AC$102,19,0), "")</f>
        <v>43</v>
      </c>
      <c r="N60">
        <f>IFERROR(VLOOKUP(B60,'2018'!$B$3:$U$102,14,0), "")</f>
        <v>43</v>
      </c>
      <c r="O60">
        <v>40</v>
      </c>
      <c r="P60" t="str">
        <f>IFERROR(VLOOKUP(B60,'2021'!B61:$AB$102,23,0), "")</f>
        <v/>
      </c>
      <c r="Q60">
        <f>IFERROR(VLOOKUP(B60,'2020'!$B$3:$AD$92,4,0), "")</f>
        <v>46</v>
      </c>
      <c r="R60">
        <f>IFERROR(VLOOKUP(B60,'2019'!$B$3:$AC$102,5,0), "")</f>
        <v>49</v>
      </c>
      <c r="T60">
        <v>56</v>
      </c>
      <c r="U60">
        <f>IFERROR(VLOOKUP(B60,'2021'!$B$3:$AB$102,11,0), "")</f>
        <v>54</v>
      </c>
      <c r="V60">
        <f>IFERROR(VLOOKUP(B60,'2020'!$B$3:$AD$92,6,0), "")</f>
        <v>50</v>
      </c>
      <c r="W60">
        <f>IFERROR(VLOOKUP(B60,'2019'!$B$3:$AC$102,12,0), "")</f>
        <v>48</v>
      </c>
      <c r="X60">
        <f>IFERROR(VLOOKUP(B60,'2018'!$B$3:$U$102,15,0), "")</f>
        <v>47</v>
      </c>
      <c r="Y60">
        <v>98</v>
      </c>
      <c r="Z60">
        <f>IFERROR(VLOOKUP(B60,'2021'!$B$3:$AB$102,12,0), "")</f>
        <v>96</v>
      </c>
      <c r="AA60">
        <f>IFERROR(VLOOKUP(B60,'2020'!$B$3:$AD$92,15,0), "")</f>
        <v>97</v>
      </c>
      <c r="AB60">
        <f>IFERROR(VLOOKUP(B60,'2019'!$B$3:$AC$102,21,0), "")</f>
        <v>97</v>
      </c>
      <c r="AC60">
        <f>IFERROR(VLOOKUP(B60,'2018'!$B$3:$U$102,19,0), "")</f>
        <v>97</v>
      </c>
      <c r="AD60">
        <v>74</v>
      </c>
      <c r="AE60">
        <f>IFERROR(VLOOKUP(B60,'2021'!$B$3:$AB$102,9,0), "")</f>
        <v>78</v>
      </c>
      <c r="AF60">
        <f>IFERROR(VLOOKUP(B60,'2020'!$B$3:$AD$92,18,0), "")</f>
        <v>69</v>
      </c>
      <c r="AG60">
        <f>IFERROR(VLOOKUP(B60,'2019'!$B$3:$AC$102,16,0), "")</f>
        <v>78</v>
      </c>
      <c r="AH60">
        <f>IFERROR(VLOOKUP(B60,'2018'!$B$3:$U$102,16,0), "")</f>
        <v>79</v>
      </c>
      <c r="AI60">
        <v>59</v>
      </c>
      <c r="AJ60">
        <v>56</v>
      </c>
      <c r="AK60">
        <v>53</v>
      </c>
      <c r="AL60">
        <v>52</v>
      </c>
      <c r="AM60">
        <f>IFERROR(VLOOKUP(B60,'2019'!$B$3:$AC$102,24,0), "")</f>
        <v>46</v>
      </c>
      <c r="AN60">
        <v>8.8699999999999992</v>
      </c>
      <c r="AO60">
        <f>IFERROR(VLOOKUP(B60,'2021'!$B$3:$AB$102,13,0), "")</f>
        <v>8.74</v>
      </c>
      <c r="AP60">
        <f>IFERROR(VLOOKUP(B60,'2020'!$B$3:$AD$92,25,0), "")</f>
        <v>8.6999999999999993</v>
      </c>
      <c r="AS60">
        <v>43</v>
      </c>
      <c r="AT60">
        <f>IFERROR(VLOOKUP(B60,'2021'!$B$3:$AB$102,3,0), "")</f>
        <v>43</v>
      </c>
      <c r="AU60">
        <f>IFERROR(VLOOKUP(B60,'2020'!$B$3:$AD$92,12,0), "")</f>
        <v>43</v>
      </c>
      <c r="AV60">
        <f>IFERROR(VLOOKUP(B60,'2019'!$B$3:$AC$102,22,0), "")</f>
        <v>43</v>
      </c>
      <c r="AW60">
        <f>IFERROR(VLOOKUP(B60,'2018'!$B$3:$U$102,5,0), "")</f>
        <v>57</v>
      </c>
      <c r="AX60">
        <v>48</v>
      </c>
      <c r="AY60">
        <f>IFERROR(VLOOKUP(B60,'2021'!$B$3:$AB$102,27,0), "")</f>
        <v>46</v>
      </c>
      <c r="AZ60">
        <f>IFERROR(VLOOKUP(B60,'2020'!$B$3:$AD$92,8,0), "")</f>
        <v>47</v>
      </c>
      <c r="BA60" t="str">
        <f>IFERROR(VLOOKUP(B60,'2019'!B61:$AC$102,20,0), "")</f>
        <v/>
      </c>
      <c r="BB60">
        <f>IFERROR(VLOOKUP(B60,'2018'!$B$3:$U$102,4,0), "")</f>
        <v>46</v>
      </c>
      <c r="BC60">
        <v>32</v>
      </c>
      <c r="BD60">
        <f>IFERROR(VLOOKUP(B60,'2021'!$B$3:$AB$102,6,0), "")</f>
        <v>35</v>
      </c>
      <c r="BE60">
        <f>IFERROR(VLOOKUP(B60,'2020'!$B$3:$AD$92,3,0), "")</f>
        <v>34</v>
      </c>
      <c r="BF60">
        <f>IFERROR(VLOOKUP(B60,'2019'!$B$3:$AC$102,27,0), "")</f>
        <v>35</v>
      </c>
      <c r="BG60">
        <f>IFERROR(VLOOKUP(B60,'2018'!$B$3:$U$102,8,0), "")</f>
        <v>32</v>
      </c>
      <c r="BH60">
        <v>88</v>
      </c>
      <c r="BI60" t="str">
        <f>IFERROR(VLOOKUP(B61,'2021'!$B$3:$AB$102,17,0), "")</f>
        <v/>
      </c>
      <c r="BJ60">
        <f>IFERROR(VLOOKUP(B60,'2020'!$B$3:$AD$92,2,0), "")</f>
        <v>65</v>
      </c>
      <c r="BK60">
        <f>IFERROR(VLOOKUP(B60,'2019'!$B$3:$AC$102,11,0), "")</f>
        <v>68</v>
      </c>
      <c r="BL60" t="str">
        <f>IFERROR(VLOOKUP(B60,'2018'!B61:U160,13,0), "")</f>
        <v/>
      </c>
      <c r="BM60" s="25">
        <v>43.68</v>
      </c>
      <c r="BN60" s="25">
        <f>IFERROR(VLOOKUP($B60,'2021'!$B$3:$AB$102,20,0),"")</f>
        <v>48.344999999999999</v>
      </c>
      <c r="BO60" s="25">
        <f>IFERROR(VLOOKUP($B60,'2020'!$B$3:$AD$92,20,0),"")</f>
        <v>43</v>
      </c>
      <c r="BP60" s="25">
        <f>IFERROR(VLOOKUP($B60,'2019'!$B$3:$AC$102,17,0),"")</f>
        <v>50</v>
      </c>
      <c r="BQ60" s="25">
        <f>IFERROR(VLOOKUP($B60,'2018'!$B$3:$U$102,17,0),"")</f>
        <v>48</v>
      </c>
      <c r="BR60" s="1">
        <v>70790</v>
      </c>
      <c r="BS60" s="1">
        <f>IFERROR(VLOOKUP(B60,'2021'!$B$3:$AB$102,18,0), "")</f>
        <v>67381</v>
      </c>
      <c r="BT60" s="1">
        <f>IFERROR(VLOOKUP(B60,'2020'!$B$3:$AD$92,16,0), "")</f>
        <v>64271</v>
      </c>
      <c r="BU60" s="1">
        <f>IFERROR(VLOOKUP(B60,'2019'!$B$3:$AC$102,7,0), "")</f>
        <v>65249</v>
      </c>
      <c r="BV60" s="1"/>
      <c r="BW60">
        <v>5</v>
      </c>
      <c r="BX60">
        <f>IFERROR(VLOOKUP(B60,'2021'!$B$3:$AB$102,24,0), "")</f>
        <v>3</v>
      </c>
      <c r="BY60">
        <f>IFERROR(VLOOKUP(B60,'2020'!$B$3:$AD$92,28,0), "")</f>
        <v>2</v>
      </c>
      <c r="BZ60">
        <f>IFERROR(VLOOKUP(B60,'2019'!$B$3:$AC$102,13,0), "")</f>
        <v>8</v>
      </c>
      <c r="CB60" t="s">
        <v>248</v>
      </c>
      <c r="CC60" t="str">
        <f>IFERROR(VLOOKUP(B60,'2021'!$B$3:$AB$102,5,0), "")</f>
        <v>94 (68)</v>
      </c>
      <c r="CD60" t="str">
        <f>IFERROR(VLOOKUP(B60,'2020'!$B$3:$AD$92,13,0), "")</f>
        <v>89 (72)</v>
      </c>
      <c r="CE60" t="str">
        <f>IFERROR(VLOOKUP(B60,'2019'!$B$3:$AC$102,10,0), "")</f>
        <v>91 (81)</v>
      </c>
      <c r="CG60">
        <v>32</v>
      </c>
      <c r="CH60">
        <f>IFERROR(VLOOKUP(B60,'2021'!$B$3:$AB$102,7,0), "")</f>
        <v>29</v>
      </c>
      <c r="CI60">
        <f>IFERROR(VLOOKUP(B60,'2020'!$B$3:$AD$92,17,0), "")</f>
        <v>26</v>
      </c>
      <c r="CJ60">
        <f>IFERROR(VLOOKUP(B60,'2019'!$B$3:$AC$102,9,0), "")</f>
        <v>31</v>
      </c>
      <c r="CK60">
        <f>IFERROR(VLOOKUP(B60,'2018'!$B$3:$U$102,11,0), "")</f>
        <v>27</v>
      </c>
      <c r="CL60">
        <v>13</v>
      </c>
      <c r="CM60">
        <f>IFERROR(VLOOKUP(B60,'2021'!$B$3:$AB$102,19,0), "")</f>
        <v>17</v>
      </c>
      <c r="CN60">
        <f>IFERROR(VLOOKUP(B60,'2020'!$B$3:$AD$92,26,0), "")</f>
        <v>14</v>
      </c>
      <c r="CO60">
        <f>IFERROR(VLOOKUP(B60,'2019'!$B$3:$AC$102,3,0), "")</f>
        <v>19</v>
      </c>
      <c r="CP60">
        <f>IFERROR(VLOOKUP(B60,'2018'!$B$3:$U$102,18,0), "")</f>
        <v>13</v>
      </c>
      <c r="CQ60">
        <v>85.837000000000003</v>
      </c>
      <c r="CR60">
        <f>IFERROR(VLOOKUP(B60,'2021'!$B$3:$AB$102,21,0), "")</f>
        <v>86.701999999999998</v>
      </c>
      <c r="CS60">
        <f>IFERROR(VLOOKUP(B60,'2020'!$B$3:$AD$92,7,0), "")</f>
        <v>86</v>
      </c>
      <c r="CV60" t="s">
        <v>247</v>
      </c>
      <c r="CW60">
        <v>37</v>
      </c>
      <c r="CX60">
        <v>24</v>
      </c>
      <c r="CY60">
        <f>IFERROR( VLOOKUP(B60,Programs!B61:$AB$102,2,0), "")</f>
        <v>6.5</v>
      </c>
      <c r="CZ60">
        <f>IFERROR(VLOOKUP(B60,Programs!B61:$AB$102,3,0), "")</f>
        <v>0</v>
      </c>
      <c r="DA60">
        <f>IFERROR(VLOOKUP(B60,Programs!$B$3:$AB$102,3,0), "")</f>
        <v>0</v>
      </c>
      <c r="DB60" t="str">
        <f>IFERROR(VLOOKUP(B60,Programs!$B$3:$AB$102,5,0), "")</f>
        <v>C1</v>
      </c>
      <c r="DC60" t="str">
        <f>IFERROR(VLOOKUP(B60,Programs!$B$3:$AB$102,6,0), "")</f>
        <v>Yes</v>
      </c>
      <c r="DD60">
        <f>IFERROR(VLOOKUP(B60,Programs!$B$3:$AB$102,7,0), "")</f>
        <v>0</v>
      </c>
      <c r="DE60" t="str">
        <f>IFERROR(VLOOKUP(B60,Programs!$B$3:$AB$102,8,0), "")</f>
        <v>The bachelor's degree must be equivalent to 180 ECTS credits or three years of full-time study</v>
      </c>
      <c r="DF60">
        <f>IFERROR(VLOOKUP(B60,Programs!$B$3:$AB$102,9,0), "")</f>
        <v>1</v>
      </c>
      <c r="DG60">
        <f>IFERROR(VLOOKUP(B60,Programs!$B$3:$AB$102,10,0), "")</f>
        <v>5</v>
      </c>
      <c r="DH60" t="str">
        <f>IFERROR(VLOOKUP(B60,Programs!$B$3:$AB$102,11,0), "")</f>
        <v>Both</v>
      </c>
      <c r="DI60">
        <f>IFERROR(VLOOKUP(B60,Programs!$B$3:$AB$102,12,0), "")</f>
        <v>0</v>
      </c>
      <c r="DJ60">
        <f>IFERROR(VLOOKUP(B60,Programs!$B$3:$AB$102,13,0), "")</f>
        <v>0</v>
      </c>
      <c r="DK60">
        <f>IFERROR(VLOOKUP(B60,Programs!$B$3:$AB$102,14,0), "")</f>
        <v>30000</v>
      </c>
      <c r="DL60" t="str">
        <f>IFERROR(VLOOKUP(B60,Programs!$B$3:$AB$102,15,0), "")</f>
        <v>Euro</v>
      </c>
      <c r="DM60">
        <f>IFERROR(VLOOKUP(B60,Programs!$B$3:$AB$102,16,0), "")</f>
        <v>4</v>
      </c>
      <c r="DN60">
        <f>IFERROR(VLOOKUP(B60,Programs!$B$3:$AB$102,17,0), "")</f>
        <v>4</v>
      </c>
      <c r="DO60">
        <f>IFERROR(VLOOKUP(B60,Programs!$B$3:$AB$102,18,0), "")</f>
        <v>14</v>
      </c>
      <c r="DP60">
        <f>IFERROR(VLOOKUP(B60,Programs!$B$3:$AB$102,19,0), "")</f>
        <v>10</v>
      </c>
      <c r="DQ60" s="30" t="str">
        <f>IFERROR(VLOOKUP(B60,Programs!$B$3:$AB$102,20,0), "")</f>
        <v>No</v>
      </c>
      <c r="DR60" t="str">
        <f>IFERROR(VLOOKUP(B60,Programs!$B$3:$AB$102,21,0), "")</f>
        <v>Yes</v>
      </c>
      <c r="DS60" t="str">
        <f>IFERROR(VLOOKUP(B60,Programs!$B$3:$AB$102,22,0), "")</f>
        <v>No</v>
      </c>
      <c r="DT60" t="str">
        <f>IFERROR(VLOOKUP(B60,Programs!$B$3:$AB$102,23,0), "")</f>
        <v>Yes</v>
      </c>
      <c r="DU60" t="str">
        <f>IFERROR(VLOOKUP(B60,Programs!$B$3:$AB$102,24,0), "")</f>
        <v>No</v>
      </c>
      <c r="DV60" t="str">
        <f>IFERROR(VLOOKUP(B60,Programs!$B$3:$AB$102,25,0), "")</f>
        <v>No</v>
      </c>
      <c r="DW60" t="str">
        <f>IFERROR(VLOOKUP(B60,Programs!$B$3:$AB$102,26,0), "")</f>
        <v>Yes</v>
      </c>
      <c r="DX60" t="str">
        <f>IFERROR(VLOOKUP(B60,Programs!$B$3:$AB$102,27,0), "")</f>
        <v>No</v>
      </c>
    </row>
    <row r="61" spans="1:128" x14ac:dyDescent="0.3">
      <c r="A61">
        <v>60</v>
      </c>
      <c r="B61" t="s">
        <v>97</v>
      </c>
      <c r="C61" t="s">
        <v>1</v>
      </c>
      <c r="D61">
        <v>61</v>
      </c>
      <c r="E61" t="str">
        <f>IFERROR(VLOOKUP(B61,'2021'!$B$3:$AB$102,22,0), "")</f>
        <v/>
      </c>
      <c r="F61">
        <f>IFERROR(VLOOKUP(B61,'2020'!$B$3:$AD$92,11,0), "")</f>
        <v>75</v>
      </c>
      <c r="G61">
        <f>IFERROR(VLOOKUP(B61,'2019'!$B$3:$AC$102,14,0), "")</f>
        <v>62</v>
      </c>
      <c r="I61">
        <f t="shared" si="0"/>
        <v>1</v>
      </c>
      <c r="J61">
        <v>90</v>
      </c>
      <c r="K61" t="str">
        <f>IFERROR(VLOOKUP(B61,'2021'!$B$3:$AB$102,10,0), "")</f>
        <v/>
      </c>
      <c r="L61">
        <f>IFERROR(VLOOKUP(B61,'2020'!$B$3:$AD$92,20,0), "")</f>
        <v>90</v>
      </c>
      <c r="M61">
        <f>IFERROR(VLOOKUP(B61,'2019'!$B$3:$AC$102,19,0), "")</f>
        <v>90</v>
      </c>
      <c r="N61">
        <f>IFERROR(VLOOKUP(B61,'2018'!$B$3:$U$102,14,0), "")</f>
        <v>82</v>
      </c>
      <c r="O61">
        <v>20</v>
      </c>
      <c r="P61" t="str">
        <f>IFERROR(VLOOKUP(B61,'2021'!B62:$AB$102,23,0), "")</f>
        <v/>
      </c>
      <c r="Q61">
        <f>IFERROR(VLOOKUP(B61,'2020'!$B$3:$AD$92,4,0), "")</f>
        <v>18</v>
      </c>
      <c r="R61">
        <f>IFERROR(VLOOKUP(B61,'2019'!$B$3:$AC$102,5,0), "")</f>
        <v>21</v>
      </c>
      <c r="T61" t="s">
        <v>174</v>
      </c>
      <c r="U61" t="str">
        <f>IFERROR(VLOOKUP(B61,'2021'!$B$3:$AB$102,11,0), "")</f>
        <v/>
      </c>
      <c r="V61">
        <f>IFERROR(VLOOKUP(B61,'2020'!$B$3:$AD$92,6,0), "")</f>
        <v>60</v>
      </c>
      <c r="W61">
        <f>IFERROR(VLOOKUP(B61,'2019'!$B$3:$AC$102,12,0), "")</f>
        <v>62</v>
      </c>
      <c r="X61">
        <f>IFERROR(VLOOKUP(B61,'2018'!$B$3:$U$102,15,0), "")</f>
        <v>58</v>
      </c>
      <c r="Y61">
        <v>100</v>
      </c>
      <c r="Z61" t="str">
        <f>IFERROR(VLOOKUP(B61,'2021'!$B$3:$AB$102,12,0), "")</f>
        <v/>
      </c>
      <c r="AA61">
        <f>IFERROR(VLOOKUP(B61,'2020'!$B$3:$AD$92,15,0), "")</f>
        <v>95</v>
      </c>
      <c r="AB61">
        <f>IFERROR(VLOOKUP(B61,'2019'!$B$3:$AC$102,21,0), "")</f>
        <v>95</v>
      </c>
      <c r="AC61">
        <f>IFERROR(VLOOKUP(B61,'2018'!$B$3:$U$102,19,0), "")</f>
        <v>98</v>
      </c>
      <c r="AD61">
        <v>76</v>
      </c>
      <c r="AE61" t="str">
        <f>IFERROR(VLOOKUP(B61,'2021'!$B$3:$AB$102,9,0), "")</f>
        <v/>
      </c>
      <c r="AF61">
        <f>IFERROR(VLOOKUP(B61,'2020'!$B$3:$AD$92,18,0), "")</f>
        <v>51</v>
      </c>
      <c r="AG61">
        <f>IFERROR(VLOOKUP(B61,'2019'!$B$3:$AC$102,16,0), "")</f>
        <v>69</v>
      </c>
      <c r="AH61">
        <f>IFERROR(VLOOKUP(B61,'2018'!$B$3:$U$102,16,0), "")</f>
        <v>73</v>
      </c>
      <c r="AI61">
        <v>60</v>
      </c>
      <c r="AJ61" t="s">
        <v>174</v>
      </c>
      <c r="AK61">
        <v>56</v>
      </c>
      <c r="AL61">
        <v>63</v>
      </c>
      <c r="AM61">
        <f>IFERROR(VLOOKUP(B61,'2019'!$B$3:$AC$102,24,0), "")</f>
        <v>62</v>
      </c>
      <c r="AN61">
        <v>8.4600000000000009</v>
      </c>
      <c r="AO61" t="str">
        <f>IFERROR(VLOOKUP(B61,'2021'!$B$3:$AB$102,13,0), "")</f>
        <v/>
      </c>
      <c r="AP61">
        <f>IFERROR(VLOOKUP(B61,'2020'!$B$3:$AD$92,25,0), "")</f>
        <v>8.69</v>
      </c>
      <c r="AS61">
        <v>50</v>
      </c>
      <c r="AT61" t="str">
        <f>IFERROR(VLOOKUP(B61,'2021'!$B$3:$AB$102,3,0), "")</f>
        <v/>
      </c>
      <c r="AU61">
        <f>IFERROR(VLOOKUP(B61,'2020'!$B$3:$AD$92,12,0), "")</f>
        <v>40</v>
      </c>
      <c r="AV61">
        <f>IFERROR(VLOOKUP(B61,'2019'!$B$3:$AC$102,22,0), "")</f>
        <v>40</v>
      </c>
      <c r="AW61">
        <f>IFERROR(VLOOKUP(B61,'2018'!$B$3:$U$102,5,0), "")</f>
        <v>45</v>
      </c>
      <c r="AX61">
        <v>55</v>
      </c>
      <c r="AY61" t="str">
        <f>IFERROR(VLOOKUP(B61,'2021'!$B$3:$AB$102,27,0), "")</f>
        <v/>
      </c>
      <c r="AZ61">
        <f>IFERROR(VLOOKUP(B61,'2020'!$B$3:$AD$92,8,0), "")</f>
        <v>49</v>
      </c>
      <c r="BA61">
        <f>IFERROR(VLOOKUP(B61,'2019'!B62:$AC$102,20,0), "")</f>
        <v>55</v>
      </c>
      <c r="BB61">
        <f>IFERROR(VLOOKUP(B61,'2018'!$B$3:$U$102,4,0), "")</f>
        <v>51</v>
      </c>
      <c r="BC61">
        <v>50</v>
      </c>
      <c r="BD61" t="str">
        <f>IFERROR(VLOOKUP(B61,'2021'!$B$3:$AB$102,6,0), "")</f>
        <v/>
      </c>
      <c r="BE61">
        <f>IFERROR(VLOOKUP(B61,'2020'!$B$3:$AD$92,3,0), "")</f>
        <v>44</v>
      </c>
      <c r="BF61">
        <f>IFERROR(VLOOKUP(B61,'2019'!$B$3:$AC$102,27,0), "")</f>
        <v>42</v>
      </c>
      <c r="BG61">
        <f>IFERROR(VLOOKUP(B61,'2018'!$B$3:$U$102,8,0), "")</f>
        <v>39</v>
      </c>
      <c r="BH61">
        <v>68</v>
      </c>
      <c r="BI61">
        <f>IFERROR(VLOOKUP(B62,'2021'!$B$3:$AB$102,17,0), "")</f>
        <v>67</v>
      </c>
      <c r="BJ61">
        <f>IFERROR(VLOOKUP(B61,'2020'!$B$3:$AD$92,2,0), "")</f>
        <v>69</v>
      </c>
      <c r="BK61">
        <f>IFERROR(VLOOKUP(B61,'2019'!$B$3:$AC$102,11,0), "")</f>
        <v>90</v>
      </c>
      <c r="BL61">
        <f>IFERROR(VLOOKUP(B61,'2018'!B62:U161,13,0), "")</f>
        <v>84</v>
      </c>
      <c r="BM61" s="25">
        <v>32.28</v>
      </c>
      <c r="BN61" s="25" t="str">
        <f>IFERROR(VLOOKUP($B61,'2021'!$B$3:$AB$102,20,0),"")</f>
        <v/>
      </c>
      <c r="BO61" s="25">
        <f>IFERROR(VLOOKUP($B61,'2020'!$B$3:$AD$92,20,0),"")</f>
        <v>90</v>
      </c>
      <c r="BP61" s="25">
        <f>IFERROR(VLOOKUP($B61,'2019'!$B$3:$AC$102,17,0),"")</f>
        <v>38</v>
      </c>
      <c r="BQ61" s="25">
        <f>IFERROR(VLOOKUP($B61,'2018'!$B$3:$U$102,17,0),"")</f>
        <v>36</v>
      </c>
      <c r="BR61" s="1">
        <v>62750</v>
      </c>
      <c r="BS61" s="1" t="str">
        <f>IFERROR(VLOOKUP(B61,'2021'!$B$3:$AB$102,18,0), "")</f>
        <v/>
      </c>
      <c r="BT61" s="1">
        <f>IFERROR(VLOOKUP(B61,'2020'!$B$3:$AD$92,16,0), "")</f>
        <v>59461</v>
      </c>
      <c r="BU61" s="1">
        <f>IFERROR(VLOOKUP(B61,'2019'!$B$3:$AC$102,7,0), "")</f>
        <v>58079</v>
      </c>
      <c r="BV61" s="1"/>
      <c r="BW61">
        <v>69</v>
      </c>
      <c r="BX61" t="str">
        <f>IFERROR(VLOOKUP(B61,'2021'!$B$3:$AB$102,24,0), "")</f>
        <v/>
      </c>
      <c r="BY61">
        <f>IFERROR(VLOOKUP(B61,'2020'!$B$3:$AD$92,28,0), "")</f>
        <v>57</v>
      </c>
      <c r="BZ61">
        <f>IFERROR(VLOOKUP(B61,'2019'!$B$3:$AC$102,13,0), "")</f>
        <v>72</v>
      </c>
      <c r="CB61" t="s">
        <v>250</v>
      </c>
      <c r="CC61" t="str">
        <f>IFERROR(VLOOKUP(B61,'2021'!$B$3:$AB$102,5,0), "")</f>
        <v/>
      </c>
      <c r="CD61" t="str">
        <f>IFERROR(VLOOKUP(B61,'2020'!$B$3:$AD$92,13,0), "")</f>
        <v>94 (74)</v>
      </c>
      <c r="CE61" t="str">
        <f>IFERROR(VLOOKUP(B61,'2019'!$B$3:$AC$102,10,0), "")</f>
        <v>94 (86)</v>
      </c>
      <c r="CG61">
        <v>63</v>
      </c>
      <c r="CH61" t="str">
        <f>IFERROR(VLOOKUP(B61,'2021'!$B$3:$AB$102,7,0), "")</f>
        <v/>
      </c>
      <c r="CI61">
        <f>IFERROR(VLOOKUP(B61,'2020'!$B$3:$AD$92,17,0), "")</f>
        <v>53</v>
      </c>
      <c r="CJ61">
        <f>IFERROR(VLOOKUP(B61,'2019'!$B$3:$AC$102,9,0), "")</f>
        <v>55</v>
      </c>
      <c r="CK61">
        <f>IFERROR(VLOOKUP(B61,'2018'!$B$3:$U$102,11,0), "")</f>
        <v>57</v>
      </c>
      <c r="CL61">
        <v>25</v>
      </c>
      <c r="CM61" t="str">
        <f>IFERROR(VLOOKUP(B61,'2021'!$B$3:$AB$102,19,0), "")</f>
        <v/>
      </c>
      <c r="CN61">
        <f>IFERROR(VLOOKUP(B61,'2020'!$B$3:$AD$92,26,0), "")</f>
        <v>19</v>
      </c>
      <c r="CO61">
        <f>IFERROR(VLOOKUP(B61,'2019'!$B$3:$AC$102,3,0), "")</f>
        <v>15</v>
      </c>
      <c r="CP61">
        <f>IFERROR(VLOOKUP(B61,'2018'!$B$3:$U$102,18,0), "")</f>
        <v>12</v>
      </c>
      <c r="CQ61">
        <v>84.408000000000001</v>
      </c>
      <c r="CR61" t="str">
        <f>IFERROR(VLOOKUP(B61,'2021'!$B$3:$AB$102,21,0), "")</f>
        <v/>
      </c>
      <c r="CS61">
        <f>IFERROR(VLOOKUP(B61,'2020'!$B$3:$AD$92,7,0), "")</f>
        <v>87</v>
      </c>
      <c r="CV61" t="s">
        <v>249</v>
      </c>
      <c r="CW61">
        <v>100</v>
      </c>
      <c r="CX61">
        <v>28</v>
      </c>
      <c r="CY61">
        <f>IFERROR( VLOOKUP(B61,Programs!B62:$AB$102,2,0), "")</f>
        <v>6.5</v>
      </c>
      <c r="CZ61">
        <f>IFERROR(VLOOKUP(B61,Programs!B62:$AB$102,3,0), "")</f>
        <v>0</v>
      </c>
      <c r="DA61">
        <f>IFERROR(VLOOKUP(B61,Programs!$B$3:$AB$102,3,0), "")</f>
        <v>0</v>
      </c>
      <c r="DB61" t="str">
        <f>IFERROR(VLOOKUP(B61,Programs!$B$3:$AB$102,5,0), "")</f>
        <v>B2</v>
      </c>
      <c r="DC61" t="str">
        <f>IFERROR(VLOOKUP(B61,Programs!$B$3:$AB$102,6,0), "")</f>
        <v>Yes</v>
      </c>
      <c r="DD61">
        <f>IFERROR(VLOOKUP(B61,Programs!$B$3:$AB$102,7,0), "")</f>
        <v>0</v>
      </c>
      <c r="DE61" t="str">
        <f>IFERROR(VLOOKUP(B61,Programs!$B$3:$AB$102,8,0), "")</f>
        <v>International admissions are open for candidates who have validated (or expecting to) three years of higher education abroad (equivalent to 180 ECTS credits).</v>
      </c>
      <c r="DF61">
        <f>IFERROR(VLOOKUP(B61,Programs!$B$3:$AB$102,9,0), "")</f>
        <v>3</v>
      </c>
      <c r="DG61">
        <f>IFERROR(VLOOKUP(B61,Programs!$B$3:$AB$102,10,0), "")</f>
        <v>5</v>
      </c>
      <c r="DH61" t="str">
        <f>IFERROR(VLOOKUP(B61,Programs!$B$3:$AB$102,11,0), "")</f>
        <v>Both</v>
      </c>
      <c r="DI61">
        <f>IFERROR(VLOOKUP(B61,Programs!$B$3:$AB$102,12,0), "")</f>
        <v>90</v>
      </c>
      <c r="DJ61">
        <f>IFERROR(VLOOKUP(B61,Programs!$B$3:$AB$102,13,0), "")</f>
        <v>0</v>
      </c>
      <c r="DK61">
        <f>IFERROR(VLOOKUP(B61,Programs!$B$3:$AB$102,14,0), "")</f>
        <v>26145</v>
      </c>
      <c r="DL61" t="str">
        <f>IFERROR(VLOOKUP(B61,Programs!$B$3:$AB$102,15,0), "")</f>
        <v>Euro</v>
      </c>
      <c r="DM61">
        <f>IFERROR(VLOOKUP(B61,Programs!$B$3:$AB$102,16,0), "")</f>
        <v>4</v>
      </c>
      <c r="DN61">
        <f>IFERROR(VLOOKUP(B61,Programs!$B$3:$AB$102,17,0), "")</f>
        <v>4</v>
      </c>
      <c r="DO61">
        <f>IFERROR(VLOOKUP(B61,Programs!$B$3:$AB$102,18,0), "")</f>
        <v>6</v>
      </c>
      <c r="DP61">
        <f>IFERROR(VLOOKUP(B61,Programs!$B$3:$AB$102,19,0), "")</f>
        <v>0</v>
      </c>
      <c r="DQ61" s="30" t="str">
        <f>IFERROR(VLOOKUP(B61,Programs!$B$3:$AB$102,20,0), "")</f>
        <v>Yes</v>
      </c>
      <c r="DR61" t="str">
        <f>IFERROR(VLOOKUP(B61,Programs!$B$3:$AB$102,21,0), "")</f>
        <v>No</v>
      </c>
      <c r="DS61" t="str">
        <f>IFERROR(VLOOKUP(B61,Programs!$B$3:$AB$102,22,0), "")</f>
        <v>No</v>
      </c>
      <c r="DT61" t="str">
        <f>IFERROR(VLOOKUP(B61,Programs!$B$3:$AB$102,23,0), "")</f>
        <v>No</v>
      </c>
      <c r="DU61" t="str">
        <f>IFERROR(VLOOKUP(B61,Programs!$B$3:$AB$102,24,0), "")</f>
        <v>No</v>
      </c>
      <c r="DV61" t="str">
        <f>IFERROR(VLOOKUP(B61,Programs!$B$3:$AB$102,25,0), "")</f>
        <v>Yes</v>
      </c>
      <c r="DW61" t="str">
        <f>IFERROR(VLOOKUP(B61,Programs!$B$3:$AB$102,26,0), "")</f>
        <v>Yes</v>
      </c>
      <c r="DX61" t="str">
        <f>IFERROR(VLOOKUP(B61,Programs!$B$3:$AB$102,27,0), "")</f>
        <v>No</v>
      </c>
    </row>
    <row r="62" spans="1:128" x14ac:dyDescent="0.3">
      <c r="A62">
        <v>61</v>
      </c>
      <c r="B62" t="s">
        <v>98</v>
      </c>
      <c r="C62" t="s">
        <v>23</v>
      </c>
      <c r="D62">
        <v>48</v>
      </c>
      <c r="E62">
        <f>IFERROR(VLOOKUP(B62,'2021'!$B$3:$AB$102,22,0), "")</f>
        <v>43</v>
      </c>
      <c r="F62">
        <f>IFERROR(VLOOKUP(B62,'2020'!$B$3:$AD$92,11,0), "")</f>
        <v>64</v>
      </c>
      <c r="G62">
        <f>IFERROR(VLOOKUP(B62,'2019'!$B$3:$AC$102,14,0), "")</f>
        <v>60</v>
      </c>
      <c r="I62">
        <f t="shared" si="0"/>
        <v>12</v>
      </c>
      <c r="J62">
        <v>45</v>
      </c>
      <c r="K62">
        <f>IFERROR(VLOOKUP(B62,'2021'!$B$3:$AB$102,10,0), "")</f>
        <v>41</v>
      </c>
      <c r="L62">
        <f>IFERROR(VLOOKUP(B62,'2020'!$B$3:$AD$92,20,0), "")</f>
        <v>40</v>
      </c>
      <c r="M62">
        <f>IFERROR(VLOOKUP(B62,'2019'!$B$3:$AC$102,19,0), "")</f>
        <v>40</v>
      </c>
      <c r="N62">
        <f>IFERROR(VLOOKUP(B62,'2018'!$B$3:$U$102,14,0), "")</f>
        <v>41</v>
      </c>
      <c r="O62">
        <v>29</v>
      </c>
      <c r="P62" t="str">
        <f>IFERROR(VLOOKUP(B62,'2021'!B63:$AB$102,23,0), "")</f>
        <v/>
      </c>
      <c r="Q62">
        <f>IFERROR(VLOOKUP(B62,'2020'!$B$3:$AD$92,4,0), "")</f>
        <v>41</v>
      </c>
      <c r="R62">
        <f>IFERROR(VLOOKUP(B62,'2019'!$B$3:$AC$102,5,0), "")</f>
        <v>45</v>
      </c>
      <c r="T62">
        <v>58</v>
      </c>
      <c r="U62">
        <f>IFERROR(VLOOKUP(B62,'2021'!$B$3:$AB$102,11,0), "")</f>
        <v>54</v>
      </c>
      <c r="V62">
        <f>IFERROR(VLOOKUP(B62,'2020'!$B$3:$AD$92,6,0), "")</f>
        <v>53</v>
      </c>
      <c r="W62">
        <f>IFERROR(VLOOKUP(B62,'2019'!$B$3:$AC$102,12,0), "")</f>
        <v>49</v>
      </c>
      <c r="X62">
        <f>IFERROR(VLOOKUP(B62,'2018'!$B$3:$U$102,15,0), "")</f>
        <v>53</v>
      </c>
      <c r="Y62">
        <v>88</v>
      </c>
      <c r="Z62">
        <f>IFERROR(VLOOKUP(B62,'2021'!$B$3:$AB$102,12,0), "")</f>
        <v>90</v>
      </c>
      <c r="AA62">
        <f>IFERROR(VLOOKUP(B62,'2020'!$B$3:$AD$92,15,0), "")</f>
        <v>88</v>
      </c>
      <c r="AB62">
        <f>IFERROR(VLOOKUP(B62,'2019'!$B$3:$AC$102,21,0), "")</f>
        <v>88</v>
      </c>
      <c r="AC62">
        <f>IFERROR(VLOOKUP(B62,'2018'!$B$3:$U$102,19,0), "")</f>
        <v>88</v>
      </c>
      <c r="AD62">
        <v>20</v>
      </c>
      <c r="AE62">
        <f>IFERROR(VLOOKUP(B62,'2021'!$B$3:$AB$102,9,0), "")</f>
        <v>22</v>
      </c>
      <c r="AF62">
        <f>IFERROR(VLOOKUP(B62,'2020'!$B$3:$AD$92,18,0), "")</f>
        <v>15</v>
      </c>
      <c r="AG62">
        <f>IFERROR(VLOOKUP(B62,'2019'!$B$3:$AC$102,16,0), "")</f>
        <v>10</v>
      </c>
      <c r="AH62">
        <f>IFERROR(VLOOKUP(B62,'2018'!$B$3:$U$102,16,0), "")</f>
        <v>21</v>
      </c>
      <c r="AI62">
        <v>61</v>
      </c>
      <c r="AJ62">
        <v>54</v>
      </c>
      <c r="AK62">
        <v>59</v>
      </c>
      <c r="AL62">
        <v>48</v>
      </c>
      <c r="AM62">
        <f>IFERROR(VLOOKUP(B62,'2019'!$B$3:$AC$102,24,0), "")</f>
        <v>53</v>
      </c>
      <c r="AN62">
        <v>8.67</v>
      </c>
      <c r="AO62">
        <f>IFERROR(VLOOKUP(B62,'2021'!$B$3:$AB$102,13,0), "")</f>
        <v>9.23</v>
      </c>
      <c r="AP62">
        <f>IFERROR(VLOOKUP(B62,'2020'!$B$3:$AD$92,25,0), "")</f>
        <v>8.23</v>
      </c>
      <c r="AS62">
        <v>36</v>
      </c>
      <c r="AT62">
        <f>IFERROR(VLOOKUP(B62,'2021'!$B$3:$AB$102,3,0), "")</f>
        <v>31</v>
      </c>
      <c r="AU62">
        <f>IFERROR(VLOOKUP(B62,'2020'!$B$3:$AD$92,12,0), "")</f>
        <v>30</v>
      </c>
      <c r="AV62">
        <f>IFERROR(VLOOKUP(B62,'2019'!$B$3:$AC$102,22,0), "")</f>
        <v>30</v>
      </c>
      <c r="AW62">
        <f>IFERROR(VLOOKUP(B62,'2018'!$B$3:$U$102,5,0), "")</f>
        <v>28</v>
      </c>
      <c r="AX62">
        <v>54</v>
      </c>
      <c r="AY62">
        <f>IFERROR(VLOOKUP(B62,'2021'!$B$3:$AB$102,27,0), "")</f>
        <v>58</v>
      </c>
      <c r="AZ62">
        <f>IFERROR(VLOOKUP(B62,'2020'!$B$3:$AD$92,8,0), "")</f>
        <v>60</v>
      </c>
      <c r="BA62" t="str">
        <f>IFERROR(VLOOKUP(B62,'2019'!B63:$AC$102,20,0), "")</f>
        <v/>
      </c>
      <c r="BB62">
        <f>IFERROR(VLOOKUP(B62,'2018'!$B$3:$U$102,4,0), "")</f>
        <v>50</v>
      </c>
      <c r="BC62">
        <v>29</v>
      </c>
      <c r="BD62">
        <f>IFERROR(VLOOKUP(B62,'2021'!$B$3:$AB$102,6,0), "")</f>
        <v>30</v>
      </c>
      <c r="BE62">
        <f>IFERROR(VLOOKUP(B62,'2020'!$B$3:$AD$92,3,0), "")</f>
        <v>27</v>
      </c>
      <c r="BF62">
        <f>IFERROR(VLOOKUP(B62,'2019'!$B$3:$AC$102,27,0), "")</f>
        <v>26</v>
      </c>
      <c r="BG62">
        <f>IFERROR(VLOOKUP(B62,'2018'!$B$3:$U$102,8,0), "")</f>
        <v>27</v>
      </c>
      <c r="BH62">
        <v>85</v>
      </c>
      <c r="BI62">
        <f>IFERROR(VLOOKUP(B63,'2021'!$B$3:$AB$102,17,0), "")</f>
        <v>65</v>
      </c>
      <c r="BJ62">
        <f>IFERROR(VLOOKUP(B62,'2020'!$B$3:$AD$92,2,0), "")</f>
        <v>53</v>
      </c>
      <c r="BK62">
        <f>IFERROR(VLOOKUP(B62,'2019'!$B$3:$AC$102,11,0), "")</f>
        <v>42</v>
      </c>
      <c r="BL62" t="str">
        <f>IFERROR(VLOOKUP(B62,'2018'!B63:U162,13,0), "")</f>
        <v/>
      </c>
      <c r="BM62" s="25">
        <v>34.090000000000003</v>
      </c>
      <c r="BN62" s="25">
        <f>IFERROR(VLOOKUP($B62,'2021'!$B$3:$AB$102,20,0),"")</f>
        <v>41.893999999999998</v>
      </c>
      <c r="BO62" s="25">
        <f>IFERROR(VLOOKUP($B62,'2020'!$B$3:$AD$92,20,0),"")</f>
        <v>40</v>
      </c>
      <c r="BP62" s="25">
        <f>IFERROR(VLOOKUP($B62,'2019'!$B$3:$AC$102,17,0),"")</f>
        <v>47</v>
      </c>
      <c r="BQ62" s="25">
        <f>IFERROR(VLOOKUP($B62,'2018'!$B$3:$U$102,17,0),"")</f>
        <v>39</v>
      </c>
      <c r="BR62" s="1">
        <v>70755</v>
      </c>
      <c r="BS62" s="1">
        <f>IFERROR(VLOOKUP(B62,'2021'!$B$3:$AB$102,18,0), "")</f>
        <v>70778</v>
      </c>
      <c r="BT62" s="1">
        <f>IFERROR(VLOOKUP(B62,'2020'!$B$3:$AD$92,16,0), "")</f>
        <v>69864</v>
      </c>
      <c r="BU62" s="1">
        <f>IFERROR(VLOOKUP(B62,'2019'!$B$3:$AC$102,7,0), "")</f>
        <v>71515</v>
      </c>
      <c r="BV62" s="1"/>
      <c r="BW62">
        <v>70</v>
      </c>
      <c r="BX62">
        <f>IFERROR(VLOOKUP(B62,'2021'!$B$3:$AB$102,24,0), "")</f>
        <v>66</v>
      </c>
      <c r="BY62">
        <f>IFERROR(VLOOKUP(B62,'2020'!$B$3:$AD$92,28,0), "")</f>
        <v>69</v>
      </c>
      <c r="BZ62">
        <f>IFERROR(VLOOKUP(B62,'2019'!$B$3:$AC$102,13,0), "")</f>
        <v>49</v>
      </c>
      <c r="CB62" t="s">
        <v>251</v>
      </c>
      <c r="CC62" t="str">
        <f>IFERROR(VLOOKUP(B62,'2021'!$B$3:$AB$102,5,0), "")</f>
        <v>74 (93)</v>
      </c>
      <c r="CD62" t="str">
        <f>IFERROR(VLOOKUP(B62,'2020'!$B$3:$AD$92,13,0), "")</f>
        <v>80 (86)</v>
      </c>
      <c r="CE62" t="str">
        <f>IFERROR(VLOOKUP(B62,'2019'!$B$3:$AC$102,10,0), "")</f>
        <v>68 (90)</v>
      </c>
      <c r="CG62">
        <v>48</v>
      </c>
      <c r="CH62">
        <f>IFERROR(VLOOKUP(B62,'2021'!$B$3:$AB$102,7,0), "")</f>
        <v>48</v>
      </c>
      <c r="CI62">
        <f>IFERROR(VLOOKUP(B62,'2020'!$B$3:$AD$92,17,0), "")</f>
        <v>46</v>
      </c>
      <c r="CJ62">
        <f>IFERROR(VLOOKUP(B62,'2019'!$B$3:$AC$102,9,0), "")</f>
        <v>44</v>
      </c>
      <c r="CK62">
        <f>IFERROR(VLOOKUP(B62,'2018'!$B$3:$U$102,11,0), "")</f>
        <v>43</v>
      </c>
      <c r="CL62">
        <v>78</v>
      </c>
      <c r="CM62">
        <f>IFERROR(VLOOKUP(B62,'2021'!$B$3:$AB$102,19,0), "")</f>
        <v>79</v>
      </c>
      <c r="CN62">
        <f>IFERROR(VLOOKUP(B62,'2020'!$B$3:$AD$92,26,0), "")</f>
        <v>76</v>
      </c>
      <c r="CO62">
        <f>IFERROR(VLOOKUP(B62,'2019'!$B$3:$AC$102,3,0), "")</f>
        <v>83</v>
      </c>
      <c r="CP62">
        <f>IFERROR(VLOOKUP(B62,'2018'!$B$3:$U$102,18,0), "")</f>
        <v>82</v>
      </c>
      <c r="CQ62">
        <v>83.510999999999996</v>
      </c>
      <c r="CR62">
        <f>IFERROR(VLOOKUP(B62,'2021'!$B$3:$AB$102,21,0), "")</f>
        <v>87.042000000000002</v>
      </c>
      <c r="CS62">
        <f>IFERROR(VLOOKUP(B62,'2020'!$B$3:$AD$92,7,0), "")</f>
        <v>85</v>
      </c>
      <c r="CV62" t="s">
        <v>219</v>
      </c>
      <c r="CW62">
        <v>20</v>
      </c>
      <c r="CX62">
        <v>24</v>
      </c>
      <c r="CY62">
        <f>IFERROR( VLOOKUP(B62,Programs!B63:$AB$102,2,0), "")</f>
        <v>7.5</v>
      </c>
      <c r="CZ62">
        <f>IFERROR(VLOOKUP(B62,Programs!B63:$AB$102,3,0), "")</f>
        <v>0</v>
      </c>
      <c r="DA62">
        <f>IFERROR(VLOOKUP(B62,Programs!$B$3:$AB$102,3,0), "")</f>
        <v>0</v>
      </c>
      <c r="DB62">
        <f>IFERROR(VLOOKUP(B62,Programs!$B$3:$AB$102,5,0), "")</f>
        <v>0</v>
      </c>
      <c r="DC62" t="str">
        <f>IFERROR(VLOOKUP(B62,Programs!$B$3:$AB$102,6,0), "")</f>
        <v>No</v>
      </c>
      <c r="DD62">
        <f>IFERROR(VLOOKUP(B62,Programs!$B$3:$AB$102,7,0), "")</f>
        <v>0</v>
      </c>
      <c r="DE62" t="str">
        <f>IFERROR(VLOOKUP(B62,Programs!$B$3:$AB$102,8,0), "")</f>
        <v>A bachelor’s degree in any discipline from an accredited university with an average of B+ (approximately equivalent to 75%) or better in the final two years of their degree.</v>
      </c>
      <c r="DF62">
        <f>IFERROR(VLOOKUP(B62,Programs!$B$3:$AB$102,9,0), "")</f>
        <v>1</v>
      </c>
      <c r="DG62">
        <f>IFERROR(VLOOKUP(B62,Programs!$B$3:$AB$102,10,0), "")</f>
        <v>0</v>
      </c>
      <c r="DH62" t="str">
        <f>IFERROR(VLOOKUP(B62,Programs!$B$3:$AB$102,11,0), "")</f>
        <v>Both</v>
      </c>
      <c r="DI62">
        <f>IFERROR(VLOOKUP(B62,Programs!$B$3:$AB$102,12,0), "")</f>
        <v>110</v>
      </c>
      <c r="DJ62">
        <f>IFERROR(VLOOKUP(B62,Programs!$B$3:$AB$102,13,0), "")</f>
        <v>47724</v>
      </c>
      <c r="DK62">
        <f>IFERROR(VLOOKUP(B62,Programs!$B$3:$AB$102,14,0), "")</f>
        <v>85725</v>
      </c>
      <c r="DL62" t="str">
        <f>IFERROR(VLOOKUP(B62,Programs!$B$3:$AB$102,15,0), "")</f>
        <v>Cad $</v>
      </c>
      <c r="DM62">
        <f>IFERROR(VLOOKUP(B62,Programs!$B$3:$AB$102,16,0), "")</f>
        <v>4</v>
      </c>
      <c r="DN62">
        <f>IFERROR(VLOOKUP(B62,Programs!$B$3:$AB$102,17,0), "")</f>
        <v>4</v>
      </c>
      <c r="DO62">
        <f>IFERROR(VLOOKUP(B62,Programs!$B$3:$AB$102,18,0), "")</f>
        <v>5</v>
      </c>
      <c r="DP62">
        <f>IFERROR(VLOOKUP(B62,Programs!$B$3:$AB$102,19,0), "")</f>
        <v>7</v>
      </c>
      <c r="DQ62" s="30" t="str">
        <f>IFERROR(VLOOKUP(B62,Programs!$B$3:$AB$102,20,0), "")</f>
        <v>No</v>
      </c>
      <c r="DR62" t="str">
        <f>IFERROR(VLOOKUP(B62,Programs!$B$3:$AB$102,21,0), "")</f>
        <v>Yes</v>
      </c>
      <c r="DS62" t="str">
        <f>IFERROR(VLOOKUP(B62,Programs!$B$3:$AB$102,22,0), "")</f>
        <v>No</v>
      </c>
      <c r="DT62" t="str">
        <f>IFERROR(VLOOKUP(B62,Programs!$B$3:$AB$102,23,0), "")</f>
        <v>No</v>
      </c>
      <c r="DU62" t="str">
        <f>IFERROR(VLOOKUP(B62,Programs!$B$3:$AB$102,24,0), "")</f>
        <v>No</v>
      </c>
      <c r="DV62" t="str">
        <f>IFERROR(VLOOKUP(B62,Programs!$B$3:$AB$102,25,0), "")</f>
        <v>Yes</v>
      </c>
      <c r="DW62" t="str">
        <f>IFERROR(VLOOKUP(B62,Programs!$B$3:$AB$102,26,0), "")</f>
        <v>Yes</v>
      </c>
      <c r="DX62" t="str">
        <f>IFERROR(VLOOKUP(B62,Programs!$B$3:$AB$102,27,0), "")</f>
        <v>No</v>
      </c>
    </row>
    <row r="63" spans="1:128" x14ac:dyDescent="0.3">
      <c r="A63">
        <v>62</v>
      </c>
      <c r="B63" t="s">
        <v>99</v>
      </c>
      <c r="C63" t="s">
        <v>1</v>
      </c>
      <c r="D63">
        <v>86</v>
      </c>
      <c r="E63">
        <f>IFERROR(VLOOKUP(B63,'2021'!$B$3:$AB$102,22,0), "")</f>
        <v>80</v>
      </c>
      <c r="F63">
        <f>IFERROR(VLOOKUP(B63,'2020'!$B$3:$AD$92,11,0), "")</f>
        <v>67</v>
      </c>
      <c r="G63">
        <f>IFERROR(VLOOKUP(B63,'2019'!$B$3:$AC$102,14,0), "")</f>
        <v>50</v>
      </c>
      <c r="I63">
        <f t="shared" si="0"/>
        <v>-36</v>
      </c>
      <c r="J63">
        <v>43</v>
      </c>
      <c r="K63">
        <f>IFERROR(VLOOKUP(B63,'2021'!$B$3:$AB$102,10,0), "")</f>
        <v>40</v>
      </c>
      <c r="L63">
        <f>IFERROR(VLOOKUP(B63,'2020'!$B$3:$AD$92,20,0), "")</f>
        <v>36</v>
      </c>
      <c r="M63">
        <f>IFERROR(VLOOKUP(B63,'2019'!$B$3:$AC$102,19,0), "")</f>
        <v>30</v>
      </c>
      <c r="N63">
        <f>IFERROR(VLOOKUP(B63,'2018'!$B$3:$U$102,14,0), "")</f>
        <v>29</v>
      </c>
      <c r="O63">
        <v>11</v>
      </c>
      <c r="P63">
        <f>IFERROR(VLOOKUP(B63,'2021'!B64:$AB$102,23,0), "")</f>
        <v>20</v>
      </c>
      <c r="Q63">
        <f>IFERROR(VLOOKUP(B63,'2020'!$B$3:$AD$92,4,0), "")</f>
        <v>21</v>
      </c>
      <c r="R63">
        <f>IFERROR(VLOOKUP(B63,'2019'!$B$3:$AC$102,5,0), "")</f>
        <v>25</v>
      </c>
      <c r="T63">
        <v>66</v>
      </c>
      <c r="U63">
        <f>IFERROR(VLOOKUP(B63,'2021'!$B$3:$AB$102,11,0), "")</f>
        <v>70</v>
      </c>
      <c r="V63">
        <f>IFERROR(VLOOKUP(B63,'2020'!$B$3:$AD$92,6,0), "")</f>
        <v>74</v>
      </c>
      <c r="W63">
        <f>IFERROR(VLOOKUP(B63,'2019'!$B$3:$AC$102,12,0), "")</f>
        <v>77</v>
      </c>
      <c r="X63">
        <f>IFERROR(VLOOKUP(B63,'2018'!$B$3:$U$102,15,0), "")</f>
        <v>75</v>
      </c>
      <c r="Y63">
        <v>93</v>
      </c>
      <c r="Z63">
        <f>IFERROR(VLOOKUP(B63,'2021'!$B$3:$AB$102,12,0), "")</f>
        <v>91</v>
      </c>
      <c r="AA63">
        <f>IFERROR(VLOOKUP(B63,'2020'!$B$3:$AD$92,15,0), "")</f>
        <v>87</v>
      </c>
      <c r="AB63">
        <f>IFERROR(VLOOKUP(B63,'2019'!$B$3:$AC$102,21,0), "")</f>
        <v>84</v>
      </c>
      <c r="AC63">
        <f>IFERROR(VLOOKUP(B63,'2018'!$B$3:$U$102,19,0), "")</f>
        <v>81</v>
      </c>
      <c r="AD63">
        <v>88</v>
      </c>
      <c r="AE63">
        <f>IFERROR(VLOOKUP(B63,'2021'!$B$3:$AB$102,9,0), "")</f>
        <v>84</v>
      </c>
      <c r="AF63">
        <f>IFERROR(VLOOKUP(B63,'2020'!$B$3:$AD$92,18,0), "")</f>
        <v>77</v>
      </c>
      <c r="AG63">
        <f>IFERROR(VLOOKUP(B63,'2019'!$B$3:$AC$102,16,0), "")</f>
        <v>56</v>
      </c>
      <c r="AH63">
        <f>IFERROR(VLOOKUP(B63,'2018'!$B$3:$U$102,16,0), "")</f>
        <v>66</v>
      </c>
      <c r="AI63">
        <v>62</v>
      </c>
      <c r="AJ63">
        <v>63</v>
      </c>
      <c r="AK63">
        <v>74</v>
      </c>
      <c r="AL63">
        <v>72</v>
      </c>
      <c r="AM63">
        <f>IFERROR(VLOOKUP(B63,'2019'!$B$3:$AC$102,24,0), "")</f>
        <v>77</v>
      </c>
      <c r="AN63">
        <v>8.5399999999999991</v>
      </c>
      <c r="AO63">
        <f>IFERROR(VLOOKUP(B63,'2021'!$B$3:$AB$102,13,0), "")</f>
        <v>8.57</v>
      </c>
      <c r="AP63">
        <f>IFERROR(VLOOKUP(B63,'2020'!$B$3:$AD$92,25,0), "")</f>
        <v>8.6</v>
      </c>
      <c r="AS63">
        <v>50</v>
      </c>
      <c r="AT63">
        <f>IFERROR(VLOOKUP(B63,'2021'!$B$3:$AB$102,3,0), "")</f>
        <v>47</v>
      </c>
      <c r="AU63">
        <f>IFERROR(VLOOKUP(B63,'2020'!$B$3:$AD$92,12,0), "")</f>
        <v>47</v>
      </c>
      <c r="AV63">
        <f>IFERROR(VLOOKUP(B63,'2019'!$B$3:$AC$102,22,0), "")</f>
        <v>40</v>
      </c>
      <c r="AW63">
        <f>IFERROR(VLOOKUP(B63,'2018'!$B$3:$U$102,5,0), "")</f>
        <v>40</v>
      </c>
      <c r="AX63">
        <v>50</v>
      </c>
      <c r="AY63">
        <f>IFERROR(VLOOKUP(B63,'2021'!$B$3:$AB$102,27,0), "")</f>
        <v>50</v>
      </c>
      <c r="AZ63">
        <f>IFERROR(VLOOKUP(B63,'2020'!$B$3:$AD$92,8,0), "")</f>
        <v>50</v>
      </c>
      <c r="BA63">
        <f>IFERROR(VLOOKUP(B63,'2019'!B64:$AC$102,20,0), "")</f>
        <v>50</v>
      </c>
      <c r="BB63">
        <f>IFERROR(VLOOKUP(B63,'2018'!$B$3:$U$102,4,0), "")</f>
        <v>50</v>
      </c>
      <c r="BC63">
        <v>50</v>
      </c>
      <c r="BD63">
        <f>IFERROR(VLOOKUP(B63,'2021'!$B$3:$AB$102,6,0), "")</f>
        <v>49</v>
      </c>
      <c r="BE63">
        <f>IFERROR(VLOOKUP(B63,'2020'!$B$3:$AD$92,3,0), "")</f>
        <v>45</v>
      </c>
      <c r="BF63">
        <f>IFERROR(VLOOKUP(B63,'2019'!$B$3:$AC$102,27,0), "")</f>
        <v>44</v>
      </c>
      <c r="BG63">
        <f>IFERROR(VLOOKUP(B63,'2018'!$B$3:$U$102,8,0), "")</f>
        <v>43</v>
      </c>
      <c r="BH63">
        <v>67</v>
      </c>
      <c r="BI63">
        <f>IFERROR(VLOOKUP(B64,'2021'!$B$3:$AB$102,17,0), "")</f>
        <v>85</v>
      </c>
      <c r="BJ63">
        <f>IFERROR(VLOOKUP(B63,'2020'!$B$3:$AD$92,2,0), "")</f>
        <v>60</v>
      </c>
      <c r="BK63">
        <f>IFERROR(VLOOKUP(B63,'2019'!$B$3:$AC$102,11,0), "")</f>
        <v>83</v>
      </c>
      <c r="BL63">
        <f>IFERROR(VLOOKUP(B63,'2018'!B64:U163,13,0), "")</f>
        <v>80</v>
      </c>
      <c r="BM63" s="25">
        <v>44.91</v>
      </c>
      <c r="BN63" s="25">
        <f>IFERROR(VLOOKUP($B63,'2021'!$B$3:$AB$102,20,0),"")</f>
        <v>52.584000000000003</v>
      </c>
      <c r="BO63" s="25">
        <f>IFERROR(VLOOKUP($B63,'2020'!$B$3:$AD$92,20,0),"")</f>
        <v>36</v>
      </c>
      <c r="BP63" s="25">
        <f>IFERROR(VLOOKUP($B63,'2019'!$B$3:$AC$102,17,0),"")</f>
        <v>46</v>
      </c>
      <c r="BQ63" s="25">
        <f>IFERROR(VLOOKUP($B63,'2018'!$B$3:$U$102,17,0),"")</f>
        <v>38</v>
      </c>
      <c r="BR63" s="1">
        <v>60827</v>
      </c>
      <c r="BS63" s="1">
        <f>IFERROR(VLOOKUP(B63,'2021'!$B$3:$AB$102,18,0), "")</f>
        <v>60893</v>
      </c>
      <c r="BT63" s="1">
        <f>IFERROR(VLOOKUP(B63,'2020'!$B$3:$AD$92,16,0), "")</f>
        <v>56572</v>
      </c>
      <c r="BU63" s="1">
        <f>IFERROR(VLOOKUP(B63,'2019'!$B$3:$AC$102,7,0), "")</f>
        <v>56031</v>
      </c>
      <c r="BV63" s="1"/>
      <c r="BW63">
        <v>74</v>
      </c>
      <c r="BX63">
        <f>IFERROR(VLOOKUP(B63,'2021'!$B$3:$AB$102,24,0), "")</f>
        <v>71</v>
      </c>
      <c r="BY63">
        <f>IFERROR(VLOOKUP(B63,'2020'!$B$3:$AD$92,28,0), "")</f>
        <v>64</v>
      </c>
      <c r="BZ63">
        <f>IFERROR(VLOOKUP(B63,'2019'!$B$3:$AC$102,13,0), "")</f>
        <v>66</v>
      </c>
      <c r="CB63" t="s">
        <v>252</v>
      </c>
      <c r="CC63" t="str">
        <f>IFERROR(VLOOKUP(B63,'2021'!$B$3:$AB$102,5,0), "")</f>
        <v>85 (86)</v>
      </c>
      <c r="CD63" t="str">
        <f>IFERROR(VLOOKUP(B63,'2020'!$B$3:$AD$92,13,0), "")</f>
        <v>89 (83)</v>
      </c>
      <c r="CE63" t="str">
        <f>IFERROR(VLOOKUP(B63,'2019'!$B$3:$AC$102,10,0), "")</f>
        <v>90 (91)</v>
      </c>
      <c r="CG63">
        <v>51</v>
      </c>
      <c r="CH63">
        <f>IFERROR(VLOOKUP(B63,'2021'!$B$3:$AB$102,7,0), "")</f>
        <v>48</v>
      </c>
      <c r="CI63">
        <f>IFERROR(VLOOKUP(B63,'2020'!$B$3:$AD$92,17,0), "")</f>
        <v>44</v>
      </c>
      <c r="CJ63">
        <f>IFERROR(VLOOKUP(B63,'2019'!$B$3:$AC$102,9,0), "")</f>
        <v>42</v>
      </c>
      <c r="CK63">
        <f>IFERROR(VLOOKUP(B63,'2018'!$B$3:$U$102,11,0), "")</f>
        <v>41</v>
      </c>
      <c r="CL63">
        <v>35</v>
      </c>
      <c r="CM63">
        <f>IFERROR(VLOOKUP(B63,'2021'!$B$3:$AB$102,19,0), "")</f>
        <v>32</v>
      </c>
      <c r="CN63">
        <f>IFERROR(VLOOKUP(B63,'2020'!$B$3:$AD$92,26,0), "")</f>
        <v>29</v>
      </c>
      <c r="CO63">
        <f>IFERROR(VLOOKUP(B63,'2019'!$B$3:$AC$102,3,0), "")</f>
        <v>28</v>
      </c>
      <c r="CP63">
        <f>IFERROR(VLOOKUP(B63,'2018'!$B$3:$U$102,18,0), "")</f>
        <v>27</v>
      </c>
      <c r="CQ63">
        <v>83.38</v>
      </c>
      <c r="CR63">
        <f>IFERROR(VLOOKUP(B63,'2021'!$B$3:$AB$102,21,0), "")</f>
        <v>83.364000000000004</v>
      </c>
      <c r="CS63">
        <f>IFERROR(VLOOKUP(B63,'2020'!$B$3:$AD$92,7,0), "")</f>
        <v>83</v>
      </c>
      <c r="CV63" t="s">
        <v>159</v>
      </c>
      <c r="CW63">
        <v>100</v>
      </c>
      <c r="CX63">
        <v>30</v>
      </c>
      <c r="CY63">
        <f>IFERROR( VLOOKUP(B63,Programs!B64:$AB$102,2,0), "")</f>
        <v>6</v>
      </c>
      <c r="CZ63">
        <f>IFERROR(VLOOKUP(B63,Programs!B64:$AB$102,3,0), "")</f>
        <v>785</v>
      </c>
      <c r="DA63">
        <f>IFERROR(VLOOKUP(B63,Programs!$B$3:$AB$102,3,0), "")</f>
        <v>785</v>
      </c>
      <c r="DB63">
        <f>IFERROR(VLOOKUP(B63,Programs!$B$3:$AB$102,5,0), "")</f>
        <v>0</v>
      </c>
      <c r="DC63" t="str">
        <f>IFERROR(VLOOKUP(B63,Programs!$B$3:$AB$102,6,0), "")</f>
        <v>No</v>
      </c>
      <c r="DD63">
        <f>IFERROR(VLOOKUP(B63,Programs!$B$3:$AB$102,7,0), "")</f>
        <v>0</v>
      </c>
      <c r="DE63" t="str">
        <f>IFERROR(VLOOKUP(B63,Programs!$B$3:$AB$102,8,0), "")</f>
        <v>Applicants should have a non-French Bachelor’s degree in any field (3 or 4 years) or 240 ECTS.</v>
      </c>
      <c r="DF63">
        <f>IFERROR(VLOOKUP(B63,Programs!$B$3:$AB$102,9,0), "")</f>
        <v>1</v>
      </c>
      <c r="DG63">
        <f>IFERROR(VLOOKUP(B63,Programs!$B$3:$AB$102,10,0), "")</f>
        <v>6</v>
      </c>
      <c r="DH63" t="str">
        <f>IFERROR(VLOOKUP(B63,Programs!$B$3:$AB$102,11,0), "")</f>
        <v>Both</v>
      </c>
      <c r="DI63">
        <f>IFERROR(VLOOKUP(B63,Programs!$B$3:$AB$102,12,0), "")</f>
        <v>100</v>
      </c>
      <c r="DJ63">
        <f>IFERROR(VLOOKUP(B63,Programs!$B$3:$AB$102,13,0), "")</f>
        <v>24500</v>
      </c>
      <c r="DK63" t="str">
        <f>IFERROR(VLOOKUP(B63,Programs!$B$3:$AB$102,14,0), "")</f>
        <v>27, 600</v>
      </c>
      <c r="DL63" t="str">
        <f>IFERROR(VLOOKUP(B63,Programs!$B$3:$AB$102,15,0), "")</f>
        <v>Euro</v>
      </c>
      <c r="DM63">
        <f>IFERROR(VLOOKUP(B63,Programs!$B$3:$AB$102,16,0), "")</f>
        <v>4</v>
      </c>
      <c r="DN63">
        <f>IFERROR(VLOOKUP(B63,Programs!$B$3:$AB$102,17,0), "")</f>
        <v>4</v>
      </c>
      <c r="DO63">
        <f>IFERROR(VLOOKUP(B63,Programs!$B$3:$AB$102,18,0), "")</f>
        <v>4</v>
      </c>
      <c r="DP63">
        <f>IFERROR(VLOOKUP(B63,Programs!$B$3:$AB$102,19,0), "")</f>
        <v>80</v>
      </c>
      <c r="DQ63" s="30" t="str">
        <f>IFERROR(VLOOKUP(B63,Programs!$B$3:$AB$102,20,0), "")</f>
        <v>Yes</v>
      </c>
      <c r="DR63" t="str">
        <f>IFERROR(VLOOKUP(B63,Programs!$B$3:$AB$102,21,0), "")</f>
        <v>No</v>
      </c>
      <c r="DS63" t="str">
        <f>IFERROR(VLOOKUP(B63,Programs!$B$3:$AB$102,22,0), "")</f>
        <v>No</v>
      </c>
      <c r="DT63" t="str">
        <f>IFERROR(VLOOKUP(B63,Programs!$B$3:$AB$102,23,0), "")</f>
        <v>No</v>
      </c>
      <c r="DU63" t="str">
        <f>IFERROR(VLOOKUP(B63,Programs!$B$3:$AB$102,24,0), "")</f>
        <v>No</v>
      </c>
      <c r="DV63" t="str">
        <f>IFERROR(VLOOKUP(B63,Programs!$B$3:$AB$102,25,0), "")</f>
        <v>Yes</v>
      </c>
      <c r="DW63" t="str">
        <f>IFERROR(VLOOKUP(B63,Programs!$B$3:$AB$102,26,0), "")</f>
        <v>Yes</v>
      </c>
      <c r="DX63" t="str">
        <f>IFERROR(VLOOKUP(B63,Programs!$B$3:$AB$102,27,0), "")</f>
        <v>Yes</v>
      </c>
    </row>
    <row r="64" spans="1:128" x14ac:dyDescent="0.3">
      <c r="A64">
        <v>62</v>
      </c>
      <c r="B64" t="s">
        <v>100</v>
      </c>
      <c r="C64" t="s">
        <v>22</v>
      </c>
      <c r="D64">
        <v>94</v>
      </c>
      <c r="E64">
        <f>IFERROR(VLOOKUP(B64,'2021'!$B$3:$AB$102,22,0), "")</f>
        <v>83</v>
      </c>
      <c r="F64">
        <f>IFERROR(VLOOKUP(B64,'2020'!$B$3:$AD$92,11,0), "")</f>
        <v>76</v>
      </c>
      <c r="G64">
        <f>IFERROR(VLOOKUP(B64,'2019'!$B$3:$AC$102,14,0), "")</f>
        <v>85</v>
      </c>
      <c r="I64">
        <f t="shared" si="0"/>
        <v>-9</v>
      </c>
      <c r="J64">
        <v>10</v>
      </c>
      <c r="K64">
        <f>IFERROR(VLOOKUP(B64,'2021'!$B$3:$AB$102,10,0), "")</f>
        <v>10</v>
      </c>
      <c r="L64">
        <f>IFERROR(VLOOKUP(B64,'2020'!$B$3:$AD$92,20,0), "")</f>
        <v>10</v>
      </c>
      <c r="M64">
        <f>IFERROR(VLOOKUP(B64,'2019'!$B$3:$AC$102,19,0), "")</f>
        <v>10</v>
      </c>
      <c r="N64">
        <f>IFERROR(VLOOKUP(B64,'2018'!$B$3:$U$102,14,0), "")</f>
        <v>10</v>
      </c>
      <c r="O64">
        <v>43</v>
      </c>
      <c r="P64" t="str">
        <f>IFERROR(VLOOKUP(B64,'2021'!B65:$AB$102,23,0), "")</f>
        <v/>
      </c>
      <c r="Q64">
        <f>IFERROR(VLOOKUP(B64,'2020'!$B$3:$AD$92,4,0), "")</f>
        <v>50</v>
      </c>
      <c r="R64">
        <f>IFERROR(VLOOKUP(B64,'2019'!$B$3:$AC$102,5,0), "")</f>
        <v>59</v>
      </c>
      <c r="T64">
        <v>62</v>
      </c>
      <c r="U64">
        <f>IFERROR(VLOOKUP(B64,'2021'!$B$3:$AB$102,11,0), "")</f>
        <v>64</v>
      </c>
      <c r="V64">
        <f>IFERROR(VLOOKUP(B64,'2020'!$B$3:$AD$92,6,0), "")</f>
        <v>68</v>
      </c>
      <c r="W64">
        <f>IFERROR(VLOOKUP(B64,'2019'!$B$3:$AC$102,12,0), "")</f>
        <v>68</v>
      </c>
      <c r="X64">
        <f>IFERROR(VLOOKUP(B64,'2018'!$B$3:$U$102,15,0), "")</f>
        <v>68</v>
      </c>
      <c r="Y64">
        <v>95</v>
      </c>
      <c r="Z64">
        <f>IFERROR(VLOOKUP(B64,'2021'!$B$3:$AB$102,12,0), "")</f>
        <v>95</v>
      </c>
      <c r="AA64">
        <f>IFERROR(VLOOKUP(B64,'2020'!$B$3:$AD$92,15,0), "")</f>
        <v>95</v>
      </c>
      <c r="AB64">
        <f>IFERROR(VLOOKUP(B64,'2019'!$B$3:$AC$102,21,0), "")</f>
        <v>95</v>
      </c>
      <c r="AC64">
        <f>IFERROR(VLOOKUP(B64,'2018'!$B$3:$U$102,19,0), "")</f>
        <v>93</v>
      </c>
      <c r="AD64">
        <v>68</v>
      </c>
      <c r="AE64">
        <f>IFERROR(VLOOKUP(B64,'2021'!$B$3:$AB$102,9,0), "")</f>
        <v>59</v>
      </c>
      <c r="AF64">
        <f>IFERROR(VLOOKUP(B64,'2020'!$B$3:$AD$92,18,0), "")</f>
        <v>67</v>
      </c>
      <c r="AG64">
        <f>IFERROR(VLOOKUP(B64,'2019'!$B$3:$AC$102,16,0), "")</f>
        <v>63</v>
      </c>
      <c r="AH64">
        <f>IFERROR(VLOOKUP(B64,'2018'!$B$3:$U$102,16,0), "")</f>
        <v>72</v>
      </c>
      <c r="AI64">
        <v>62</v>
      </c>
      <c r="AJ64">
        <v>55</v>
      </c>
      <c r="AK64">
        <v>70</v>
      </c>
      <c r="AL64">
        <v>68</v>
      </c>
      <c r="AM64">
        <f>IFERROR(VLOOKUP(B64,'2019'!$B$3:$AC$102,24,0), "")</f>
        <v>65</v>
      </c>
      <c r="AN64">
        <v>8.6300000000000008</v>
      </c>
      <c r="AO64">
        <f>IFERROR(VLOOKUP(B64,'2021'!$B$3:$AB$102,13,0), "")</f>
        <v>8.76</v>
      </c>
      <c r="AP64">
        <f>IFERROR(VLOOKUP(B64,'2020'!$B$3:$AD$92,25,0), "")</f>
        <v>8.74</v>
      </c>
      <c r="AS64">
        <v>30</v>
      </c>
      <c r="AT64">
        <f>IFERROR(VLOOKUP(B64,'2021'!$B$3:$AB$102,3,0), "")</f>
        <v>50</v>
      </c>
      <c r="AU64">
        <f>IFERROR(VLOOKUP(B64,'2020'!$B$3:$AD$92,12,0), "")</f>
        <v>40</v>
      </c>
      <c r="AV64">
        <f>IFERROR(VLOOKUP(B64,'2019'!$B$3:$AC$102,22,0), "")</f>
        <v>40</v>
      </c>
      <c r="AW64">
        <f>IFERROR(VLOOKUP(B64,'2018'!$B$3:$U$102,5,0), "")</f>
        <v>50</v>
      </c>
      <c r="AX64">
        <v>47</v>
      </c>
      <c r="AY64">
        <f>IFERROR(VLOOKUP(B64,'2021'!$B$3:$AB$102,27,0), "")</f>
        <v>46</v>
      </c>
      <c r="AZ64">
        <f>IFERROR(VLOOKUP(B64,'2020'!$B$3:$AD$92,8,0), "")</f>
        <v>52</v>
      </c>
      <c r="BA64">
        <f>IFERROR(VLOOKUP(B64,'2019'!B65:$AC$102,20,0), "")</f>
        <v>51</v>
      </c>
      <c r="BB64">
        <f>IFERROR(VLOOKUP(B64,'2018'!$B$3:$U$102,4,0), "")</f>
        <v>50</v>
      </c>
      <c r="BC64">
        <v>36</v>
      </c>
      <c r="BD64">
        <f>IFERROR(VLOOKUP(B64,'2021'!$B$3:$AB$102,6,0), "")</f>
        <v>37</v>
      </c>
      <c r="BE64">
        <f>IFERROR(VLOOKUP(B64,'2020'!$B$3:$AD$92,3,0), "")</f>
        <v>38</v>
      </c>
      <c r="BF64">
        <f>IFERROR(VLOOKUP(B64,'2019'!$B$3:$AC$102,27,0), "")</f>
        <v>36</v>
      </c>
      <c r="BG64">
        <f>IFERROR(VLOOKUP(B64,'2018'!$B$3:$U$102,8,0), "")</f>
        <v>35</v>
      </c>
      <c r="BH64">
        <v>87</v>
      </c>
      <c r="BI64">
        <f>IFERROR(VLOOKUP(B65,'2021'!$B$3:$AB$102,17,0), "")</f>
        <v>46</v>
      </c>
      <c r="BJ64">
        <f>IFERROR(VLOOKUP(B64,'2020'!$B$3:$AD$92,2,0), "")</f>
        <v>75</v>
      </c>
      <c r="BK64">
        <f>IFERROR(VLOOKUP(B64,'2019'!$B$3:$AC$102,11,0), "")</f>
        <v>75</v>
      </c>
      <c r="BL64">
        <f>IFERROR(VLOOKUP(B64,'2018'!B65:U164,13,0), "")</f>
        <v>74</v>
      </c>
      <c r="BM64" s="25">
        <v>50.94</v>
      </c>
      <c r="BN64" s="25">
        <f>IFERROR(VLOOKUP($B64,'2021'!$B$3:$AB$102,20,0),"")</f>
        <v>52.679000000000002</v>
      </c>
      <c r="BO64" s="25">
        <f>IFERROR(VLOOKUP($B64,'2020'!$B$3:$AD$92,20,0),"")</f>
        <v>10</v>
      </c>
      <c r="BP64" s="25">
        <f>IFERROR(VLOOKUP($B64,'2019'!$B$3:$AC$102,17,0),"")</f>
        <v>47</v>
      </c>
      <c r="BQ64" s="25">
        <f>IFERROR(VLOOKUP($B64,'2018'!$B$3:$U$102,17,0),"")</f>
        <v>43</v>
      </c>
      <c r="BR64" s="1">
        <v>63507</v>
      </c>
      <c r="BS64" s="1">
        <f>IFERROR(VLOOKUP(B64,'2021'!$B$3:$AB$102,18,0), "")</f>
        <v>60005</v>
      </c>
      <c r="BT64" s="1">
        <f>IFERROR(VLOOKUP(B64,'2020'!$B$3:$AD$92,16,0), "")</f>
        <v>55840</v>
      </c>
      <c r="BU64" s="1">
        <f>IFERROR(VLOOKUP(B64,'2019'!$B$3:$AC$102,7,0), "")</f>
        <v>56614</v>
      </c>
      <c r="BV64" s="1"/>
      <c r="BW64">
        <v>3</v>
      </c>
      <c r="BX64">
        <f>IFERROR(VLOOKUP(B64,'2021'!$B$3:$AB$102,24,0), "")</f>
        <v>2</v>
      </c>
      <c r="BY64">
        <f>IFERROR(VLOOKUP(B64,'2020'!$B$3:$AD$92,28,0), "")</f>
        <v>4</v>
      </c>
      <c r="BZ64">
        <f>IFERROR(VLOOKUP(B64,'2019'!$B$3:$AC$102,13,0), "")</f>
        <v>7</v>
      </c>
      <c r="CB64" t="s">
        <v>253</v>
      </c>
      <c r="CC64" t="str">
        <f>IFERROR(VLOOKUP(B64,'2021'!$B$3:$AB$102,5,0), "")</f>
        <v>94 (94)</v>
      </c>
      <c r="CD64" t="str">
        <f>IFERROR(VLOOKUP(B64,'2020'!$B$3:$AD$92,13,0), "")</f>
        <v>97 (89)</v>
      </c>
      <c r="CE64" t="str">
        <f>IFERROR(VLOOKUP(B64,'2019'!$B$3:$AC$102,10,0), "")</f>
        <v>95 (93)</v>
      </c>
      <c r="CG64">
        <v>27</v>
      </c>
      <c r="CH64">
        <f>IFERROR(VLOOKUP(B64,'2021'!$B$3:$AB$102,7,0), "")</f>
        <v>25</v>
      </c>
      <c r="CI64">
        <f>IFERROR(VLOOKUP(B64,'2020'!$B$3:$AD$92,17,0), "")</f>
        <v>23</v>
      </c>
      <c r="CJ64">
        <f>IFERROR(VLOOKUP(B64,'2019'!$B$3:$AC$102,9,0), "")</f>
        <v>21</v>
      </c>
      <c r="CK64">
        <f>IFERROR(VLOOKUP(B64,'2018'!$B$3:$U$102,11,0), "")</f>
        <v>16</v>
      </c>
      <c r="CL64">
        <v>7</v>
      </c>
      <c r="CM64">
        <f>IFERROR(VLOOKUP(B64,'2021'!$B$3:$AB$102,19,0), "")</f>
        <v>9</v>
      </c>
      <c r="CN64">
        <f>IFERROR(VLOOKUP(B64,'2020'!$B$3:$AD$92,26,0), "")</f>
        <v>9</v>
      </c>
      <c r="CO64">
        <f>IFERROR(VLOOKUP(B64,'2019'!$B$3:$AC$102,3,0), "")</f>
        <v>7</v>
      </c>
      <c r="CP64">
        <f>IFERROR(VLOOKUP(B64,'2018'!$B$3:$U$102,18,0), "")</f>
        <v>8</v>
      </c>
      <c r="CQ64">
        <v>87.114999999999995</v>
      </c>
      <c r="CR64">
        <f>IFERROR(VLOOKUP(B64,'2021'!$B$3:$AB$102,21,0), "")</f>
        <v>86.867000000000004</v>
      </c>
      <c r="CS64">
        <f>IFERROR(VLOOKUP(B64,'2020'!$B$3:$AD$92,7,0), "")</f>
        <v>87</v>
      </c>
      <c r="CV64" t="s">
        <v>222</v>
      </c>
      <c r="CW64">
        <v>54</v>
      </c>
      <c r="CX64">
        <v>29</v>
      </c>
      <c r="CY64">
        <f>IFERROR( VLOOKUP(B64,Programs!B65:$AB$102,2,0), "")</f>
        <v>6.5</v>
      </c>
      <c r="CZ64">
        <f>IFERROR(VLOOKUP(B64,Programs!B65:$AB$102,3,0), "")</f>
        <v>0</v>
      </c>
      <c r="DA64">
        <f>IFERROR(VLOOKUP(B64,Programs!$B$3:$AB$102,3,0), "")</f>
        <v>0</v>
      </c>
      <c r="DB64" t="str">
        <f>IFERROR(VLOOKUP(B64,Programs!$B$3:$AB$102,5,0), "")</f>
        <v>C1</v>
      </c>
      <c r="DC64" t="str">
        <f>IFERROR(VLOOKUP(B64,Programs!$B$3:$AB$102,6,0), "")</f>
        <v>Yes</v>
      </c>
      <c r="DD64">
        <f>IFERROR(VLOOKUP(B64,Programs!$B$3:$AB$102,7,0), "")</f>
        <v>0</v>
      </c>
      <c r="DE64" t="str">
        <f>IFERROR(VLOOKUP(B64,Programs!$B$3:$AB$102,8,0), "")</f>
        <v>Bachelor's/Master's degree or secondary education conducted in English language in: the EU/EEA, Switzerland, Australia, Canada, Ireland, New Zealand, the United Kingdom or the United States (no other countries are accepted)</v>
      </c>
      <c r="DF64">
        <f>IFERROR(VLOOKUP(B64,Programs!$B$3:$AB$102,9,0), "")</f>
        <v>2</v>
      </c>
      <c r="DG64">
        <f>IFERROR(VLOOKUP(B64,Programs!$B$3:$AB$102,10,0), "")</f>
        <v>11</v>
      </c>
      <c r="DH64" t="str">
        <f>IFERROR(VLOOKUP(B64,Programs!$B$3:$AB$102,11,0), "")</f>
        <v>Both</v>
      </c>
      <c r="DI64">
        <f>IFERROR(VLOOKUP(B64,Programs!$B$3:$AB$102,12,0), "")</f>
        <v>0</v>
      </c>
      <c r="DJ64">
        <f>IFERROR(VLOOKUP(B64,Programs!$B$3:$AB$102,13,0), "")</f>
        <v>0</v>
      </c>
      <c r="DK64">
        <f>IFERROR(VLOOKUP(B64,Programs!$B$3:$AB$102,14,0), "")</f>
        <v>30000</v>
      </c>
      <c r="DL64" t="str">
        <f>IFERROR(VLOOKUP(B64,Programs!$B$3:$AB$102,15,0), "")</f>
        <v>Euro</v>
      </c>
      <c r="DM64">
        <f>IFERROR(VLOOKUP(B64,Programs!$B$3:$AB$102,16,0), "")</f>
        <v>5</v>
      </c>
      <c r="DN64">
        <f>IFERROR(VLOOKUP(B64,Programs!$B$3:$AB$102,17,0), "")</f>
        <v>3</v>
      </c>
      <c r="DO64">
        <f>IFERROR(VLOOKUP(B64,Programs!$B$3:$AB$102,18,0), "")</f>
        <v>9</v>
      </c>
      <c r="DP64">
        <f>IFERROR(VLOOKUP(B64,Programs!$B$3:$AB$102,19,0), "")</f>
        <v>12</v>
      </c>
      <c r="DQ64" s="30" t="str">
        <f>IFERROR(VLOOKUP(B64,Programs!$B$3:$AB$102,20,0), "")</f>
        <v>No</v>
      </c>
      <c r="DR64" t="str">
        <f>IFERROR(VLOOKUP(B64,Programs!$B$3:$AB$102,21,0), "")</f>
        <v>No</v>
      </c>
      <c r="DS64" t="str">
        <f>IFERROR(VLOOKUP(B64,Programs!$B$3:$AB$102,22,0), "")</f>
        <v>Yes</v>
      </c>
      <c r="DT64" t="str">
        <f>IFERROR(VLOOKUP(B64,Programs!$B$3:$AB$102,23,0), "")</f>
        <v>No</v>
      </c>
      <c r="DU64" t="str">
        <f>IFERROR(VLOOKUP(B64,Programs!$B$3:$AB$102,24,0), "")</f>
        <v>No</v>
      </c>
      <c r="DV64" t="str">
        <f>IFERROR(VLOOKUP(B64,Programs!$B$3:$AB$102,25,0), "")</f>
        <v>Yes</v>
      </c>
      <c r="DW64" t="str">
        <f>IFERROR(VLOOKUP(B64,Programs!$B$3:$AB$102,26,0), "")</f>
        <v>Yes</v>
      </c>
      <c r="DX64" t="str">
        <f>IFERROR(VLOOKUP(B64,Programs!$B$3:$AB$102,27,0), "")</f>
        <v>No</v>
      </c>
    </row>
    <row r="65" spans="1:128" x14ac:dyDescent="0.3">
      <c r="A65">
        <v>64</v>
      </c>
      <c r="B65" t="s">
        <v>101</v>
      </c>
      <c r="C65" t="s">
        <v>14</v>
      </c>
      <c r="D65">
        <v>28</v>
      </c>
      <c r="E65">
        <f>IFERROR(VLOOKUP(B65,'2021'!$B$3:$AB$102,22,0), "")</f>
        <v>40</v>
      </c>
      <c r="F65" t="str">
        <f>IFERROR(VLOOKUP(B65,'2020'!$B$3:$AD$92,11,0), "")</f>
        <v/>
      </c>
      <c r="G65" t="str">
        <f>IFERROR(VLOOKUP(B65,'2019'!$B$3:$AC$102,14,0), "")</f>
        <v/>
      </c>
      <c r="I65" t="e">
        <f t="shared" si="0"/>
        <v>#VALUE!</v>
      </c>
      <c r="J65">
        <v>0</v>
      </c>
      <c r="K65">
        <f>IFERROR(VLOOKUP(B65,'2021'!$B$3:$AB$102,10,0), "")</f>
        <v>0</v>
      </c>
      <c r="L65" t="str">
        <f>IFERROR(VLOOKUP(B65,'2020'!$B$3:$AD$92,20,0), "")</f>
        <v/>
      </c>
      <c r="M65" t="str">
        <f>IFERROR(VLOOKUP(B65,'2019'!$B$3:$AC$102,19,0), "")</f>
        <v/>
      </c>
      <c r="N65" t="str">
        <f>IFERROR(VLOOKUP(B65,'2018'!$B$3:$U$102,14,0), "")</f>
        <v/>
      </c>
      <c r="O65">
        <v>67</v>
      </c>
      <c r="P65">
        <f>IFERROR(VLOOKUP(B65,'2021'!B66:$AB$102,23,0), "")</f>
        <v>77</v>
      </c>
      <c r="Q65" t="str">
        <f>IFERROR(VLOOKUP(B65,'2020'!$B$3:$AD$92,4,0), "")</f>
        <v/>
      </c>
      <c r="R65" t="str">
        <f>IFERROR(VLOOKUP(B65,'2019'!$B$3:$AC$102,5,0), "")</f>
        <v/>
      </c>
      <c r="U65" t="str">
        <f>IFERROR(VLOOKUP(B65,'2021'!$B$3:$AB$102,11,0), "")</f>
        <v>-</v>
      </c>
      <c r="V65" t="str">
        <f>IFERROR(VLOOKUP(B65,'2020'!$B$3:$AD$92,6,0), "")</f>
        <v/>
      </c>
      <c r="W65" t="str">
        <f>IFERROR(VLOOKUP(B65,'2019'!$B$3:$AC$102,12,0), "")</f>
        <v/>
      </c>
      <c r="X65" t="str">
        <f>IFERROR(VLOOKUP(B65,'2018'!$B$3:$U$102,15,0), "")</f>
        <v/>
      </c>
      <c r="Y65">
        <v>100</v>
      </c>
      <c r="Z65">
        <f>IFERROR(VLOOKUP(B65,'2021'!$B$3:$AB$102,12,0), "")</f>
        <v>100</v>
      </c>
      <c r="AA65" t="str">
        <f>IFERROR(VLOOKUP(B65,'2020'!$B$3:$AD$92,15,0), "")</f>
        <v/>
      </c>
      <c r="AB65" t="str">
        <f>IFERROR(VLOOKUP(B65,'2019'!$B$3:$AC$102,21,0), "")</f>
        <v/>
      </c>
      <c r="AC65" t="str">
        <f>IFERROR(VLOOKUP(B65,'2018'!$B$3:$U$102,19,0), "")</f>
        <v/>
      </c>
      <c r="AD65">
        <v>97</v>
      </c>
      <c r="AE65">
        <f>IFERROR(VLOOKUP(B65,'2021'!$B$3:$AB$102,9,0), "")</f>
        <v>98</v>
      </c>
      <c r="AF65" t="str">
        <f>IFERROR(VLOOKUP(B65,'2020'!$B$3:$AD$92,18,0), "")</f>
        <v/>
      </c>
      <c r="AG65" t="str">
        <f>IFERROR(VLOOKUP(B65,'2019'!$B$3:$AC$102,16,0), "")</f>
        <v/>
      </c>
      <c r="AH65" t="str">
        <f>IFERROR(VLOOKUP(B65,'2018'!$B$3:$U$102,16,0), "")</f>
        <v/>
      </c>
      <c r="AI65">
        <v>64</v>
      </c>
      <c r="AJ65">
        <v>79</v>
      </c>
      <c r="AK65" t="s">
        <v>174</v>
      </c>
      <c r="AM65" t="str">
        <f>IFERROR(VLOOKUP(B65,'2019'!$B$3:$AC$102,24,0), "")</f>
        <v/>
      </c>
      <c r="AN65">
        <v>9.0399999999999991</v>
      </c>
      <c r="AO65">
        <f>IFERROR(VLOOKUP(B65,'2021'!$B$3:$AB$102,13,0), "")</f>
        <v>8.81</v>
      </c>
      <c r="AP65" t="str">
        <f>IFERROR(VLOOKUP(B65,'2020'!$B$3:$AD$92,25,0), "")</f>
        <v/>
      </c>
      <c r="AS65">
        <v>27</v>
      </c>
      <c r="AT65">
        <f>IFERROR(VLOOKUP(B65,'2021'!$B$3:$AB$102,3,0), "")</f>
        <v>33</v>
      </c>
      <c r="AU65" t="str">
        <f>IFERROR(VLOOKUP(B65,'2020'!$B$3:$AD$92,12,0), "")</f>
        <v/>
      </c>
      <c r="AV65" t="str">
        <f>IFERROR(VLOOKUP(B65,'2019'!$B$3:$AC$102,22,0), "")</f>
        <v/>
      </c>
      <c r="AW65" t="str">
        <f>IFERROR(VLOOKUP(B65,'2018'!$B$3:$U$102,5,0), "")</f>
        <v/>
      </c>
      <c r="AX65">
        <v>32</v>
      </c>
      <c r="AY65">
        <f>IFERROR(VLOOKUP(B65,'2021'!$B$3:$AB$102,27,0), "")</f>
        <v>34</v>
      </c>
      <c r="AZ65" t="str">
        <f>IFERROR(VLOOKUP(B65,'2020'!$B$3:$AD$92,8,0), "")</f>
        <v/>
      </c>
      <c r="BA65" t="str">
        <f>IFERROR(VLOOKUP(B65,'2019'!B66:$AC$102,20,0), "")</f>
        <v/>
      </c>
      <c r="BB65" t="str">
        <f>IFERROR(VLOOKUP(B65,'2018'!$B$3:$U$102,4,0), "")</f>
        <v/>
      </c>
      <c r="BC65">
        <v>21</v>
      </c>
      <c r="BD65">
        <f>IFERROR(VLOOKUP(B65,'2021'!$B$3:$AB$102,6,0), "")</f>
        <v>19</v>
      </c>
      <c r="BE65" t="str">
        <f>IFERROR(VLOOKUP(B65,'2020'!$B$3:$AD$92,3,0), "")</f>
        <v/>
      </c>
      <c r="BF65" t="str">
        <f>IFERROR(VLOOKUP(B65,'2019'!$B$3:$AC$102,27,0), "")</f>
        <v/>
      </c>
      <c r="BG65" t="str">
        <f>IFERROR(VLOOKUP(B65,'2018'!$B$3:$U$102,8,0), "")</f>
        <v/>
      </c>
      <c r="BH65">
        <v>51</v>
      </c>
      <c r="BI65">
        <f>IFERROR(VLOOKUP(B66,'2021'!$B$3:$AB$102,17,0), "")</f>
        <v>82</v>
      </c>
      <c r="BJ65" t="str">
        <f>IFERROR(VLOOKUP(B65,'2020'!$B$3:$AD$92,2,0), "")</f>
        <v/>
      </c>
      <c r="BK65" t="str">
        <f>IFERROR(VLOOKUP(B65,'2019'!$B$3:$AC$102,11,0), "")</f>
        <v/>
      </c>
      <c r="BL65" t="str">
        <f>IFERROR(VLOOKUP(B65,'2018'!B66:U165,13,0), "")</f>
        <v/>
      </c>
      <c r="BM65" s="25">
        <v>32.93</v>
      </c>
      <c r="BN65" s="25">
        <f>IFERROR(VLOOKUP($B65,'2021'!$B$3:$AB$102,20,0),"")</f>
        <v>21.17</v>
      </c>
      <c r="BO65" s="25" t="str">
        <f>IFERROR(VLOOKUP($B65,'2020'!$B$3:$AD$92,20,0),"")</f>
        <v/>
      </c>
      <c r="BP65" s="25" t="str">
        <f>IFERROR(VLOOKUP($B65,'2019'!$B$3:$AC$102,17,0),"")</f>
        <v/>
      </c>
      <c r="BQ65" s="25" t="str">
        <f>IFERROR(VLOOKUP($B65,'2018'!$B$3:$U$102,17,0),"")</f>
        <v/>
      </c>
      <c r="BR65" s="1">
        <v>125279</v>
      </c>
      <c r="BS65" s="1">
        <f>IFERROR(VLOOKUP(B65,'2021'!$B$3:$AB$102,18,0), "")</f>
        <v>112850</v>
      </c>
      <c r="BT65" s="1" t="str">
        <f>IFERROR(VLOOKUP(B65,'2020'!$B$3:$AD$92,16,0), "")</f>
        <v/>
      </c>
      <c r="BU65" s="1" t="str">
        <f>IFERROR(VLOOKUP(B65,'2019'!$B$3:$AC$102,7,0), "")</f>
        <v/>
      </c>
      <c r="BV65" s="1"/>
      <c r="BW65">
        <v>77</v>
      </c>
      <c r="BX65">
        <f>IFERROR(VLOOKUP(B65,'2021'!$B$3:$AB$102,24,0), "")</f>
        <v>89</v>
      </c>
      <c r="BY65" t="str">
        <f>IFERROR(VLOOKUP(B65,'2020'!$B$3:$AD$92,28,0), "")</f>
        <v/>
      </c>
      <c r="BZ65" t="str">
        <f>IFERROR(VLOOKUP(B65,'2019'!$B$3:$AC$102,13,0), "")</f>
        <v/>
      </c>
      <c r="CB65" t="s">
        <v>187</v>
      </c>
      <c r="CC65" t="str">
        <f>IFERROR(VLOOKUP(B65,'2021'!$B$3:$AB$102,5,0), "")</f>
        <v>100 (100)</v>
      </c>
      <c r="CD65" t="str">
        <f>IFERROR(VLOOKUP(B65,'2020'!$B$3:$AD$92,13,0), "")</f>
        <v/>
      </c>
      <c r="CE65" t="str">
        <f>IFERROR(VLOOKUP(B65,'2019'!$B$3:$AC$102,10,0), "")</f>
        <v/>
      </c>
      <c r="CG65">
        <v>1</v>
      </c>
      <c r="CH65">
        <f>IFERROR(VLOOKUP(B65,'2021'!$B$3:$AB$102,7,0), "")</f>
        <v>0</v>
      </c>
      <c r="CI65" t="str">
        <f>IFERROR(VLOOKUP(B65,'2020'!$B$3:$AD$92,17,0), "")</f>
        <v/>
      </c>
      <c r="CJ65" t="str">
        <f>IFERROR(VLOOKUP(B65,'2019'!$B$3:$AC$102,9,0), "")</f>
        <v/>
      </c>
      <c r="CK65" t="str">
        <f>IFERROR(VLOOKUP(B65,'2018'!$B$3:$U$102,11,0), "")</f>
        <v/>
      </c>
      <c r="CL65">
        <v>0</v>
      </c>
      <c r="CM65">
        <f>IFERROR(VLOOKUP(B65,'2021'!$B$3:$AB$102,19,0), "")</f>
        <v>0</v>
      </c>
      <c r="CN65" t="str">
        <f>IFERROR(VLOOKUP(B65,'2020'!$B$3:$AD$92,26,0), "")</f>
        <v/>
      </c>
      <c r="CO65" t="str">
        <f>IFERROR(VLOOKUP(B65,'2019'!$B$3:$AC$102,3,0), "")</f>
        <v/>
      </c>
      <c r="CP65" t="str">
        <f>IFERROR(VLOOKUP(B65,'2018'!$B$3:$U$102,18,0), "")</f>
        <v/>
      </c>
      <c r="CQ65">
        <v>82.141999999999996</v>
      </c>
      <c r="CR65">
        <f>IFERROR(VLOOKUP(B65,'2021'!$B$3:$AB$102,21,0), "")</f>
        <v>82.599000000000004</v>
      </c>
      <c r="CS65" t="str">
        <f>IFERROR(VLOOKUP(B65,'2020'!$B$3:$AD$92,7,0), "")</f>
        <v/>
      </c>
      <c r="CV65" t="s">
        <v>254</v>
      </c>
      <c r="CW65">
        <v>100</v>
      </c>
      <c r="CX65">
        <v>22</v>
      </c>
      <c r="CY65">
        <f>IFERROR( VLOOKUP(B65,Programs!B66:$AB$102,2,0), "")</f>
        <v>0</v>
      </c>
      <c r="CZ65">
        <f>IFERROR(VLOOKUP(B65,Programs!B66:$AB$102,3,0), "")</f>
        <v>0</v>
      </c>
      <c r="DA65">
        <f>IFERROR(VLOOKUP(B65,Programs!$B$3:$AB$102,3,0), "")</f>
        <v>0</v>
      </c>
      <c r="DB65">
        <f>IFERROR(VLOOKUP(B65,Programs!$B$3:$AB$102,5,0), "")</f>
        <v>0</v>
      </c>
      <c r="DC65" t="str">
        <f>IFERROR(VLOOKUP(B65,Programs!$B$3:$AB$102,6,0), "")</f>
        <v>No</v>
      </c>
      <c r="DD65">
        <f>IFERROR(VLOOKUP(B65,Programs!$B$3:$AB$102,7,0), "")</f>
        <v>0</v>
      </c>
      <c r="DE65" t="str">
        <f>IFERROR(VLOOKUP(B65,Programs!$B$3:$AB$102,8,0), "")</f>
        <v>The candidate must hold a Bachelor’s Degree, with at least 50% marks or equivalent CGPA</v>
      </c>
      <c r="DF65">
        <f>IFERROR(VLOOKUP(B65,Programs!$B$3:$AB$102,9,0), "")</f>
        <v>1</v>
      </c>
      <c r="DG65">
        <f>IFERROR(VLOOKUP(B65,Programs!$B$3:$AB$102,10,0), "")</f>
        <v>10</v>
      </c>
      <c r="DH65">
        <f>IFERROR(VLOOKUP(B65,Programs!$B$3:$AB$102,11,0), "")</f>
        <v>0</v>
      </c>
      <c r="DI65">
        <f>IFERROR(VLOOKUP(B65,Programs!$B$3:$AB$102,12,0), "")</f>
        <v>0</v>
      </c>
      <c r="DJ65">
        <f>IFERROR(VLOOKUP(B65,Programs!$B$3:$AB$102,13,0), "")</f>
        <v>0</v>
      </c>
      <c r="DK65">
        <f>IFERROR(VLOOKUP(B65,Programs!$B$3:$AB$102,14,0), "")</f>
        <v>2075000</v>
      </c>
      <c r="DL65" t="str">
        <f>IFERROR(VLOOKUP(B65,Programs!$B$3:$AB$102,15,0), "")</f>
        <v>Lakhs</v>
      </c>
      <c r="DM65">
        <f>IFERROR(VLOOKUP(B65,Programs!$B$3:$AB$102,16,0), "")</f>
        <v>6</v>
      </c>
      <c r="DN65">
        <f>IFERROR(VLOOKUP(B65,Programs!$B$3:$AB$102,17,0), "")</f>
        <v>3</v>
      </c>
      <c r="DO65">
        <f>IFERROR(VLOOKUP(B65,Programs!$B$3:$AB$102,18,0), "")</f>
        <v>24</v>
      </c>
      <c r="DP65">
        <f>IFERROR(VLOOKUP(B65,Programs!$B$3:$AB$102,19,0), "")</f>
        <v>15</v>
      </c>
      <c r="DQ65" s="30" t="str">
        <f>IFERROR(VLOOKUP(B65,Programs!$B$3:$AB$102,20,0), "")</f>
        <v>Yes</v>
      </c>
      <c r="DR65" t="str">
        <f>IFERROR(VLOOKUP(B65,Programs!$B$3:$AB$102,21,0), "")</f>
        <v>No</v>
      </c>
      <c r="DS65" t="str">
        <f>IFERROR(VLOOKUP(B65,Programs!$B$3:$AB$102,22,0), "")</f>
        <v>No</v>
      </c>
      <c r="DT65" t="str">
        <f>IFERROR(VLOOKUP(B65,Programs!$B$3:$AB$102,23,0), "")</f>
        <v>No</v>
      </c>
      <c r="DU65" t="str">
        <f>IFERROR(VLOOKUP(B65,Programs!$B$3:$AB$102,24,0), "")</f>
        <v>No</v>
      </c>
      <c r="DV65" t="str">
        <f>IFERROR(VLOOKUP(B65,Programs!$B$3:$AB$102,25,0), "")</f>
        <v>Yes</v>
      </c>
      <c r="DW65" t="str">
        <f>IFERROR(VLOOKUP(B65,Programs!$B$3:$AB$102,26,0), "")</f>
        <v>No</v>
      </c>
      <c r="DX65" t="str">
        <f>IFERROR(VLOOKUP(B65,Programs!$B$3:$AB$102,27,0), "")</f>
        <v>No</v>
      </c>
    </row>
    <row r="66" spans="1:128" x14ac:dyDescent="0.3">
      <c r="A66">
        <v>65</v>
      </c>
      <c r="B66" t="s">
        <v>102</v>
      </c>
      <c r="C66" t="s">
        <v>17</v>
      </c>
      <c r="D66">
        <v>68</v>
      </c>
      <c r="E66">
        <f>IFERROR(VLOOKUP(B66,'2021'!$B$3:$AB$102,22,0), "")</f>
        <v>44</v>
      </c>
      <c r="F66">
        <f>IFERROR(VLOOKUP(B66,'2020'!$B$3:$AD$92,11,0), "")</f>
        <v>49</v>
      </c>
      <c r="G66">
        <f>IFERROR(VLOOKUP(B66,'2019'!$B$3:$AC$102,14,0), "")</f>
        <v>52</v>
      </c>
      <c r="I66">
        <f t="shared" si="0"/>
        <v>-16</v>
      </c>
      <c r="J66">
        <v>43</v>
      </c>
      <c r="K66">
        <f>IFERROR(VLOOKUP(B66,'2021'!$B$3:$AB$102,10,0), "")</f>
        <v>42</v>
      </c>
      <c r="L66">
        <f>IFERROR(VLOOKUP(B66,'2020'!$B$3:$AD$92,20,0), "")</f>
        <v>33</v>
      </c>
      <c r="M66">
        <f>IFERROR(VLOOKUP(B66,'2019'!$B$3:$AC$102,19,0), "")</f>
        <v>35</v>
      </c>
      <c r="N66">
        <f>IFERROR(VLOOKUP(B66,'2018'!$B$3:$U$102,14,0), "")</f>
        <v>35</v>
      </c>
      <c r="O66">
        <v>46</v>
      </c>
      <c r="P66">
        <f>IFERROR(VLOOKUP(B66,'2021'!B67:$AB$102,23,0), "")</f>
        <v>35</v>
      </c>
      <c r="Q66">
        <f>IFERROR(VLOOKUP(B66,'2020'!$B$3:$AD$92,4,0), "")</f>
        <v>39</v>
      </c>
      <c r="R66">
        <f>IFERROR(VLOOKUP(B66,'2019'!$B$3:$AC$102,5,0), "")</f>
        <v>40</v>
      </c>
      <c r="T66">
        <v>68</v>
      </c>
      <c r="U66">
        <f>IFERROR(VLOOKUP(B66,'2021'!$B$3:$AB$102,11,0), "")</f>
        <v>70</v>
      </c>
      <c r="V66">
        <f>IFERROR(VLOOKUP(B66,'2020'!$B$3:$AD$92,6,0), "")</f>
        <v>69</v>
      </c>
      <c r="W66">
        <f>IFERROR(VLOOKUP(B66,'2019'!$B$3:$AC$102,12,0), "")</f>
        <v>61</v>
      </c>
      <c r="X66">
        <f>IFERROR(VLOOKUP(B66,'2018'!$B$3:$U$102,15,0), "")</f>
        <v>52</v>
      </c>
      <c r="Y66">
        <v>95</v>
      </c>
      <c r="Z66">
        <f>IFERROR(VLOOKUP(B66,'2021'!$B$3:$AB$102,12,0), "")</f>
        <v>91</v>
      </c>
      <c r="AA66">
        <f>IFERROR(VLOOKUP(B66,'2020'!$B$3:$AD$92,15,0), "")</f>
        <v>92</v>
      </c>
      <c r="AB66">
        <f>IFERROR(VLOOKUP(B66,'2019'!$B$3:$AC$102,21,0), "")</f>
        <v>92</v>
      </c>
      <c r="AC66">
        <f>IFERROR(VLOOKUP(B66,'2018'!$B$3:$U$102,19,0), "")</f>
        <v>96</v>
      </c>
      <c r="AD66">
        <v>67</v>
      </c>
      <c r="AE66">
        <f>IFERROR(VLOOKUP(B66,'2021'!$B$3:$AB$102,9,0), "")</f>
        <v>62</v>
      </c>
      <c r="AF66">
        <f>IFERROR(VLOOKUP(B66,'2020'!$B$3:$AD$92,18,0), "")</f>
        <v>76</v>
      </c>
      <c r="AG66">
        <f>IFERROR(VLOOKUP(B66,'2019'!$B$3:$AC$102,16,0), "")</f>
        <v>72</v>
      </c>
      <c r="AH66">
        <f>IFERROR(VLOOKUP(B66,'2018'!$B$3:$U$102,16,0), "")</f>
        <v>77</v>
      </c>
      <c r="AI66">
        <v>65</v>
      </c>
      <c r="AJ66">
        <v>71</v>
      </c>
      <c r="AK66">
        <v>67</v>
      </c>
      <c r="AL66">
        <v>73</v>
      </c>
      <c r="AM66">
        <f>IFERROR(VLOOKUP(B66,'2019'!$B$3:$AC$102,24,0), "")</f>
        <v>68</v>
      </c>
      <c r="AN66">
        <v>8.43</v>
      </c>
      <c r="AO66">
        <f>IFERROR(VLOOKUP(B66,'2021'!$B$3:$AB$102,13,0), "")</f>
        <v>8.69</v>
      </c>
      <c r="AP66">
        <f>IFERROR(VLOOKUP(B66,'2020'!$B$3:$AD$92,25,0), "")</f>
        <v>8.61</v>
      </c>
      <c r="AS66">
        <v>50</v>
      </c>
      <c r="AT66">
        <f>IFERROR(VLOOKUP(B66,'2021'!$B$3:$AB$102,3,0), "")</f>
        <v>58</v>
      </c>
      <c r="AU66">
        <f>IFERROR(VLOOKUP(B66,'2020'!$B$3:$AD$92,12,0), "")</f>
        <v>56</v>
      </c>
      <c r="AV66">
        <f>IFERROR(VLOOKUP(B66,'2019'!$B$3:$AC$102,22,0), "")</f>
        <v>65</v>
      </c>
      <c r="AW66">
        <f>IFERROR(VLOOKUP(B66,'2018'!$B$3:$U$102,5,0), "")</f>
        <v>43</v>
      </c>
      <c r="AX66">
        <v>46</v>
      </c>
      <c r="AY66">
        <f>IFERROR(VLOOKUP(B66,'2021'!$B$3:$AB$102,27,0), "")</f>
        <v>39</v>
      </c>
      <c r="AZ66">
        <f>IFERROR(VLOOKUP(B66,'2020'!$B$3:$AD$92,8,0), "")</f>
        <v>42</v>
      </c>
      <c r="BA66">
        <f>IFERROR(VLOOKUP(B66,'2019'!B67:$AC$102,20,0), "")</f>
        <v>35</v>
      </c>
      <c r="BB66">
        <f>IFERROR(VLOOKUP(B66,'2018'!$B$3:$U$102,4,0), "")</f>
        <v>38</v>
      </c>
      <c r="BC66">
        <v>32</v>
      </c>
      <c r="BD66">
        <f>IFERROR(VLOOKUP(B66,'2021'!$B$3:$AB$102,6,0), "")</f>
        <v>26</v>
      </c>
      <c r="BE66">
        <f>IFERROR(VLOOKUP(B66,'2020'!$B$3:$AD$92,3,0), "")</f>
        <v>26</v>
      </c>
      <c r="BF66">
        <f>IFERROR(VLOOKUP(B66,'2019'!$B$3:$AC$102,27,0), "")</f>
        <v>25</v>
      </c>
      <c r="BG66">
        <f>IFERROR(VLOOKUP(B66,'2018'!$B$3:$U$102,8,0), "")</f>
        <v>28</v>
      </c>
      <c r="BH66">
        <v>76</v>
      </c>
      <c r="BI66">
        <f>IFERROR(VLOOKUP(B67,'2021'!$B$3:$AB$102,17,0), "")</f>
        <v>77</v>
      </c>
      <c r="BJ66">
        <f>IFERROR(VLOOKUP(B66,'2020'!$B$3:$AD$92,2,0), "")</f>
        <v>58</v>
      </c>
      <c r="BK66">
        <f>IFERROR(VLOOKUP(B66,'2019'!$B$3:$AC$102,11,0), "")</f>
        <v>85</v>
      </c>
      <c r="BL66">
        <f>IFERROR(VLOOKUP(B66,'2018'!B67:U166,13,0), "")</f>
        <v>72</v>
      </c>
      <c r="BM66" s="25">
        <v>45.27</v>
      </c>
      <c r="BN66" s="25">
        <f>IFERROR(VLOOKUP($B66,'2021'!$B$3:$AB$102,20,0),"")</f>
        <v>53.896999999999998</v>
      </c>
      <c r="BO66" s="25">
        <f>IFERROR(VLOOKUP($B66,'2020'!$B$3:$AD$92,20,0),"")</f>
        <v>33</v>
      </c>
      <c r="BP66" s="25">
        <f>IFERROR(VLOOKUP($B66,'2019'!$B$3:$AC$102,17,0),"")</f>
        <v>52</v>
      </c>
      <c r="BQ66" s="25">
        <f>IFERROR(VLOOKUP($B66,'2018'!$B$3:$U$102,17,0),"")</f>
        <v>48</v>
      </c>
      <c r="BR66" s="1">
        <v>67273</v>
      </c>
      <c r="BS66" s="1">
        <f>IFERROR(VLOOKUP(B66,'2021'!$B$3:$AB$102,18,0), "")</f>
        <v>66576</v>
      </c>
      <c r="BT66" s="1">
        <f>IFERROR(VLOOKUP(B66,'2020'!$B$3:$AD$92,16,0), "")</f>
        <v>63873</v>
      </c>
      <c r="BU66" s="1">
        <f>IFERROR(VLOOKUP(B66,'2019'!$B$3:$AC$102,7,0), "")</f>
        <v>62063</v>
      </c>
      <c r="BV66" s="1"/>
      <c r="BW66">
        <v>9</v>
      </c>
      <c r="BX66">
        <f>IFERROR(VLOOKUP(B66,'2021'!$B$3:$AB$102,24,0), "")</f>
        <v>7</v>
      </c>
      <c r="BY66">
        <f>IFERROR(VLOOKUP(B66,'2020'!$B$3:$AD$92,28,0), "")</f>
        <v>7</v>
      </c>
      <c r="BZ66">
        <f>IFERROR(VLOOKUP(B66,'2019'!$B$3:$AC$102,13,0), "")</f>
        <v>4</v>
      </c>
      <c r="CB66" t="s">
        <v>255</v>
      </c>
      <c r="CC66" t="str">
        <f>IFERROR(VLOOKUP(B66,'2021'!$B$3:$AB$102,5,0), "")</f>
        <v>82 (83)</v>
      </c>
      <c r="CD66" t="str">
        <f>IFERROR(VLOOKUP(B66,'2020'!$B$3:$AD$92,13,0), "")</f>
        <v>90 (90)</v>
      </c>
      <c r="CE66" t="str">
        <f>IFERROR(VLOOKUP(B66,'2019'!$B$3:$AC$102,10,0), "")</f>
        <v>73 (96)</v>
      </c>
      <c r="CG66">
        <v>36</v>
      </c>
      <c r="CH66">
        <f>IFERROR(VLOOKUP(B66,'2021'!$B$3:$AB$102,7,0), "")</f>
        <v>41</v>
      </c>
      <c r="CI66">
        <f>IFERROR(VLOOKUP(B66,'2020'!$B$3:$AD$92,17,0), "")</f>
        <v>42</v>
      </c>
      <c r="CJ66">
        <f>IFERROR(VLOOKUP(B66,'2019'!$B$3:$AC$102,9,0), "")</f>
        <v>38</v>
      </c>
      <c r="CK66">
        <f>IFERROR(VLOOKUP(B66,'2018'!$B$3:$U$102,11,0), "")</f>
        <v>27</v>
      </c>
      <c r="CL66">
        <v>11</v>
      </c>
      <c r="CM66">
        <f>IFERROR(VLOOKUP(B66,'2021'!$B$3:$AB$102,19,0), "")</f>
        <v>10</v>
      </c>
      <c r="CN66">
        <f>IFERROR(VLOOKUP(B66,'2020'!$B$3:$AD$92,26,0), "")</f>
        <v>18</v>
      </c>
      <c r="CO66">
        <f>IFERROR(VLOOKUP(B66,'2019'!$B$3:$AC$102,3,0), "")</f>
        <v>15</v>
      </c>
      <c r="CP66">
        <f>IFERROR(VLOOKUP(B66,'2018'!$B$3:$U$102,18,0), "")</f>
        <v>10</v>
      </c>
      <c r="CQ66">
        <v>84.308000000000007</v>
      </c>
      <c r="CR66">
        <f>IFERROR(VLOOKUP(B66,'2021'!$B$3:$AB$102,21,0), "")</f>
        <v>85.216999999999999</v>
      </c>
      <c r="CS66">
        <f>IFERROR(VLOOKUP(B66,'2020'!$B$3:$AD$92,7,0), "")</f>
        <v>85</v>
      </c>
      <c r="CV66" t="s">
        <v>239</v>
      </c>
      <c r="CW66">
        <v>100</v>
      </c>
      <c r="CX66">
        <v>24</v>
      </c>
      <c r="CY66">
        <f>IFERROR( VLOOKUP(B66,Programs!B67:$AB$102,2,0), "")</f>
        <v>0</v>
      </c>
      <c r="CZ66">
        <f>IFERROR(VLOOKUP(B66,Programs!B67:$AB$102,3,0), "")</f>
        <v>0</v>
      </c>
      <c r="DA66">
        <f>IFERROR(VLOOKUP(B66,Programs!$B$3:$AB$102,3,0), "")</f>
        <v>0</v>
      </c>
      <c r="DB66" t="str">
        <f>IFERROR(VLOOKUP(B66,Programs!$B$3:$AB$102,5,0), "")</f>
        <v>C1</v>
      </c>
      <c r="DC66" t="str">
        <f>IFERROR(VLOOKUP(B66,Programs!$B$3:$AB$102,6,0), "")</f>
        <v>Yes</v>
      </c>
      <c r="DD66">
        <f>IFERROR(VLOOKUP(B66,Programs!$B$3:$AB$102,7,0), "")</f>
        <v>0</v>
      </c>
      <c r="DE66" t="str">
        <f>IFERROR(VLOOKUP(B66,Programs!$B$3:$AB$102,8,0), "")</f>
        <v>Students holding a Bachelor degree</v>
      </c>
      <c r="DF66">
        <f>IFERROR(VLOOKUP(B66,Programs!$B$3:$AB$102,9,0), "")</f>
        <v>1</v>
      </c>
      <c r="DG66">
        <f>IFERROR(VLOOKUP(B66,Programs!$B$3:$AB$102,10,0), "")</f>
        <v>0</v>
      </c>
      <c r="DH66" t="str">
        <f>IFERROR(VLOOKUP(B66,Programs!$B$3:$AB$102,11,0), "")</f>
        <v>National</v>
      </c>
      <c r="DI66">
        <f>IFERROR(VLOOKUP(B66,Programs!$B$3:$AB$102,12,0), "")</f>
        <v>0</v>
      </c>
      <c r="DJ66">
        <f>IFERROR(VLOOKUP(B66,Programs!$B$3:$AB$102,13,0), "")</f>
        <v>835</v>
      </c>
      <c r="DK66">
        <f>IFERROR(VLOOKUP(B66,Programs!$B$3:$AB$102,14,0), "")</f>
        <v>2505</v>
      </c>
      <c r="DL66" t="str">
        <f>IFERROR(VLOOKUP(B66,Programs!$B$3:$AB$102,15,0), "")</f>
        <v>Euro</v>
      </c>
      <c r="DM66">
        <f>IFERROR(VLOOKUP(B66,Programs!$B$3:$AB$102,16,0), "")</f>
        <v>4</v>
      </c>
      <c r="DN66">
        <f>IFERROR(VLOOKUP(B66,Programs!$B$3:$AB$102,17,0), "")</f>
        <v>4</v>
      </c>
      <c r="DO66">
        <f>IFERROR(VLOOKUP(B66,Programs!$B$3:$AB$102,18,0), "")</f>
        <v>9</v>
      </c>
      <c r="DP66">
        <f>IFERROR(VLOOKUP(B66,Programs!$B$3:$AB$102,19,0), "")</f>
        <v>4</v>
      </c>
      <c r="DQ66" s="30" t="str">
        <f>IFERROR(VLOOKUP(B66,Programs!$B$3:$AB$102,20,0), "")</f>
        <v>No</v>
      </c>
      <c r="DR66" t="str">
        <f>IFERROR(VLOOKUP(B66,Programs!$B$3:$AB$102,21,0), "")</f>
        <v>No</v>
      </c>
      <c r="DS66" t="str">
        <f>IFERROR(VLOOKUP(B66,Programs!$B$3:$AB$102,22,0), "")</f>
        <v>Yes</v>
      </c>
      <c r="DT66" t="str">
        <f>IFERROR(VLOOKUP(B66,Programs!$B$3:$AB$102,23,0), "")</f>
        <v>Yes</v>
      </c>
      <c r="DU66" t="str">
        <f>IFERROR(VLOOKUP(B66,Programs!$B$3:$AB$102,24,0), "")</f>
        <v>No</v>
      </c>
      <c r="DV66" t="str">
        <f>IFERROR(VLOOKUP(B66,Programs!$B$3:$AB$102,25,0), "")</f>
        <v>No</v>
      </c>
      <c r="DW66" t="str">
        <f>IFERROR(VLOOKUP(B66,Programs!$B$3:$AB$102,26,0), "")</f>
        <v>No</v>
      </c>
      <c r="DX66" t="str">
        <f>IFERROR(VLOOKUP(B66,Programs!$B$3:$AB$102,27,0), "")</f>
        <v>No</v>
      </c>
    </row>
    <row r="67" spans="1:128" x14ac:dyDescent="0.3">
      <c r="A67">
        <v>66</v>
      </c>
      <c r="B67" t="s">
        <v>103</v>
      </c>
      <c r="C67" t="s">
        <v>17</v>
      </c>
      <c r="D67">
        <v>53</v>
      </c>
      <c r="E67">
        <f>IFERROR(VLOOKUP(B67,'2021'!$B$3:$AB$102,22,0), "")</f>
        <v>46</v>
      </c>
      <c r="F67">
        <f>IFERROR(VLOOKUP(B67,'2020'!$B$3:$AD$92,11,0), "")</f>
        <v>31</v>
      </c>
      <c r="G67">
        <f>IFERROR(VLOOKUP(B67,'2019'!$B$3:$AC$102,14,0), "")</f>
        <v>27</v>
      </c>
      <c r="I67">
        <f t="shared" ref="I67:I101" si="1">G67-D67</f>
        <v>-26</v>
      </c>
      <c r="J67">
        <v>73</v>
      </c>
      <c r="K67">
        <f>IFERROR(VLOOKUP(B67,'2021'!$B$3:$AB$102,10,0), "")</f>
        <v>69</v>
      </c>
      <c r="L67">
        <f>IFERROR(VLOOKUP(B67,'2020'!$B$3:$AD$92,20,0), "")</f>
        <v>69</v>
      </c>
      <c r="M67">
        <f>IFERROR(VLOOKUP(B67,'2019'!$B$3:$AC$102,19,0), "")</f>
        <v>71</v>
      </c>
      <c r="N67">
        <f>IFERROR(VLOOKUP(B67,'2018'!$B$3:$U$102,14,0), "")</f>
        <v>69</v>
      </c>
      <c r="O67">
        <v>78</v>
      </c>
      <c r="P67" t="str">
        <f>IFERROR(VLOOKUP(B67,'2021'!B68:$AB$102,23,0), "")</f>
        <v/>
      </c>
      <c r="Q67">
        <f>IFERROR(VLOOKUP(B67,'2020'!$B$3:$AD$92,4,0), "")</f>
        <v>32</v>
      </c>
      <c r="R67">
        <f>IFERROR(VLOOKUP(B67,'2019'!$B$3:$AC$102,5,0), "")</f>
        <v>43</v>
      </c>
      <c r="T67">
        <v>55</v>
      </c>
      <c r="U67">
        <f>IFERROR(VLOOKUP(B67,'2021'!$B$3:$AB$102,11,0), "")</f>
        <v>45</v>
      </c>
      <c r="V67">
        <f>IFERROR(VLOOKUP(B67,'2020'!$B$3:$AD$92,6,0), "")</f>
        <v>41</v>
      </c>
      <c r="W67">
        <f>IFERROR(VLOOKUP(B67,'2019'!$B$3:$AC$102,12,0), "")</f>
        <v>37</v>
      </c>
      <c r="X67">
        <f>IFERROR(VLOOKUP(B67,'2018'!$B$3:$U$102,15,0), "")</f>
        <v>35</v>
      </c>
      <c r="Y67">
        <v>95</v>
      </c>
      <c r="Z67">
        <f>IFERROR(VLOOKUP(B67,'2021'!$B$3:$AB$102,12,0), "")</f>
        <v>94</v>
      </c>
      <c r="AA67">
        <f>IFERROR(VLOOKUP(B67,'2020'!$B$3:$AD$92,15,0), "")</f>
        <v>94</v>
      </c>
      <c r="AB67">
        <f>IFERROR(VLOOKUP(B67,'2019'!$B$3:$AC$102,21,0), "")</f>
        <v>98</v>
      </c>
      <c r="AC67">
        <f>IFERROR(VLOOKUP(B67,'2018'!$B$3:$U$102,19,0), "")</f>
        <v>98</v>
      </c>
      <c r="AD67">
        <v>31</v>
      </c>
      <c r="AE67">
        <f>IFERROR(VLOOKUP(B67,'2021'!$B$3:$AB$102,9,0), "")</f>
        <v>19</v>
      </c>
      <c r="AF67">
        <f>IFERROR(VLOOKUP(B67,'2020'!$B$3:$AD$92,18,0), "")</f>
        <v>28</v>
      </c>
      <c r="AG67">
        <f>IFERROR(VLOOKUP(B67,'2019'!$B$3:$AC$102,16,0), "")</f>
        <v>29</v>
      </c>
      <c r="AH67">
        <f>IFERROR(VLOOKUP(B67,'2018'!$B$3:$U$102,16,0), "")</f>
        <v>40</v>
      </c>
      <c r="AI67">
        <v>66</v>
      </c>
      <c r="AJ67">
        <v>58</v>
      </c>
      <c r="AK67">
        <v>40</v>
      </c>
      <c r="AL67">
        <v>37</v>
      </c>
      <c r="AM67">
        <f>IFERROR(VLOOKUP(B67,'2019'!$B$3:$AC$102,24,0), "")</f>
        <v>45</v>
      </c>
      <c r="AN67">
        <v>8.4700000000000006</v>
      </c>
      <c r="AO67">
        <f>IFERROR(VLOOKUP(B67,'2021'!$B$3:$AB$102,13,0), "")</f>
        <v>8.3699999999999992</v>
      </c>
      <c r="AP67">
        <f>IFERROR(VLOOKUP(B67,'2020'!$B$3:$AD$92,25,0), "")</f>
        <v>8.75</v>
      </c>
      <c r="AS67">
        <v>27</v>
      </c>
      <c r="AT67">
        <f>IFERROR(VLOOKUP(B67,'2021'!$B$3:$AB$102,3,0), "")</f>
        <v>25</v>
      </c>
      <c r="AU67">
        <f>IFERROR(VLOOKUP(B67,'2020'!$B$3:$AD$92,12,0), "")</f>
        <v>25</v>
      </c>
      <c r="AV67">
        <f>IFERROR(VLOOKUP(B67,'2019'!$B$3:$AC$102,22,0), "")</f>
        <v>29</v>
      </c>
      <c r="AW67">
        <f>IFERROR(VLOOKUP(B67,'2018'!$B$3:$U$102,5,0), "")</f>
        <v>31</v>
      </c>
      <c r="AX67">
        <v>49</v>
      </c>
      <c r="AY67">
        <f>IFERROR(VLOOKUP(B67,'2021'!$B$3:$AB$102,27,0), "")</f>
        <v>50</v>
      </c>
      <c r="AZ67">
        <f>IFERROR(VLOOKUP(B67,'2020'!$B$3:$AD$92,8,0), "")</f>
        <v>52</v>
      </c>
      <c r="BA67" t="str">
        <f>IFERROR(VLOOKUP(B67,'2019'!B68:$AC$102,20,0), "")</f>
        <v/>
      </c>
      <c r="BB67">
        <f>IFERROR(VLOOKUP(B67,'2018'!$B$3:$U$102,4,0), "")</f>
        <v>38</v>
      </c>
      <c r="BC67">
        <v>36</v>
      </c>
      <c r="BD67">
        <f>IFERROR(VLOOKUP(B67,'2021'!$B$3:$AB$102,6,0), "")</f>
        <v>38</v>
      </c>
      <c r="BE67">
        <f>IFERROR(VLOOKUP(B67,'2020'!$B$3:$AD$92,3,0), "")</f>
        <v>39</v>
      </c>
      <c r="BF67">
        <f>IFERROR(VLOOKUP(B67,'2019'!$B$3:$AC$102,27,0), "")</f>
        <v>36</v>
      </c>
      <c r="BG67">
        <f>IFERROR(VLOOKUP(B67,'2018'!$B$3:$U$102,8,0), "")</f>
        <v>32</v>
      </c>
      <c r="BH67">
        <v>72</v>
      </c>
      <c r="BI67">
        <f>IFERROR(VLOOKUP(B68,'2021'!$B$3:$AB$102,17,0), "")</f>
        <v>80</v>
      </c>
      <c r="BJ67">
        <f>IFERROR(VLOOKUP(B67,'2020'!$B$3:$AD$92,2,0), "")</f>
        <v>29</v>
      </c>
      <c r="BK67">
        <f>IFERROR(VLOOKUP(B67,'2019'!$B$3:$AC$102,11,0), "")</f>
        <v>18</v>
      </c>
      <c r="BL67" t="str">
        <f>IFERROR(VLOOKUP(B67,'2018'!B68:U167,13,0), "")</f>
        <v/>
      </c>
      <c r="BM67" s="25">
        <v>41.48</v>
      </c>
      <c r="BN67" s="25">
        <f>IFERROR(VLOOKUP($B67,'2021'!$B$3:$AB$102,20,0),"")</f>
        <v>45.936999999999998</v>
      </c>
      <c r="BO67" s="25">
        <f>IFERROR(VLOOKUP($B67,'2020'!$B$3:$AD$92,20,0),"")</f>
        <v>69</v>
      </c>
      <c r="BP67" s="25">
        <f>IFERROR(VLOOKUP($B67,'2019'!$B$3:$AC$102,17,0),"")</f>
        <v>51</v>
      </c>
      <c r="BQ67" s="25">
        <f>IFERROR(VLOOKUP($B67,'2018'!$B$3:$U$102,17,0),"")</f>
        <v>44</v>
      </c>
      <c r="BR67" s="1">
        <v>64994</v>
      </c>
      <c r="BS67" s="1">
        <f>IFERROR(VLOOKUP(B67,'2021'!$B$3:$AB$102,18,0), "")</f>
        <v>61678</v>
      </c>
      <c r="BT67" s="1">
        <f>IFERROR(VLOOKUP(B67,'2020'!$B$3:$AD$92,16,0), "")</f>
        <v>67191</v>
      </c>
      <c r="BU67" s="1">
        <f>IFERROR(VLOOKUP(B67,'2019'!$B$3:$AC$102,7,0), "")</f>
        <v>64546</v>
      </c>
      <c r="BV67" s="1"/>
      <c r="BW67">
        <v>38</v>
      </c>
      <c r="BX67">
        <f>IFERROR(VLOOKUP(B67,'2021'!$B$3:$AB$102,24,0), "")</f>
        <v>38</v>
      </c>
      <c r="BY67">
        <f>IFERROR(VLOOKUP(B67,'2020'!$B$3:$AD$92,28,0), "")</f>
        <v>35</v>
      </c>
      <c r="BZ67">
        <f>IFERROR(VLOOKUP(B67,'2019'!$B$3:$AC$102,13,0), "")</f>
        <v>40</v>
      </c>
      <c r="CB67" t="s">
        <v>256</v>
      </c>
      <c r="CC67" t="str">
        <f>IFERROR(VLOOKUP(B67,'2021'!$B$3:$AB$102,5,0), "")</f>
        <v>84 (88)</v>
      </c>
      <c r="CD67" t="str">
        <f>IFERROR(VLOOKUP(B67,'2020'!$B$3:$AD$92,13,0), "")</f>
        <v>94 (82)</v>
      </c>
      <c r="CE67" t="str">
        <f>IFERROR(VLOOKUP(B67,'2019'!$B$3:$AC$102,10,0), "")</f>
        <v>95 (85)</v>
      </c>
      <c r="CG67">
        <v>21</v>
      </c>
      <c r="CH67">
        <f>IFERROR(VLOOKUP(B67,'2021'!$B$3:$AB$102,7,0), "")</f>
        <v>21</v>
      </c>
      <c r="CI67">
        <f>IFERROR(VLOOKUP(B67,'2020'!$B$3:$AD$92,17,0), "")</f>
        <v>24</v>
      </c>
      <c r="CJ67">
        <f>IFERROR(VLOOKUP(B67,'2019'!$B$3:$AC$102,9,0), "")</f>
        <v>36</v>
      </c>
      <c r="CK67">
        <f>IFERROR(VLOOKUP(B67,'2018'!$B$3:$U$102,11,0), "")</f>
        <v>37</v>
      </c>
      <c r="CL67">
        <v>67</v>
      </c>
      <c r="CM67">
        <f>IFERROR(VLOOKUP(B67,'2021'!$B$3:$AB$102,19,0), "")</f>
        <v>47</v>
      </c>
      <c r="CN67">
        <f>IFERROR(VLOOKUP(B67,'2020'!$B$3:$AD$92,26,0), "")</f>
        <v>56</v>
      </c>
      <c r="CO67">
        <f>IFERROR(VLOOKUP(B67,'2019'!$B$3:$AC$102,3,0), "")</f>
        <v>61</v>
      </c>
      <c r="CP67">
        <f>IFERROR(VLOOKUP(B67,'2018'!$B$3:$U$102,18,0), "")</f>
        <v>64</v>
      </c>
      <c r="CQ67">
        <v>85.456000000000003</v>
      </c>
      <c r="CR67">
        <f>IFERROR(VLOOKUP(B67,'2021'!$B$3:$AB$102,21,0), "")</f>
        <v>86.311000000000007</v>
      </c>
      <c r="CS67">
        <f>IFERROR(VLOOKUP(B67,'2020'!$B$3:$AD$92,7,0), "")</f>
        <v>85</v>
      </c>
      <c r="CV67" t="s">
        <v>172</v>
      </c>
      <c r="CW67">
        <v>100</v>
      </c>
      <c r="CX67">
        <v>10</v>
      </c>
      <c r="CY67">
        <f>IFERROR( VLOOKUP(B67,Programs!B68:$AB$102,2,0), "")</f>
        <v>6.5</v>
      </c>
      <c r="CZ67">
        <f>IFERROR(VLOOKUP(B67,Programs!B68:$AB$102,3,0), "")</f>
        <v>0</v>
      </c>
      <c r="DA67">
        <f>IFERROR(VLOOKUP(B67,Programs!$B$3:$AB$102,3,0), "")</f>
        <v>0</v>
      </c>
      <c r="DB67">
        <f>IFERROR(VLOOKUP(B67,Programs!$B$3:$AB$102,5,0), "")</f>
        <v>0</v>
      </c>
      <c r="DC67" t="str">
        <f>IFERROR(VLOOKUP(B67,Programs!$B$3:$AB$102,6,0), "")</f>
        <v>No</v>
      </c>
      <c r="DD67">
        <f>IFERROR(VLOOKUP(B67,Programs!$B$3:$AB$102,7,0), "")</f>
        <v>0</v>
      </c>
      <c r="DE67" t="str">
        <f>IFERROR(VLOOKUP(B67,Programs!$B$3:$AB$102,8,0), "")</f>
        <v>a master's degree from a recognized institution OR a 3 or 4-year bachelor's * degree from a recognized institution</v>
      </c>
      <c r="DF67">
        <f>IFERROR(VLOOKUP(B67,Programs!$B$3:$AB$102,9,0), "")</f>
        <v>1</v>
      </c>
      <c r="DG67">
        <f>IFERROR(VLOOKUP(B67,Programs!$B$3:$AB$102,10,0), "")</f>
        <v>0</v>
      </c>
      <c r="DH67" t="str">
        <f>IFERROR(VLOOKUP(B67,Programs!$B$3:$AB$102,11,0), "")</f>
        <v>Both</v>
      </c>
      <c r="DI67">
        <f>IFERROR(VLOOKUP(B67,Programs!$B$3:$AB$102,12,0), "")</f>
        <v>50</v>
      </c>
      <c r="DJ67">
        <f>IFERROR(VLOOKUP(B67,Programs!$B$3:$AB$102,13,0), "")</f>
        <v>0</v>
      </c>
      <c r="DK67">
        <f>IFERROR(VLOOKUP(B67,Programs!$B$3:$AB$102,14,0), "")</f>
        <v>19995</v>
      </c>
      <c r="DL67" t="str">
        <f>IFERROR(VLOOKUP(B67,Programs!$B$3:$AB$102,15,0), "")</f>
        <v>Euro</v>
      </c>
      <c r="DM67">
        <f>IFERROR(VLOOKUP(B67,Programs!$B$3:$AB$102,16,0), "")</f>
        <v>3</v>
      </c>
      <c r="DN67">
        <f>IFERROR(VLOOKUP(B67,Programs!$B$3:$AB$102,17,0), "")</f>
        <v>3</v>
      </c>
      <c r="DO67">
        <f>IFERROR(VLOOKUP(B67,Programs!$B$3:$AB$102,18,0), "")</f>
        <v>10</v>
      </c>
      <c r="DP67">
        <f>IFERROR(VLOOKUP(B67,Programs!$B$3:$AB$102,19,0), "")</f>
        <v>0</v>
      </c>
      <c r="DQ67" s="30" t="str">
        <f>IFERROR(VLOOKUP(B67,Programs!$B$3:$AB$102,20,0), "")</f>
        <v>No</v>
      </c>
      <c r="DR67" t="str">
        <f>IFERROR(VLOOKUP(B67,Programs!$B$3:$AB$102,21,0), "")</f>
        <v>Yes</v>
      </c>
      <c r="DS67" t="str">
        <f>IFERROR(VLOOKUP(B67,Programs!$B$3:$AB$102,22,0), "")</f>
        <v>No</v>
      </c>
      <c r="DT67" t="str">
        <f>IFERROR(VLOOKUP(B67,Programs!$B$3:$AB$102,23,0), "")</f>
        <v>No</v>
      </c>
      <c r="DU67" t="str">
        <f>IFERROR(VLOOKUP(B67,Programs!$B$3:$AB$102,24,0), "")</f>
        <v>Yes</v>
      </c>
      <c r="DV67" t="str">
        <f>IFERROR(VLOOKUP(B67,Programs!$B$3:$AB$102,25,0), "")</f>
        <v>No</v>
      </c>
      <c r="DW67" t="str">
        <f>IFERROR(VLOOKUP(B67,Programs!$B$3:$AB$102,26,0), "")</f>
        <v>Yes</v>
      </c>
      <c r="DX67" t="str">
        <f>IFERROR(VLOOKUP(B67,Programs!$B$3:$AB$102,27,0), "")</f>
        <v>No</v>
      </c>
    </row>
    <row r="68" spans="1:128" x14ac:dyDescent="0.3">
      <c r="A68">
        <v>67</v>
      </c>
      <c r="B68" t="s">
        <v>104</v>
      </c>
      <c r="C68" t="s">
        <v>1</v>
      </c>
      <c r="D68">
        <v>41</v>
      </c>
      <c r="E68">
        <f>IFERROR(VLOOKUP(B68,'2021'!$B$3:$AB$102,22,0), "")</f>
        <v>26</v>
      </c>
      <c r="F68">
        <f>IFERROR(VLOOKUP(B68,'2020'!$B$3:$AD$92,11,0), "")</f>
        <v>44</v>
      </c>
      <c r="G68">
        <f>IFERROR(VLOOKUP(B68,'2019'!$B$3:$AC$102,14,0), "")</f>
        <v>44</v>
      </c>
      <c r="I68">
        <f t="shared" si="1"/>
        <v>3</v>
      </c>
      <c r="J68">
        <v>60</v>
      </c>
      <c r="K68">
        <f>IFERROR(VLOOKUP(B68,'2021'!$B$3:$AB$102,10,0), "")</f>
        <v>33</v>
      </c>
      <c r="L68">
        <f>IFERROR(VLOOKUP(B68,'2020'!$B$3:$AD$92,20,0), "")</f>
        <v>33</v>
      </c>
      <c r="M68">
        <f>IFERROR(VLOOKUP(B68,'2019'!$B$3:$AC$102,19,0), "")</f>
        <v>33</v>
      </c>
      <c r="N68">
        <f>IFERROR(VLOOKUP(B68,'2018'!$B$3:$U$102,14,0), "")</f>
        <v>23</v>
      </c>
      <c r="O68">
        <v>45</v>
      </c>
      <c r="P68" t="str">
        <f>IFERROR(VLOOKUP(B68,'2021'!B69:$AB$102,23,0), "")</f>
        <v/>
      </c>
      <c r="Q68">
        <f>IFERROR(VLOOKUP(B68,'2020'!$B$3:$AD$92,4,0), "")</f>
        <v>42</v>
      </c>
      <c r="R68">
        <f>IFERROR(VLOOKUP(B68,'2019'!$B$3:$AC$102,5,0), "")</f>
        <v>46</v>
      </c>
      <c r="T68">
        <v>56</v>
      </c>
      <c r="U68">
        <f>IFERROR(VLOOKUP(B68,'2021'!$B$3:$AB$102,11,0), "")</f>
        <v>45</v>
      </c>
      <c r="V68">
        <f>IFERROR(VLOOKUP(B68,'2020'!$B$3:$AD$92,6,0), "")</f>
        <v>42</v>
      </c>
      <c r="W68">
        <f>IFERROR(VLOOKUP(B68,'2019'!$B$3:$AC$102,12,0), "")</f>
        <v>45</v>
      </c>
      <c r="X68">
        <f>IFERROR(VLOOKUP(B68,'2018'!$B$3:$U$102,15,0), "")</f>
        <v>49</v>
      </c>
      <c r="Y68">
        <v>86</v>
      </c>
      <c r="Z68">
        <f>IFERROR(VLOOKUP(B68,'2021'!$B$3:$AB$102,12,0), "")</f>
        <v>86</v>
      </c>
      <c r="AA68">
        <f>IFERROR(VLOOKUP(B68,'2020'!$B$3:$AD$92,15,0), "")</f>
        <v>100</v>
      </c>
      <c r="AB68">
        <f>IFERROR(VLOOKUP(B68,'2019'!$B$3:$AC$102,21,0), "")</f>
        <v>100</v>
      </c>
      <c r="AC68">
        <f>IFERROR(VLOOKUP(B68,'2018'!$B$3:$U$102,19,0), "")</f>
        <v>92</v>
      </c>
      <c r="AD68">
        <v>42</v>
      </c>
      <c r="AE68">
        <f>IFERROR(VLOOKUP(B68,'2021'!$B$3:$AB$102,9,0), "")</f>
        <v>49</v>
      </c>
      <c r="AF68">
        <f>IFERROR(VLOOKUP(B68,'2020'!$B$3:$AD$92,18,0), "")</f>
        <v>44</v>
      </c>
      <c r="AG68">
        <f>IFERROR(VLOOKUP(B68,'2019'!$B$3:$AC$102,16,0), "")</f>
        <v>39</v>
      </c>
      <c r="AH68">
        <f>IFERROR(VLOOKUP(B68,'2018'!$B$3:$U$102,16,0), "")</f>
        <v>46</v>
      </c>
      <c r="AI68">
        <v>67</v>
      </c>
      <c r="AJ68">
        <v>60</v>
      </c>
      <c r="AK68">
        <v>42</v>
      </c>
      <c r="AL68">
        <v>33</v>
      </c>
      <c r="AM68">
        <f>IFERROR(VLOOKUP(B68,'2019'!$B$3:$AC$102,24,0), "")</f>
        <v>51</v>
      </c>
      <c r="AN68">
        <v>9.07</v>
      </c>
      <c r="AO68">
        <f>IFERROR(VLOOKUP(B68,'2021'!$B$3:$AB$102,13,0), "")</f>
        <v>9.09</v>
      </c>
      <c r="AP68">
        <f>IFERROR(VLOOKUP(B68,'2020'!$B$3:$AD$92,25,0), "")</f>
        <v>8.9700000000000006</v>
      </c>
      <c r="AS68">
        <v>55</v>
      </c>
      <c r="AT68">
        <f>IFERROR(VLOOKUP(B68,'2021'!$B$3:$AB$102,3,0), "")</f>
        <v>41</v>
      </c>
      <c r="AU68">
        <f>IFERROR(VLOOKUP(B68,'2020'!$B$3:$AD$92,12,0), "")</f>
        <v>53</v>
      </c>
      <c r="AV68">
        <f>IFERROR(VLOOKUP(B68,'2019'!$B$3:$AC$102,22,0), "")</f>
        <v>53</v>
      </c>
      <c r="AW68">
        <f>IFERROR(VLOOKUP(B68,'2018'!$B$3:$U$102,5,0), "")</f>
        <v>43</v>
      </c>
      <c r="AX68">
        <v>50</v>
      </c>
      <c r="AY68">
        <f>IFERROR(VLOOKUP(B68,'2021'!$B$3:$AB$102,27,0), "")</f>
        <v>55</v>
      </c>
      <c r="AZ68">
        <f>IFERROR(VLOOKUP(B68,'2020'!$B$3:$AD$92,8,0), "")</f>
        <v>51</v>
      </c>
      <c r="BA68" t="str">
        <f>IFERROR(VLOOKUP(B68,'2019'!B69:$AC$102,20,0), "")</f>
        <v/>
      </c>
      <c r="BB68">
        <f>IFERROR(VLOOKUP(B68,'2018'!$B$3:$U$102,4,0), "")</f>
        <v>57</v>
      </c>
      <c r="BC68">
        <v>47</v>
      </c>
      <c r="BD68">
        <f>IFERROR(VLOOKUP(B68,'2021'!$B$3:$AB$102,6,0), "")</f>
        <v>53</v>
      </c>
      <c r="BE68">
        <f>IFERROR(VLOOKUP(B68,'2020'!$B$3:$AD$92,3,0), "")</f>
        <v>50</v>
      </c>
      <c r="BF68">
        <f>IFERROR(VLOOKUP(B68,'2019'!$B$3:$AC$102,27,0), "")</f>
        <v>50</v>
      </c>
      <c r="BG68">
        <f>IFERROR(VLOOKUP(B68,'2018'!$B$3:$U$102,8,0), "")</f>
        <v>44</v>
      </c>
      <c r="BH68">
        <v>92</v>
      </c>
      <c r="BI68">
        <f>IFERROR(VLOOKUP(B69,'2021'!$B$3:$AB$102,17,0), "")</f>
        <v>42</v>
      </c>
      <c r="BJ68">
        <f>IFERROR(VLOOKUP(B68,'2020'!$B$3:$AD$92,2,0), "")</f>
        <v>85</v>
      </c>
      <c r="BK68">
        <f>IFERROR(VLOOKUP(B68,'2019'!$B$3:$AC$102,11,0), "")</f>
        <v>74</v>
      </c>
      <c r="BL68" t="str">
        <f>IFERROR(VLOOKUP(B68,'2018'!B69:U168,13,0), "")</f>
        <v/>
      </c>
      <c r="BM68" s="25">
        <v>39.479999999999997</v>
      </c>
      <c r="BN68" s="25">
        <f>IFERROR(VLOOKUP($B68,'2021'!$B$3:$AB$102,20,0),"")</f>
        <v>46.493000000000002</v>
      </c>
      <c r="BO68" s="25">
        <f>IFERROR(VLOOKUP($B68,'2020'!$B$3:$AD$92,20,0),"")</f>
        <v>33</v>
      </c>
      <c r="BP68" s="25">
        <f>IFERROR(VLOOKUP($B68,'2019'!$B$3:$AC$102,17,0),"")</f>
        <v>49</v>
      </c>
      <c r="BQ68" s="25">
        <f>IFERROR(VLOOKUP($B68,'2018'!$B$3:$U$102,17,0),"")</f>
        <v>43</v>
      </c>
      <c r="BR68" s="1">
        <v>64736</v>
      </c>
      <c r="BS68" s="1">
        <f>IFERROR(VLOOKUP(B68,'2021'!$B$3:$AB$102,18,0), "")</f>
        <v>64157</v>
      </c>
      <c r="BT68" s="1">
        <f>IFERROR(VLOOKUP(B68,'2020'!$B$3:$AD$92,16,0), "")</f>
        <v>61828</v>
      </c>
      <c r="BU68" s="1">
        <f>IFERROR(VLOOKUP(B68,'2019'!$B$3:$AC$102,7,0), "")</f>
        <v>62083</v>
      </c>
      <c r="BV68" s="1"/>
      <c r="BW68">
        <v>24</v>
      </c>
      <c r="BX68">
        <f>IFERROR(VLOOKUP(B68,'2021'!$B$3:$AB$102,24,0), "")</f>
        <v>25</v>
      </c>
      <c r="BY68">
        <f>IFERROR(VLOOKUP(B68,'2020'!$B$3:$AD$92,28,0), "")</f>
        <v>23</v>
      </c>
      <c r="BZ68">
        <f>IFERROR(VLOOKUP(B68,'2019'!$B$3:$AC$102,13,0), "")</f>
        <v>12</v>
      </c>
      <c r="CB68" t="s">
        <v>257</v>
      </c>
      <c r="CC68" t="str">
        <f>IFERROR(VLOOKUP(B68,'2021'!$B$3:$AB$102,5,0), "")</f>
        <v>94 (81)</v>
      </c>
      <c r="CD68" t="str">
        <f>IFERROR(VLOOKUP(B68,'2020'!$B$3:$AD$92,13,0), "")</f>
        <v>96 (86)</v>
      </c>
      <c r="CE68" t="str">
        <f>IFERROR(VLOOKUP(B68,'2019'!$B$3:$AC$102,10,0), "")</f>
        <v>96 (93)</v>
      </c>
      <c r="CG68">
        <v>22</v>
      </c>
      <c r="CH68">
        <f>IFERROR(VLOOKUP(B68,'2021'!$B$3:$AB$102,7,0), "")</f>
        <v>17</v>
      </c>
      <c r="CI68">
        <f>IFERROR(VLOOKUP(B68,'2020'!$B$3:$AD$92,17,0), "")</f>
        <v>35</v>
      </c>
      <c r="CJ68">
        <f>IFERROR(VLOOKUP(B68,'2019'!$B$3:$AC$102,9,0), "")</f>
        <v>35</v>
      </c>
      <c r="CK68">
        <f>IFERROR(VLOOKUP(B68,'2018'!$B$3:$U$102,11,0), "")</f>
        <v>23</v>
      </c>
      <c r="CL68">
        <v>22</v>
      </c>
      <c r="CM68">
        <f>IFERROR(VLOOKUP(B68,'2021'!$B$3:$AB$102,19,0), "")</f>
        <v>17</v>
      </c>
      <c r="CN68">
        <f>IFERROR(VLOOKUP(B68,'2020'!$B$3:$AD$92,26,0), "")</f>
        <v>53</v>
      </c>
      <c r="CO68">
        <f>IFERROR(VLOOKUP(B68,'2019'!$B$3:$AC$102,3,0), "")</f>
        <v>52</v>
      </c>
      <c r="CP68">
        <f>IFERROR(VLOOKUP(B68,'2018'!$B$3:$U$102,18,0), "")</f>
        <v>47</v>
      </c>
      <c r="CQ68">
        <v>86.906000000000006</v>
      </c>
      <c r="CR68">
        <f>IFERROR(VLOOKUP(B68,'2021'!$B$3:$AB$102,21,0), "")</f>
        <v>86.343000000000004</v>
      </c>
      <c r="CS68">
        <f>IFERROR(VLOOKUP(B68,'2020'!$B$3:$AD$92,7,0), "")</f>
        <v>86</v>
      </c>
      <c r="CV68" t="s">
        <v>233</v>
      </c>
      <c r="CW68">
        <v>100</v>
      </c>
      <c r="CX68">
        <v>18</v>
      </c>
      <c r="CY68">
        <f>IFERROR( VLOOKUP(B68,Programs!B69:$AB$102,2,0), "")</f>
        <v>6</v>
      </c>
      <c r="CZ68">
        <f>IFERROR(VLOOKUP(B68,Programs!B69:$AB$102,3,0), "")</f>
        <v>0</v>
      </c>
      <c r="DA68">
        <f>IFERROR(VLOOKUP(B68,Programs!$B$3:$AB$102,3,0), "")</f>
        <v>0</v>
      </c>
      <c r="DB68">
        <f>IFERROR(VLOOKUP(B68,Programs!$B$3:$AB$102,5,0), "")</f>
        <v>0</v>
      </c>
      <c r="DC68" t="str">
        <f>IFERROR(VLOOKUP(B68,Programs!$B$3:$AB$102,6,0), "")</f>
        <v>Yes</v>
      </c>
      <c r="DD68">
        <f>IFERROR(VLOOKUP(B68,Programs!$B$3:$AB$102,7,0), "")</f>
        <v>0</v>
      </c>
      <c r="DE68" t="str">
        <f>IFERROR(VLOOKUP(B68,Programs!$B$3:$AB$102,8,0), "")</f>
        <v>Admission to the first year of the MSc program is also possible for international students who hold a degree equivalent in level (Bac+3) or in credits as well as for people who have benefited from a VAE.</v>
      </c>
      <c r="DF68">
        <f>IFERROR(VLOOKUP(B68,Programs!$B$3:$AB$102,9,0), "")</f>
        <v>1</v>
      </c>
      <c r="DG68">
        <f>IFERROR(VLOOKUP(B68,Programs!$B$3:$AB$102,10,0), "")</f>
        <v>9</v>
      </c>
      <c r="DH68" t="str">
        <f>IFERROR(VLOOKUP(B68,Programs!$B$3:$AB$102,11,0), "")</f>
        <v>Both</v>
      </c>
      <c r="DI68">
        <f>IFERROR(VLOOKUP(B68,Programs!$B$3:$AB$102,12,0), "")</f>
        <v>0</v>
      </c>
      <c r="DJ68">
        <f>IFERROR(VLOOKUP(B68,Programs!$B$3:$AB$102,13,0), "")</f>
        <v>8400</v>
      </c>
      <c r="DK68">
        <f>IFERROR(VLOOKUP(B68,Programs!$B$3:$AB$102,14,0), "")</f>
        <v>21130</v>
      </c>
      <c r="DL68" t="str">
        <f>IFERROR(VLOOKUP(B68,Programs!$B$3:$AB$102,15,0), "")</f>
        <v>Euro</v>
      </c>
      <c r="DM68">
        <f>IFERROR(VLOOKUP(B68,Programs!$B$3:$AB$102,16,0), "")</f>
        <v>4</v>
      </c>
      <c r="DN68">
        <f>IFERROR(VLOOKUP(B68,Programs!$B$3:$AB$102,17,0), "")</f>
        <v>3</v>
      </c>
      <c r="DO68">
        <f>IFERROR(VLOOKUP(B68,Programs!$B$3:$AB$102,18,0), "")</f>
        <v>10</v>
      </c>
      <c r="DP68">
        <f>IFERROR(VLOOKUP(B68,Programs!$B$3:$AB$102,19,0), "")</f>
        <v>6</v>
      </c>
      <c r="DQ68" s="30" t="str">
        <f>IFERROR(VLOOKUP(B68,Programs!$B$3:$AB$102,20,0), "")</f>
        <v>Yes</v>
      </c>
      <c r="DR68" t="str">
        <f>IFERROR(VLOOKUP(B68,Programs!$B$3:$AB$102,21,0), "")</f>
        <v>No</v>
      </c>
      <c r="DS68" t="str">
        <f>IFERROR(VLOOKUP(B68,Programs!$B$3:$AB$102,22,0), "")</f>
        <v>No</v>
      </c>
      <c r="DT68" t="str">
        <f>IFERROR(VLOOKUP(B68,Programs!$B$3:$AB$102,23,0), "")</f>
        <v>No</v>
      </c>
      <c r="DU68" t="str">
        <f>IFERROR(VLOOKUP(B68,Programs!$B$3:$AB$102,24,0), "")</f>
        <v>Yes</v>
      </c>
      <c r="DV68" t="str">
        <f>IFERROR(VLOOKUP(B68,Programs!$B$3:$AB$102,25,0), "")</f>
        <v>No</v>
      </c>
      <c r="DW68" t="str">
        <f>IFERROR(VLOOKUP(B68,Programs!$B$3:$AB$102,26,0), "")</f>
        <v>Yes</v>
      </c>
      <c r="DX68" t="str">
        <f>IFERROR(VLOOKUP(B68,Programs!$B$3:$AB$102,27,0), "")</f>
        <v>Yes</v>
      </c>
    </row>
    <row r="69" spans="1:128" x14ac:dyDescent="0.3">
      <c r="A69">
        <v>68</v>
      </c>
      <c r="B69" t="s">
        <v>105</v>
      </c>
      <c r="C69" t="s">
        <v>0</v>
      </c>
      <c r="D69">
        <v>77</v>
      </c>
      <c r="E69">
        <f>IFERROR(VLOOKUP(B69,'2021'!$B$3:$AB$102,22,0), "")</f>
        <v>28</v>
      </c>
      <c r="F69">
        <f>IFERROR(VLOOKUP(B69,'2020'!$B$3:$AD$92,11,0), "")</f>
        <v>19</v>
      </c>
      <c r="G69" t="str">
        <f>IFERROR(VLOOKUP(B69,'2019'!$B$3:$AC$102,14,0), "")</f>
        <v/>
      </c>
      <c r="I69" t="e">
        <f t="shared" si="1"/>
        <v>#VALUE!</v>
      </c>
      <c r="J69">
        <v>31</v>
      </c>
      <c r="K69">
        <f>IFERROR(VLOOKUP(B69,'2021'!$B$3:$AB$102,10,0), "")</f>
        <v>31</v>
      </c>
      <c r="L69">
        <f>IFERROR(VLOOKUP(B69,'2020'!$B$3:$AD$92,20,0), "")</f>
        <v>25</v>
      </c>
      <c r="M69" t="str">
        <f>IFERROR(VLOOKUP(B69,'2019'!$B$3:$AC$102,19,0), "")</f>
        <v/>
      </c>
      <c r="N69" t="str">
        <f>IFERROR(VLOOKUP(B69,'2018'!$B$3:$U$102,14,0), "")</f>
        <v/>
      </c>
      <c r="O69">
        <v>82</v>
      </c>
      <c r="P69">
        <f>IFERROR(VLOOKUP(B69,'2021'!B70:$AB$102,23,0), "")</f>
        <v>91</v>
      </c>
      <c r="Q69">
        <f>IFERROR(VLOOKUP(B69,'2020'!$B$3:$AD$92,4,0), "")</f>
        <v>76</v>
      </c>
      <c r="R69" t="str">
        <f>IFERROR(VLOOKUP(B69,'2019'!$B$3:$AC$102,5,0), "")</f>
        <v/>
      </c>
      <c r="T69">
        <v>66</v>
      </c>
      <c r="U69" t="str">
        <f>IFERROR(VLOOKUP(B69,'2021'!$B$3:$AB$102,11,0), "")</f>
        <v>-</v>
      </c>
      <c r="V69" t="str">
        <f>IFERROR(VLOOKUP(B69,'2020'!$B$3:$AD$92,6,0), "")</f>
        <v/>
      </c>
      <c r="W69" t="str">
        <f>IFERROR(VLOOKUP(B69,'2019'!$B$3:$AC$102,12,0), "")</f>
        <v/>
      </c>
      <c r="X69" t="str">
        <f>IFERROR(VLOOKUP(B69,'2018'!$B$3:$U$102,15,0), "")</f>
        <v/>
      </c>
      <c r="Y69">
        <v>62</v>
      </c>
      <c r="Z69">
        <f>IFERROR(VLOOKUP(B69,'2021'!$B$3:$AB$102,12,0), "")</f>
        <v>67</v>
      </c>
      <c r="AA69">
        <f>IFERROR(VLOOKUP(B69,'2020'!$B$3:$AD$92,15,0), "")</f>
        <v>68</v>
      </c>
      <c r="AB69" t="str">
        <f>IFERROR(VLOOKUP(B69,'2019'!$B$3:$AC$102,21,0), "")</f>
        <v/>
      </c>
      <c r="AC69" t="str">
        <f>IFERROR(VLOOKUP(B69,'2018'!$B$3:$U$102,19,0), "")</f>
        <v/>
      </c>
      <c r="AD69">
        <v>29</v>
      </c>
      <c r="AE69">
        <f>IFERROR(VLOOKUP(B69,'2021'!$B$3:$AB$102,9,0), "")</f>
        <v>27</v>
      </c>
      <c r="AF69">
        <f>IFERROR(VLOOKUP(B69,'2020'!$B$3:$AD$92,18,0), "")</f>
        <v>71</v>
      </c>
      <c r="AG69" t="str">
        <f>IFERROR(VLOOKUP(B69,'2019'!$B$3:$AC$102,16,0), "")</f>
        <v/>
      </c>
      <c r="AH69" t="str">
        <f>IFERROR(VLOOKUP(B69,'2018'!$B$3:$U$102,16,0), "")</f>
        <v/>
      </c>
      <c r="AI69">
        <v>68</v>
      </c>
      <c r="AJ69">
        <v>67</v>
      </c>
      <c r="AK69">
        <v>64</v>
      </c>
      <c r="AM69" t="str">
        <f>IFERROR(VLOOKUP(B69,'2019'!$B$3:$AC$102,24,0), "")</f>
        <v/>
      </c>
      <c r="AN69">
        <v>8.52</v>
      </c>
      <c r="AO69">
        <f>IFERROR(VLOOKUP(B69,'2021'!$B$3:$AB$102,13,0), "")</f>
        <v>9.15</v>
      </c>
      <c r="AP69">
        <f>IFERROR(VLOOKUP(B69,'2020'!$B$3:$AD$92,25,0), "")</f>
        <v>8.35</v>
      </c>
      <c r="AS69">
        <v>25</v>
      </c>
      <c r="AT69">
        <f>IFERROR(VLOOKUP(B69,'2021'!$B$3:$AB$102,3,0), "")</f>
        <v>25</v>
      </c>
      <c r="AU69">
        <f>IFERROR(VLOOKUP(B69,'2020'!$B$3:$AD$92,12,0), "")</f>
        <v>25</v>
      </c>
      <c r="AV69" t="str">
        <f>IFERROR(VLOOKUP(B69,'2019'!$B$3:$AC$102,22,0), "")</f>
        <v/>
      </c>
      <c r="AW69" t="str">
        <f>IFERROR(VLOOKUP(B69,'2018'!$B$3:$U$102,5,0), "")</f>
        <v/>
      </c>
      <c r="AX69">
        <v>56</v>
      </c>
      <c r="AY69">
        <f>IFERROR(VLOOKUP(B69,'2021'!$B$3:$AB$102,27,0), "")</f>
        <v>42</v>
      </c>
      <c r="AZ69">
        <f>IFERROR(VLOOKUP(B69,'2020'!$B$3:$AD$92,8,0), "")</f>
        <v>52</v>
      </c>
      <c r="BA69" t="str">
        <f>IFERROR(VLOOKUP(B69,'2019'!B70:$AC$102,20,0), "")</f>
        <v/>
      </c>
      <c r="BB69" t="str">
        <f>IFERROR(VLOOKUP(B69,'2018'!$B$3:$U$102,4,0), "")</f>
        <v/>
      </c>
      <c r="BC69">
        <v>32</v>
      </c>
      <c r="BD69">
        <f>IFERROR(VLOOKUP(B69,'2021'!$B$3:$AB$102,6,0), "")</f>
        <v>27</v>
      </c>
      <c r="BE69">
        <f>IFERROR(VLOOKUP(B69,'2020'!$B$3:$AD$92,3,0), "")</f>
        <v>28</v>
      </c>
      <c r="BF69" t="str">
        <f>IFERROR(VLOOKUP(B69,'2019'!$B$3:$AC$102,27,0), "")</f>
        <v/>
      </c>
      <c r="BG69" t="str">
        <f>IFERROR(VLOOKUP(B69,'2018'!$B$3:$U$102,8,0), "")</f>
        <v/>
      </c>
      <c r="BH69">
        <v>39</v>
      </c>
      <c r="BI69">
        <f>IFERROR(VLOOKUP(B70,'2021'!$B$3:$AB$102,17,0), "")</f>
        <v>52</v>
      </c>
      <c r="BJ69">
        <f>IFERROR(VLOOKUP(B69,'2020'!$B$3:$AD$92,2,0), "")</f>
        <v>46</v>
      </c>
      <c r="BK69" t="str">
        <f>IFERROR(VLOOKUP(B69,'2019'!$B$3:$AC$102,11,0), "")</f>
        <v/>
      </c>
      <c r="BL69" t="str">
        <f>IFERROR(VLOOKUP(B69,'2018'!B70:U169,13,0), "")</f>
        <v/>
      </c>
      <c r="BM69" s="25">
        <v>36.5</v>
      </c>
      <c r="BN69" s="25">
        <f>IFERROR(VLOOKUP($B69,'2021'!$B$3:$AB$102,20,0),"")</f>
        <v>33.58</v>
      </c>
      <c r="BO69" s="25">
        <f>IFERROR(VLOOKUP($B69,'2020'!$B$3:$AD$92,20,0),"")</f>
        <v>25</v>
      </c>
      <c r="BP69" s="25" t="str">
        <f>IFERROR(VLOOKUP($B69,'2019'!$B$3:$AC$102,17,0),"")</f>
        <v/>
      </c>
      <c r="BQ69" s="25" t="str">
        <f>IFERROR(VLOOKUP($B69,'2018'!$B$3:$U$102,17,0),"")</f>
        <v/>
      </c>
      <c r="BR69" s="1">
        <v>82606</v>
      </c>
      <c r="BS69" s="1">
        <f>IFERROR(VLOOKUP(B69,'2021'!$B$3:$AB$102,18,0), "")</f>
        <v>77733</v>
      </c>
      <c r="BT69" s="1">
        <f>IFERROR(VLOOKUP(B69,'2020'!$B$3:$AD$92,16,0), "")</f>
        <v>75180</v>
      </c>
      <c r="BU69" s="1" t="str">
        <f>IFERROR(VLOOKUP(B69,'2019'!$B$3:$AC$102,7,0), "")</f>
        <v/>
      </c>
      <c r="BV69" s="1"/>
      <c r="BW69">
        <v>1</v>
      </c>
      <c r="BX69">
        <f>IFERROR(VLOOKUP(B69,'2021'!$B$3:$AB$102,24,0), "")</f>
        <v>1</v>
      </c>
      <c r="BY69">
        <f>IFERROR(VLOOKUP(B69,'2020'!$B$3:$AD$92,28,0), "")</f>
        <v>1</v>
      </c>
      <c r="BZ69" t="str">
        <f>IFERROR(VLOOKUP(B69,'2019'!$B$3:$AC$102,13,0), "")</f>
        <v/>
      </c>
      <c r="CB69" t="s">
        <v>259</v>
      </c>
      <c r="CC69" t="str">
        <f>IFERROR(VLOOKUP(B69,'2021'!$B$3:$AB$102,5,0), "")</f>
        <v>65 (89)</v>
      </c>
      <c r="CD69" t="str">
        <f>IFERROR(VLOOKUP(B69,'2020'!$B$3:$AD$92,13,0), "")</f>
        <v>100 (89)</v>
      </c>
      <c r="CE69" t="str">
        <f>IFERROR(VLOOKUP(B69,'2019'!$B$3:$AC$102,10,0), "")</f>
        <v/>
      </c>
      <c r="CG69">
        <v>36</v>
      </c>
      <c r="CH69">
        <f>IFERROR(VLOOKUP(B69,'2021'!$B$3:$AB$102,7,0), "")</f>
        <v>42</v>
      </c>
      <c r="CI69">
        <f>IFERROR(VLOOKUP(B69,'2020'!$B$3:$AD$92,17,0), "")</f>
        <v>45</v>
      </c>
      <c r="CJ69" t="str">
        <f>IFERROR(VLOOKUP(B69,'2019'!$B$3:$AC$102,9,0), "")</f>
        <v/>
      </c>
      <c r="CK69" t="str">
        <f>IFERROR(VLOOKUP(B69,'2018'!$B$3:$U$102,11,0), "")</f>
        <v/>
      </c>
      <c r="CL69">
        <v>53</v>
      </c>
      <c r="CM69">
        <f>IFERROR(VLOOKUP(B69,'2021'!$B$3:$AB$102,19,0), "")</f>
        <v>53</v>
      </c>
      <c r="CN69">
        <f>IFERROR(VLOOKUP(B69,'2020'!$B$3:$AD$92,26,0), "")</f>
        <v>70</v>
      </c>
      <c r="CO69" t="str">
        <f>IFERROR(VLOOKUP(B69,'2019'!$B$3:$AC$102,3,0), "")</f>
        <v/>
      </c>
      <c r="CP69" t="str">
        <f>IFERROR(VLOOKUP(B69,'2018'!$B$3:$U$102,18,0), "")</f>
        <v/>
      </c>
      <c r="CQ69">
        <v>82.911000000000001</v>
      </c>
      <c r="CR69">
        <f>IFERROR(VLOOKUP(B69,'2021'!$B$3:$AB$102,21,0), "")</f>
        <v>82.025000000000006</v>
      </c>
      <c r="CS69">
        <f>IFERROR(VLOOKUP(B69,'2020'!$B$3:$AD$92,7,0), "")</f>
        <v>84</v>
      </c>
      <c r="CV69" t="s">
        <v>258</v>
      </c>
      <c r="CW69">
        <v>0</v>
      </c>
      <c r="CX69">
        <v>14</v>
      </c>
      <c r="CY69">
        <f>IFERROR( VLOOKUP(B69,Programs!B70:$AB$102,2,0), "")</f>
        <v>7</v>
      </c>
      <c r="CZ69">
        <f>IFERROR(VLOOKUP(B69,Programs!B70:$AB$102,3,0), "")</f>
        <v>945</v>
      </c>
      <c r="DA69">
        <f>IFERROR(VLOOKUP(B69,Programs!$B$3:$AB$102,3,0), "")</f>
        <v>945</v>
      </c>
      <c r="DB69" t="str">
        <f>IFERROR(VLOOKUP(B69,Programs!$B$3:$AB$102,5,0), "")</f>
        <v>C1</v>
      </c>
      <c r="DC69" t="str">
        <f>IFERROR(VLOOKUP(B69,Programs!$B$3:$AB$102,6,0), "")</f>
        <v>No</v>
      </c>
      <c r="DD69">
        <f>IFERROR(VLOOKUP(B69,Programs!$B$3:$AB$102,7,0), "")</f>
        <v>0</v>
      </c>
      <c r="DE69" t="str">
        <f>IFERROR(VLOOKUP(B69,Programs!$B$3:$AB$102,8,0), "")</f>
        <v>Bachelor’s degree in Business Administration or similar discipline with a high proportion of general management subjects. Individual assessment of cognitive competencies and motivation</v>
      </c>
      <c r="DF69">
        <f>IFERROR(VLOOKUP(B69,Programs!$B$3:$AB$102,9,0), "")</f>
        <v>1</v>
      </c>
      <c r="DG69">
        <f>IFERROR(VLOOKUP(B69,Programs!$B$3:$AB$102,10,0), "")</f>
        <v>0</v>
      </c>
      <c r="DH69" t="str">
        <f>IFERROR(VLOOKUP(B69,Programs!$B$3:$AB$102,11,0), "")</f>
        <v>Both</v>
      </c>
      <c r="DI69">
        <f>IFERROR(VLOOKUP(B69,Programs!$B$3:$AB$102,12,0), "")</f>
        <v>100</v>
      </c>
      <c r="DJ69">
        <f>IFERROR(VLOOKUP(B69,Programs!$B$3:$AB$102,13,0), "")</f>
        <v>2460</v>
      </c>
      <c r="DK69">
        <f>IFERROR(VLOOKUP(B69,Programs!$B$3:$AB$102,14,0), "")</f>
        <v>3960</v>
      </c>
      <c r="DL69" t="str">
        <f>IFERROR(VLOOKUP(B69,Programs!$B$3:$AB$102,15,0), "")</f>
        <v>CHF</v>
      </c>
      <c r="DM69">
        <f>IFERROR(VLOOKUP(B69,Programs!$B$3:$AB$102,16,0), "")</f>
        <v>3</v>
      </c>
      <c r="DN69">
        <f>IFERROR(VLOOKUP(B69,Programs!$B$3:$AB$102,17,0), "")</f>
        <v>3</v>
      </c>
      <c r="DO69">
        <f>IFERROR(VLOOKUP(B69,Programs!$B$3:$AB$102,18,0), "")</f>
        <v>13</v>
      </c>
      <c r="DP69">
        <f>IFERROR(VLOOKUP(B69,Programs!$B$3:$AB$102,19,0), "")</f>
        <v>2</v>
      </c>
      <c r="DQ69" s="30" t="str">
        <f>IFERROR(VLOOKUP(B69,Programs!$B$3:$AB$102,20,0), "")</f>
        <v>No</v>
      </c>
      <c r="DR69" t="str">
        <f>IFERROR(VLOOKUP(B69,Programs!$B$3:$AB$102,21,0), "")</f>
        <v>Yes</v>
      </c>
      <c r="DS69" t="str">
        <f>IFERROR(VLOOKUP(B69,Programs!$B$3:$AB$102,22,0), "")</f>
        <v>No</v>
      </c>
      <c r="DT69" t="str">
        <f>IFERROR(VLOOKUP(B69,Programs!$B$3:$AB$102,23,0), "")</f>
        <v>Yes</v>
      </c>
      <c r="DU69" t="str">
        <f>IFERROR(VLOOKUP(B69,Programs!$B$3:$AB$102,24,0), "")</f>
        <v>No</v>
      </c>
      <c r="DV69" t="str">
        <f>IFERROR(VLOOKUP(B69,Programs!$B$3:$AB$102,25,0), "")</f>
        <v>No</v>
      </c>
      <c r="DW69" t="str">
        <f>IFERROR(VLOOKUP(B69,Programs!$B$3:$AB$102,26,0), "")</f>
        <v>No</v>
      </c>
      <c r="DX69" t="str">
        <f>IFERROR(VLOOKUP(B69,Programs!$B$3:$AB$102,27,0), "")</f>
        <v>No</v>
      </c>
    </row>
    <row r="70" spans="1:128" x14ac:dyDescent="0.3">
      <c r="A70">
        <v>69</v>
      </c>
      <c r="B70" t="s">
        <v>106</v>
      </c>
      <c r="C70" t="s">
        <v>4</v>
      </c>
      <c r="D70">
        <v>37</v>
      </c>
      <c r="E70">
        <f>IFERROR(VLOOKUP(B70,'2021'!$B$3:$AB$102,22,0), "")</f>
        <v>29</v>
      </c>
      <c r="F70">
        <f>IFERROR(VLOOKUP(B70,'2020'!$B$3:$AD$92,11,0), "")</f>
        <v>39</v>
      </c>
      <c r="G70">
        <f>IFERROR(VLOOKUP(B70,'2019'!$B$3:$AC$102,14,0), "")</f>
        <v>49</v>
      </c>
      <c r="I70">
        <f t="shared" si="1"/>
        <v>12</v>
      </c>
      <c r="J70">
        <v>44</v>
      </c>
      <c r="K70">
        <f>IFERROR(VLOOKUP(B70,'2021'!$B$3:$AB$102,10,0), "")</f>
        <v>44</v>
      </c>
      <c r="L70">
        <f>IFERROR(VLOOKUP(B70,'2020'!$B$3:$AD$92,20,0), "")</f>
        <v>50</v>
      </c>
      <c r="M70">
        <f>IFERROR(VLOOKUP(B70,'2019'!$B$3:$AC$102,19,0), "")</f>
        <v>50</v>
      </c>
      <c r="N70">
        <f>IFERROR(VLOOKUP(B70,'2018'!$B$3:$U$102,14,0), "")</f>
        <v>40</v>
      </c>
      <c r="O70">
        <v>91</v>
      </c>
      <c r="P70" t="str">
        <f>IFERROR(VLOOKUP(B70,'2021'!B71:$AB$102,23,0), "")</f>
        <v/>
      </c>
      <c r="Q70">
        <f>IFERROR(VLOOKUP(B70,'2020'!$B$3:$AD$92,4,0), "")</f>
        <v>86</v>
      </c>
      <c r="R70">
        <f>IFERROR(VLOOKUP(B70,'2019'!$B$3:$AC$102,5,0), "")</f>
        <v>96</v>
      </c>
      <c r="T70">
        <v>63</v>
      </c>
      <c r="U70">
        <f>IFERROR(VLOOKUP(B70,'2021'!$B$3:$AB$102,11,0), "")</f>
        <v>60</v>
      </c>
      <c r="V70">
        <f>IFERROR(VLOOKUP(B70,'2020'!$B$3:$AD$92,6,0), "")</f>
        <v>64</v>
      </c>
      <c r="W70">
        <f>IFERROR(VLOOKUP(B70,'2019'!$B$3:$AC$102,12,0), "")</f>
        <v>59</v>
      </c>
      <c r="X70">
        <f>IFERROR(VLOOKUP(B70,'2018'!$B$3:$U$102,15,0), "")</f>
        <v>57</v>
      </c>
      <c r="Y70">
        <v>97</v>
      </c>
      <c r="Z70">
        <f>IFERROR(VLOOKUP(B70,'2021'!$B$3:$AB$102,12,0), "")</f>
        <v>95</v>
      </c>
      <c r="AA70">
        <f>IFERROR(VLOOKUP(B70,'2020'!$B$3:$AD$92,15,0), "")</f>
        <v>95</v>
      </c>
      <c r="AB70">
        <f>IFERROR(VLOOKUP(B70,'2019'!$B$3:$AC$102,21,0), "")</f>
        <v>95</v>
      </c>
      <c r="AC70">
        <f>IFERROR(VLOOKUP(B70,'2018'!$B$3:$U$102,19,0), "")</f>
        <v>95</v>
      </c>
      <c r="AD70">
        <v>41</v>
      </c>
      <c r="AE70">
        <f>IFERROR(VLOOKUP(B70,'2021'!$B$3:$AB$102,9,0), "")</f>
        <v>55</v>
      </c>
      <c r="AF70">
        <f>IFERROR(VLOOKUP(B70,'2020'!$B$3:$AD$92,18,0), "")</f>
        <v>62</v>
      </c>
      <c r="AG70">
        <f>IFERROR(VLOOKUP(B70,'2019'!$B$3:$AC$102,16,0), "")</f>
        <v>64</v>
      </c>
      <c r="AH70">
        <f>IFERROR(VLOOKUP(B70,'2018'!$B$3:$U$102,16,0), "")</f>
        <v>52</v>
      </c>
      <c r="AI70">
        <v>69</v>
      </c>
      <c r="AJ70">
        <v>52</v>
      </c>
      <c r="AK70">
        <v>68</v>
      </c>
      <c r="AL70">
        <v>59</v>
      </c>
      <c r="AM70">
        <f>IFERROR(VLOOKUP(B70,'2019'!$B$3:$AC$102,24,0), "")</f>
        <v>65</v>
      </c>
      <c r="AN70">
        <v>9.2200000000000006</v>
      </c>
      <c r="AO70">
        <f>IFERROR(VLOOKUP(B70,'2021'!$B$3:$AB$102,13,0), "")</f>
        <v>9.31</v>
      </c>
      <c r="AP70">
        <f>IFERROR(VLOOKUP(B70,'2020'!$B$3:$AD$92,25,0), "")</f>
        <v>8.94</v>
      </c>
      <c r="AS70">
        <v>50</v>
      </c>
      <c r="AT70">
        <f>IFERROR(VLOOKUP(B70,'2021'!$B$3:$AB$102,3,0), "")</f>
        <v>50</v>
      </c>
      <c r="AU70">
        <f>IFERROR(VLOOKUP(B70,'2020'!$B$3:$AD$92,12,0), "")</f>
        <v>44</v>
      </c>
      <c r="AV70">
        <f>IFERROR(VLOOKUP(B70,'2019'!$B$3:$AC$102,22,0), "")</f>
        <v>44</v>
      </c>
      <c r="AW70">
        <f>IFERROR(VLOOKUP(B70,'2018'!$B$3:$U$102,5,0), "")</f>
        <v>40</v>
      </c>
      <c r="AX70">
        <v>58</v>
      </c>
      <c r="AY70">
        <f>IFERROR(VLOOKUP(B70,'2021'!$B$3:$AB$102,27,0), "")</f>
        <v>54</v>
      </c>
      <c r="AZ70">
        <f>IFERROR(VLOOKUP(B70,'2020'!$B$3:$AD$92,8,0), "")</f>
        <v>62</v>
      </c>
      <c r="BA70" t="str">
        <f>IFERROR(VLOOKUP(B70,'2019'!B71:$AC$102,20,0), "")</f>
        <v/>
      </c>
      <c r="BB70">
        <f>IFERROR(VLOOKUP(B70,'2018'!$B$3:$U$102,4,0), "")</f>
        <v>71</v>
      </c>
      <c r="BC70">
        <v>42</v>
      </c>
      <c r="BD70">
        <f>IFERROR(VLOOKUP(B70,'2021'!$B$3:$AB$102,6,0), "")</f>
        <v>41</v>
      </c>
      <c r="BE70">
        <f>IFERROR(VLOOKUP(B70,'2020'!$B$3:$AD$92,3,0), "")</f>
        <v>40</v>
      </c>
      <c r="BF70">
        <f>IFERROR(VLOOKUP(B70,'2019'!$B$3:$AC$102,27,0), "")</f>
        <v>39</v>
      </c>
      <c r="BG70">
        <f>IFERROR(VLOOKUP(B70,'2018'!$B$3:$U$102,8,0), "")</f>
        <v>41</v>
      </c>
      <c r="BH70">
        <v>84</v>
      </c>
      <c r="BI70">
        <f>IFERROR(VLOOKUP(B71,'2021'!$B$3:$AB$102,17,0), "")</f>
        <v>22</v>
      </c>
      <c r="BJ70">
        <f>IFERROR(VLOOKUP(B70,'2020'!$B$3:$AD$92,2,0), "")</f>
        <v>74</v>
      </c>
      <c r="BK70">
        <f>IFERROR(VLOOKUP(B70,'2019'!$B$3:$AC$102,11,0), "")</f>
        <v>41</v>
      </c>
      <c r="BL70" t="str">
        <f>IFERROR(VLOOKUP(B70,'2018'!B71:U170,13,0), "")</f>
        <v/>
      </c>
      <c r="BM70" s="25">
        <v>41.64</v>
      </c>
      <c r="BN70" s="25">
        <f>IFERROR(VLOOKUP($B70,'2021'!$B$3:$AB$102,20,0),"")</f>
        <v>40.308</v>
      </c>
      <c r="BO70" s="25">
        <f>IFERROR(VLOOKUP($B70,'2020'!$B$3:$AD$92,20,0),"")</f>
        <v>50</v>
      </c>
      <c r="BP70" s="25">
        <f>IFERROR(VLOOKUP($B70,'2019'!$B$3:$AC$102,17,0),"")</f>
        <v>42</v>
      </c>
      <c r="BQ70" s="25">
        <f>IFERROR(VLOOKUP($B70,'2018'!$B$3:$U$102,17,0),"")</f>
        <v>55</v>
      </c>
      <c r="BR70" s="1">
        <v>62991</v>
      </c>
      <c r="BS70" s="1">
        <f>IFERROR(VLOOKUP(B70,'2021'!$B$3:$AB$102,18,0), "")</f>
        <v>69753</v>
      </c>
      <c r="BT70" s="1">
        <f>IFERROR(VLOOKUP(B70,'2020'!$B$3:$AD$92,16,0), "")</f>
        <v>70897</v>
      </c>
      <c r="BU70" s="1">
        <f>IFERROR(VLOOKUP(B70,'2019'!$B$3:$AC$102,7,0), "")</f>
        <v>71452</v>
      </c>
      <c r="BV70" s="1"/>
      <c r="BW70">
        <v>81</v>
      </c>
      <c r="BX70">
        <f>IFERROR(VLOOKUP(B70,'2021'!$B$3:$AB$102,24,0), "")</f>
        <v>61</v>
      </c>
      <c r="BY70">
        <f>IFERROR(VLOOKUP(B70,'2020'!$B$3:$AD$92,28,0), "")</f>
        <v>53</v>
      </c>
      <c r="BZ70">
        <f>IFERROR(VLOOKUP(B70,'2019'!$B$3:$AC$102,13,0), "")</f>
        <v>53</v>
      </c>
      <c r="CB70" t="s">
        <v>260</v>
      </c>
      <c r="CC70" t="str">
        <f>IFERROR(VLOOKUP(B70,'2021'!$B$3:$AB$102,5,0), "")</f>
        <v>87 (67)</v>
      </c>
      <c r="CD70" t="str">
        <f>IFERROR(VLOOKUP(B70,'2020'!$B$3:$AD$92,13,0), "")</f>
        <v>87 (77)</v>
      </c>
      <c r="CE70" t="str">
        <f>IFERROR(VLOOKUP(B70,'2019'!$B$3:$AC$102,10,0), "")</f>
        <v>95 (63)</v>
      </c>
      <c r="CG70">
        <v>73</v>
      </c>
      <c r="CH70">
        <f>IFERROR(VLOOKUP(B70,'2021'!$B$3:$AB$102,7,0), "")</f>
        <v>70</v>
      </c>
      <c r="CI70">
        <f>IFERROR(VLOOKUP(B70,'2020'!$B$3:$AD$92,17,0), "")</f>
        <v>68</v>
      </c>
      <c r="CJ70">
        <f>IFERROR(VLOOKUP(B70,'2019'!$B$3:$AC$102,9,0), "")</f>
        <v>66</v>
      </c>
      <c r="CK70">
        <f>IFERROR(VLOOKUP(B70,'2018'!$B$3:$U$102,11,0), "")</f>
        <v>63</v>
      </c>
      <c r="CL70">
        <v>89</v>
      </c>
      <c r="CM70">
        <f>IFERROR(VLOOKUP(B70,'2021'!$B$3:$AB$102,19,0), "")</f>
        <v>90</v>
      </c>
      <c r="CN70">
        <f>IFERROR(VLOOKUP(B70,'2020'!$B$3:$AD$92,26,0), "")</f>
        <v>88</v>
      </c>
      <c r="CO70">
        <f>IFERROR(VLOOKUP(B70,'2019'!$B$3:$AC$102,3,0), "")</f>
        <v>91</v>
      </c>
      <c r="CP70">
        <f>IFERROR(VLOOKUP(B70,'2018'!$B$3:$U$102,18,0), "")</f>
        <v>97</v>
      </c>
      <c r="CQ70">
        <v>86.18</v>
      </c>
      <c r="CR70">
        <f>IFERROR(VLOOKUP(B70,'2021'!$B$3:$AB$102,21,0), "")</f>
        <v>82.313999999999993</v>
      </c>
      <c r="CS70">
        <f>IFERROR(VLOOKUP(B70,'2020'!$B$3:$AD$92,7,0), "")</f>
        <v>80</v>
      </c>
      <c r="CV70" t="s">
        <v>233</v>
      </c>
      <c r="CW70">
        <v>0</v>
      </c>
      <c r="CX70">
        <v>12</v>
      </c>
      <c r="CY70">
        <f>IFERROR( VLOOKUP(B70,Programs!B71:$AB$102,2,0), "")</f>
        <v>7</v>
      </c>
      <c r="CZ70">
        <f>IFERROR(VLOOKUP(B70,Programs!B71:$AB$102,3,0), "")</f>
        <v>0</v>
      </c>
      <c r="DA70">
        <f>IFERROR(VLOOKUP(B70,Programs!$B$3:$AB$102,3,0), "")</f>
        <v>0</v>
      </c>
      <c r="DB70" t="str">
        <f>IFERROR(VLOOKUP(B70,Programs!$B$3:$AB$102,5,0), "")</f>
        <v>C1</v>
      </c>
      <c r="DC70" t="str">
        <f>IFERROR(VLOOKUP(B70,Programs!$B$3:$AB$102,6,0), "")</f>
        <v>No</v>
      </c>
      <c r="DD70">
        <f>IFERROR(VLOOKUP(B70,Programs!$B$3:$AB$102,7,0), "")</f>
        <v>0</v>
      </c>
      <c r="DE70" t="str">
        <f>IFERROR(VLOOKUP(B70,Programs!$B$3:$AB$102,8,0), "")</f>
        <v>You will need a UK first-class or 2:1 honours degree in any subject, or an equivalent overseas qualification.</v>
      </c>
      <c r="DF70">
        <f>IFERROR(VLOOKUP(B70,Programs!$B$3:$AB$102,9,0), "")</f>
        <v>1</v>
      </c>
      <c r="DG70">
        <f>IFERROR(VLOOKUP(B70,Programs!$B$3:$AB$102,10,0), "")</f>
        <v>0</v>
      </c>
      <c r="DH70" t="str">
        <f>IFERROR(VLOOKUP(B70,Programs!$B$3:$AB$102,11,0), "")</f>
        <v>Both</v>
      </c>
      <c r="DI70">
        <f>IFERROR(VLOOKUP(B70,Programs!$B$3:$AB$102,12,0), "")</f>
        <v>60</v>
      </c>
      <c r="DJ70">
        <f>IFERROR(VLOOKUP(B70,Programs!$B$3:$AB$102,13,0), "")</f>
        <v>23600</v>
      </c>
      <c r="DK70">
        <f>IFERROR(VLOOKUP(B70,Programs!$B$3:$AB$102,14,0), "")</f>
        <v>29500</v>
      </c>
      <c r="DL70" t="str">
        <f>IFERROR(VLOOKUP(B70,Programs!$B$3:$AB$102,15,0), "")</f>
        <v>Pounds</v>
      </c>
      <c r="DM70">
        <f>IFERROR(VLOOKUP(B70,Programs!$B$3:$AB$102,16,0), "")</f>
        <v>3</v>
      </c>
      <c r="DN70">
        <f>IFERROR(VLOOKUP(B70,Programs!$B$3:$AB$102,17,0), "")</f>
        <v>3</v>
      </c>
      <c r="DO70">
        <f>IFERROR(VLOOKUP(B70,Programs!$B$3:$AB$102,18,0), "")</f>
        <v>1</v>
      </c>
      <c r="DP70">
        <f>IFERROR(VLOOKUP(B70,Programs!$B$3:$AB$102,19,0), "")</f>
        <v>20</v>
      </c>
      <c r="DQ70" s="30" t="str">
        <f>IFERROR(VLOOKUP(B70,Programs!$B$3:$AB$102,20,0), "")</f>
        <v>No</v>
      </c>
      <c r="DR70" t="str">
        <f>IFERROR(VLOOKUP(B70,Programs!$B$3:$AB$102,21,0), "")</f>
        <v>Yes</v>
      </c>
      <c r="DS70" t="str">
        <f>IFERROR(VLOOKUP(B70,Programs!$B$3:$AB$102,22,0), "")</f>
        <v>No</v>
      </c>
      <c r="DT70" t="str">
        <f>IFERROR(VLOOKUP(B70,Programs!$B$3:$AB$102,23,0), "")</f>
        <v>Yes</v>
      </c>
      <c r="DU70" t="str">
        <f>IFERROR(VLOOKUP(B70,Programs!$B$3:$AB$102,24,0), "")</f>
        <v>No</v>
      </c>
      <c r="DV70" t="str">
        <f>IFERROR(VLOOKUP(B70,Programs!$B$3:$AB$102,25,0), "")</f>
        <v>No</v>
      </c>
      <c r="DW70" t="str">
        <f>IFERROR(VLOOKUP(B70,Programs!$B$3:$AB$102,26,0), "")</f>
        <v>Yes</v>
      </c>
      <c r="DX70" t="str">
        <f>IFERROR(VLOOKUP(B70,Programs!$B$3:$AB$102,27,0), "")</f>
        <v>No</v>
      </c>
    </row>
    <row r="71" spans="1:128" x14ac:dyDescent="0.3">
      <c r="A71">
        <v>69</v>
      </c>
      <c r="B71" t="s">
        <v>107</v>
      </c>
      <c r="C71" t="s">
        <v>24</v>
      </c>
      <c r="D71">
        <v>87</v>
      </c>
      <c r="E71">
        <f>IFERROR(VLOOKUP(B71,'2021'!$B$3:$AB$102,22,0), "")</f>
        <v>97</v>
      </c>
      <c r="F71">
        <f>IFERROR(VLOOKUP(B71,'2020'!$B$3:$AD$92,11,0), "")</f>
        <v>83</v>
      </c>
      <c r="G71">
        <f>IFERROR(VLOOKUP(B71,'2019'!$B$3:$AC$102,14,0), "")</f>
        <v>74</v>
      </c>
      <c r="I71">
        <f t="shared" si="1"/>
        <v>-13</v>
      </c>
      <c r="J71">
        <v>54</v>
      </c>
      <c r="K71">
        <f>IFERROR(VLOOKUP(B71,'2021'!$B$3:$AB$102,10,0), "")</f>
        <v>54</v>
      </c>
      <c r="L71">
        <f>IFERROR(VLOOKUP(B71,'2020'!$B$3:$AD$92,20,0), "")</f>
        <v>53</v>
      </c>
      <c r="M71">
        <f>IFERROR(VLOOKUP(B71,'2019'!$B$3:$AC$102,19,0), "")</f>
        <v>53</v>
      </c>
      <c r="N71">
        <f>IFERROR(VLOOKUP(B71,'2018'!$B$3:$U$102,14,0), "")</f>
        <v>53</v>
      </c>
      <c r="O71">
        <v>84</v>
      </c>
      <c r="P71">
        <f>IFERROR(VLOOKUP(B71,'2021'!B72:$AB$102,23,0), "")</f>
        <v>75</v>
      </c>
      <c r="Q71">
        <f>IFERROR(VLOOKUP(B71,'2020'!$B$3:$AD$92,4,0), "")</f>
        <v>64</v>
      </c>
      <c r="R71">
        <f>IFERROR(VLOOKUP(B71,'2019'!$B$3:$AC$102,5,0), "")</f>
        <v>79</v>
      </c>
      <c r="T71">
        <v>76</v>
      </c>
      <c r="U71">
        <f>IFERROR(VLOOKUP(B71,'2021'!$B$3:$AB$102,11,0), "")</f>
        <v>84</v>
      </c>
      <c r="V71">
        <f>IFERROR(VLOOKUP(B71,'2020'!$B$3:$AD$92,6,0), "")</f>
        <v>83</v>
      </c>
      <c r="W71">
        <f>IFERROR(VLOOKUP(B71,'2019'!$B$3:$AC$102,12,0), "")</f>
        <v>83</v>
      </c>
      <c r="X71" t="str">
        <f>IFERROR(VLOOKUP(B71,'2018'!$B$3:$U$102,15,0), "")</f>
        <v/>
      </c>
      <c r="Y71">
        <v>98</v>
      </c>
      <c r="Z71">
        <f>IFERROR(VLOOKUP(B71,'2021'!$B$3:$AB$102,12,0), "")</f>
        <v>98</v>
      </c>
      <c r="AA71">
        <f>IFERROR(VLOOKUP(B71,'2020'!$B$3:$AD$92,15,0), "")</f>
        <v>98</v>
      </c>
      <c r="AB71">
        <f>IFERROR(VLOOKUP(B71,'2019'!$B$3:$AC$102,21,0), "")</f>
        <v>98</v>
      </c>
      <c r="AC71">
        <f>IFERROR(VLOOKUP(B71,'2018'!$B$3:$U$102,19,0), "")</f>
        <v>98</v>
      </c>
      <c r="AD71">
        <v>25</v>
      </c>
      <c r="AE71">
        <f>IFERROR(VLOOKUP(B71,'2021'!$B$3:$AB$102,9,0), "")</f>
        <v>30</v>
      </c>
      <c r="AF71">
        <f>IFERROR(VLOOKUP(B71,'2020'!$B$3:$AD$92,18,0), "")</f>
        <v>40</v>
      </c>
      <c r="AG71">
        <f>IFERROR(VLOOKUP(B71,'2019'!$B$3:$AC$102,16,0), "")</f>
        <v>38</v>
      </c>
      <c r="AH71">
        <f>IFERROR(VLOOKUP(B71,'2018'!$B$3:$U$102,16,0), "")</f>
        <v>37</v>
      </c>
      <c r="AI71">
        <v>69</v>
      </c>
      <c r="AJ71">
        <v>83</v>
      </c>
      <c r="AK71">
        <v>76</v>
      </c>
      <c r="AL71">
        <v>92</v>
      </c>
      <c r="AM71">
        <f>IFERROR(VLOOKUP(B71,'2019'!$B$3:$AC$102,24,0), "")</f>
        <v>82</v>
      </c>
      <c r="AN71">
        <v>8.7100000000000009</v>
      </c>
      <c r="AO71">
        <f>IFERROR(VLOOKUP(B71,'2021'!$B$3:$AB$102,13,0), "")</f>
        <v>8.5299999999999994</v>
      </c>
      <c r="AP71">
        <f>IFERROR(VLOOKUP(B71,'2020'!$B$3:$AD$92,25,0), "")</f>
        <v>7.96</v>
      </c>
      <c r="AS71">
        <v>46</v>
      </c>
      <c r="AT71">
        <f>IFERROR(VLOOKUP(B71,'2021'!$B$3:$AB$102,3,0), "")</f>
        <v>38</v>
      </c>
      <c r="AU71">
        <f>IFERROR(VLOOKUP(B71,'2020'!$B$3:$AD$92,12,0), "")</f>
        <v>33</v>
      </c>
      <c r="AV71">
        <f>IFERROR(VLOOKUP(B71,'2019'!$B$3:$AC$102,22,0), "")</f>
        <v>35</v>
      </c>
      <c r="AW71">
        <f>IFERROR(VLOOKUP(B71,'2018'!$B$3:$U$102,5,0), "")</f>
        <v>26</v>
      </c>
      <c r="AX71">
        <v>62</v>
      </c>
      <c r="AY71">
        <f>IFERROR(VLOOKUP(B71,'2021'!$B$3:$AB$102,27,0), "")</f>
        <v>67</v>
      </c>
      <c r="AZ71">
        <f>IFERROR(VLOOKUP(B71,'2020'!$B$3:$AD$92,8,0), "")</f>
        <v>64</v>
      </c>
      <c r="BA71">
        <f>IFERROR(VLOOKUP(B71,'2019'!B72:$AC$102,20,0), "")</f>
        <v>57</v>
      </c>
      <c r="BB71">
        <f>IFERROR(VLOOKUP(B71,'2018'!$B$3:$U$102,4,0), "")</f>
        <v>58</v>
      </c>
      <c r="BC71">
        <v>27</v>
      </c>
      <c r="BD71">
        <f>IFERROR(VLOOKUP(B71,'2021'!$B$3:$AB$102,6,0), "")</f>
        <v>24</v>
      </c>
      <c r="BE71">
        <f>IFERROR(VLOOKUP(B71,'2020'!$B$3:$AD$92,3,0), "")</f>
        <v>25</v>
      </c>
      <c r="BF71">
        <f>IFERROR(VLOOKUP(B71,'2019'!$B$3:$AC$102,27,0), "")</f>
        <v>25</v>
      </c>
      <c r="BG71">
        <f>IFERROR(VLOOKUP(B71,'2018'!$B$3:$U$102,8,0), "")</f>
        <v>22</v>
      </c>
      <c r="BH71">
        <v>11</v>
      </c>
      <c r="BI71">
        <f>IFERROR(VLOOKUP(B72,'2021'!$B$3:$AB$102,17,0), "")</f>
        <v>91</v>
      </c>
      <c r="BJ71">
        <f>IFERROR(VLOOKUP(B71,'2020'!$B$3:$AD$92,2,0), "")</f>
        <v>32</v>
      </c>
      <c r="BK71">
        <f>IFERROR(VLOOKUP(B71,'2019'!$B$3:$AC$102,11,0), "")</f>
        <v>67</v>
      </c>
      <c r="BL71">
        <f>IFERROR(VLOOKUP(B71,'2018'!B72:U171,13,0), "")</f>
        <v>86</v>
      </c>
      <c r="BM71" s="25">
        <v>48.86</v>
      </c>
      <c r="BN71" s="25">
        <f>IFERROR(VLOOKUP($B71,'2021'!$B$3:$AB$102,20,0),"")</f>
        <v>44.787999999999997</v>
      </c>
      <c r="BO71" s="25">
        <f>IFERROR(VLOOKUP($B71,'2020'!$B$3:$AD$92,20,0),"")</f>
        <v>53</v>
      </c>
      <c r="BP71" s="25">
        <f>IFERROR(VLOOKUP($B71,'2019'!$B$3:$AC$102,17,0),"")</f>
        <v>28</v>
      </c>
      <c r="BQ71" s="25">
        <f>IFERROR(VLOOKUP($B71,'2018'!$B$3:$U$102,17,0),"")</f>
        <v>36</v>
      </c>
      <c r="BR71" s="1">
        <v>64800</v>
      </c>
      <c r="BS71" s="1">
        <f>IFERROR(VLOOKUP(B71,'2021'!$B$3:$AB$102,18,0), "")</f>
        <v>62341</v>
      </c>
      <c r="BT71" s="1">
        <f>IFERROR(VLOOKUP(B71,'2020'!$B$3:$AD$92,16,0), "")</f>
        <v>63068</v>
      </c>
      <c r="BU71" s="1">
        <f>IFERROR(VLOOKUP(B71,'2019'!$B$3:$AC$102,7,0), "")</f>
        <v>57901</v>
      </c>
      <c r="BV71" s="1"/>
      <c r="BW71">
        <v>97</v>
      </c>
      <c r="BX71">
        <f>IFERROR(VLOOKUP(B71,'2021'!$B$3:$AB$102,24,0), "")</f>
        <v>97</v>
      </c>
      <c r="BY71">
        <f>IFERROR(VLOOKUP(B71,'2020'!$B$3:$AD$92,28,0), "")</f>
        <v>89</v>
      </c>
      <c r="BZ71">
        <f>IFERROR(VLOOKUP(B71,'2019'!$B$3:$AC$102,13,0), "")</f>
        <v>98</v>
      </c>
      <c r="CB71" t="s">
        <v>261</v>
      </c>
      <c r="CC71" t="str">
        <f>IFERROR(VLOOKUP(B71,'2021'!$B$3:$AB$102,5,0), "")</f>
        <v>61 (88)</v>
      </c>
      <c r="CD71" t="str">
        <f>IFERROR(VLOOKUP(B71,'2020'!$B$3:$AD$92,13,0), "")</f>
        <v>67 (89)</v>
      </c>
      <c r="CE71" t="str">
        <f>IFERROR(VLOOKUP(B71,'2019'!$B$3:$AC$102,10,0), "")</f>
        <v>55 (89)</v>
      </c>
      <c r="CG71">
        <v>66</v>
      </c>
      <c r="CH71">
        <f>IFERROR(VLOOKUP(B71,'2021'!$B$3:$AB$102,7,0), "")</f>
        <v>64</v>
      </c>
      <c r="CI71">
        <f>IFERROR(VLOOKUP(B71,'2020'!$B$3:$AD$92,17,0), "")</f>
        <v>62</v>
      </c>
      <c r="CJ71">
        <f>IFERROR(VLOOKUP(B71,'2019'!$B$3:$AC$102,9,0), "")</f>
        <v>65</v>
      </c>
      <c r="CK71">
        <f>IFERROR(VLOOKUP(B71,'2018'!$B$3:$U$102,11,0), "")</f>
        <v>62</v>
      </c>
      <c r="CL71">
        <v>98</v>
      </c>
      <c r="CM71">
        <f>IFERROR(VLOOKUP(B71,'2021'!$B$3:$AB$102,19,0), "")</f>
        <v>94</v>
      </c>
      <c r="CN71">
        <f>IFERROR(VLOOKUP(B71,'2020'!$B$3:$AD$92,26,0), "")</f>
        <v>96</v>
      </c>
      <c r="CO71">
        <f>IFERROR(VLOOKUP(B71,'2019'!$B$3:$AC$102,3,0), "")</f>
        <v>96</v>
      </c>
      <c r="CP71">
        <f>IFERROR(VLOOKUP(B71,'2018'!$B$3:$U$102,18,0), "")</f>
        <v>96</v>
      </c>
      <c r="CQ71">
        <v>83.637</v>
      </c>
      <c r="CR71">
        <f>IFERROR(VLOOKUP(B71,'2021'!$B$3:$AB$102,21,0), "")</f>
        <v>81.293000000000006</v>
      </c>
      <c r="CS71">
        <f>IFERROR(VLOOKUP(B71,'2020'!$B$3:$AD$92,7,0), "")</f>
        <v>79</v>
      </c>
      <c r="CV71" t="s">
        <v>180</v>
      </c>
      <c r="CW71">
        <v>100</v>
      </c>
      <c r="CX71">
        <v>18</v>
      </c>
      <c r="CY71">
        <f>IFERROR( VLOOKUP(B71,Programs!B72:$AB$102,2,0), "")</f>
        <v>6.5</v>
      </c>
      <c r="CZ71">
        <f>IFERROR(VLOOKUP(B71,Programs!B72:$AB$102,3,0), "")</f>
        <v>0</v>
      </c>
      <c r="DA71">
        <f>IFERROR(VLOOKUP(B71,Programs!$B$3:$AB$102,3,0), "")</f>
        <v>0</v>
      </c>
      <c r="DB71">
        <f>IFERROR(VLOOKUP(B71,Programs!$B$3:$AB$102,5,0), "")</f>
        <v>0</v>
      </c>
      <c r="DC71" t="str">
        <f>IFERROR(VLOOKUP(B71,Programs!$B$3:$AB$102,6,0), "")</f>
        <v>Yes</v>
      </c>
      <c r="DD71">
        <f>IFERROR(VLOOKUP(B71,Programs!$B$3:$AB$102,7,0), "")</f>
        <v>0</v>
      </c>
      <c r="DE71" t="str">
        <f>IFERROR(VLOOKUP(B71,Programs!$B$3:$AB$102,8,0), "")</f>
        <v>Good undergraduate degree from a reputable institution (in any field).</v>
      </c>
      <c r="DF71">
        <f>IFERROR(VLOOKUP(B71,Programs!$B$3:$AB$102,9,0), "")</f>
        <v>1</v>
      </c>
      <c r="DG71">
        <f>IFERROR(VLOOKUP(B71,Programs!$B$3:$AB$102,10,0), "")</f>
        <v>4</v>
      </c>
      <c r="DH71" t="str">
        <f>IFERROR(VLOOKUP(B71,Programs!$B$3:$AB$102,11,0), "")</f>
        <v>Both</v>
      </c>
      <c r="DI71">
        <f>IFERROR(VLOOKUP(B71,Programs!$B$3:$AB$102,12,0), "")</f>
        <v>100</v>
      </c>
      <c r="DJ71">
        <f>IFERROR(VLOOKUP(B71,Programs!$B$3:$AB$102,13,0), "")</f>
        <v>0</v>
      </c>
      <c r="DK71">
        <f>IFERROR(VLOOKUP(B71,Programs!$B$3:$AB$102,14,0), "")</f>
        <v>54500</v>
      </c>
      <c r="DL71" t="str">
        <f>IFERROR(VLOOKUP(B71,Programs!$B$3:$AB$102,15,0), "")</f>
        <v>S$</v>
      </c>
      <c r="DM71">
        <f>IFERROR(VLOOKUP(B71,Programs!$B$3:$AB$102,16,0), "")</f>
        <v>6</v>
      </c>
      <c r="DN71">
        <f>IFERROR(VLOOKUP(B71,Programs!$B$3:$AB$102,17,0), "")</f>
        <v>2</v>
      </c>
      <c r="DO71">
        <f>IFERROR(VLOOKUP(B71,Programs!$B$3:$AB$102,18,0), "")</f>
        <v>8</v>
      </c>
      <c r="DP71">
        <f>IFERROR(VLOOKUP(B71,Programs!$B$3:$AB$102,19,0), "")</f>
        <v>9</v>
      </c>
      <c r="DQ71" s="30" t="str">
        <f>IFERROR(VLOOKUP(B71,Programs!$B$3:$AB$102,20,0), "")</f>
        <v>Yes</v>
      </c>
      <c r="DR71" t="str">
        <f>IFERROR(VLOOKUP(B71,Programs!$B$3:$AB$102,21,0), "")</f>
        <v>No</v>
      </c>
      <c r="DS71" t="str">
        <f>IFERROR(VLOOKUP(B71,Programs!$B$3:$AB$102,22,0), "")</f>
        <v>No</v>
      </c>
      <c r="DT71" t="str">
        <f>IFERROR(VLOOKUP(B71,Programs!$B$3:$AB$102,23,0), "")</f>
        <v>No</v>
      </c>
      <c r="DU71" t="str">
        <f>IFERROR(VLOOKUP(B71,Programs!$B$3:$AB$102,24,0), "")</f>
        <v>Yes</v>
      </c>
      <c r="DV71" t="str">
        <f>IFERROR(VLOOKUP(B71,Programs!$B$3:$AB$102,25,0), "")</f>
        <v>No</v>
      </c>
      <c r="DW71" t="str">
        <f>IFERROR(VLOOKUP(B71,Programs!$B$3:$AB$102,26,0), "")</f>
        <v>Yes</v>
      </c>
      <c r="DX71" t="str">
        <f>IFERROR(VLOOKUP(B71,Programs!$B$3:$AB$102,27,0), "")</f>
        <v>No</v>
      </c>
    </row>
    <row r="72" spans="1:128" x14ac:dyDescent="0.3">
      <c r="A72">
        <v>71</v>
      </c>
      <c r="B72" t="s">
        <v>108</v>
      </c>
      <c r="C72" t="s">
        <v>1</v>
      </c>
      <c r="D72">
        <v>43</v>
      </c>
      <c r="E72">
        <f>IFERROR(VLOOKUP(B72,'2021'!$B$3:$AB$102,22,0), "")</f>
        <v>64</v>
      </c>
      <c r="F72">
        <f>IFERROR(VLOOKUP(B72,'2020'!$B$3:$AD$92,11,0), "")</f>
        <v>59</v>
      </c>
      <c r="G72">
        <f>IFERROR(VLOOKUP(B72,'2019'!$B$3:$AC$102,14,0), "")</f>
        <v>64</v>
      </c>
      <c r="I72">
        <f t="shared" si="1"/>
        <v>21</v>
      </c>
      <c r="J72">
        <v>64</v>
      </c>
      <c r="K72">
        <f>IFERROR(VLOOKUP(B72,'2021'!$B$3:$AB$102,10,0), "")</f>
        <v>38</v>
      </c>
      <c r="L72">
        <f>IFERROR(VLOOKUP(B72,'2020'!$B$3:$AD$92,20,0), "")</f>
        <v>37</v>
      </c>
      <c r="M72">
        <f>IFERROR(VLOOKUP(B72,'2019'!$B$3:$AC$102,19,0), "")</f>
        <v>37</v>
      </c>
      <c r="N72">
        <f>IFERROR(VLOOKUP(B72,'2018'!$B$3:$U$102,14,0), "")</f>
        <v>45</v>
      </c>
      <c r="O72">
        <v>30</v>
      </c>
      <c r="P72" t="str">
        <f>IFERROR(VLOOKUP(B72,'2021'!B73:$AB$102,23,0), "")</f>
        <v/>
      </c>
      <c r="Q72">
        <f>IFERROR(VLOOKUP(B72,'2020'!$B$3:$AD$92,4,0), "")</f>
        <v>25</v>
      </c>
      <c r="R72">
        <f>IFERROR(VLOOKUP(B72,'2019'!$B$3:$AC$102,5,0), "")</f>
        <v>26</v>
      </c>
      <c r="T72">
        <v>68</v>
      </c>
      <c r="U72">
        <f>IFERROR(VLOOKUP(B72,'2021'!$B$3:$AB$102,11,0), "")</f>
        <v>64</v>
      </c>
      <c r="V72">
        <f>IFERROR(VLOOKUP(B72,'2020'!$B$3:$AD$92,6,0), "")</f>
        <v>61</v>
      </c>
      <c r="W72">
        <f>IFERROR(VLOOKUP(B72,'2019'!$B$3:$AC$102,12,0), "")</f>
        <v>60</v>
      </c>
      <c r="X72">
        <f>IFERROR(VLOOKUP(B72,'2018'!$B$3:$U$102,15,0), "")</f>
        <v>55</v>
      </c>
      <c r="Y72">
        <v>98</v>
      </c>
      <c r="Z72">
        <f>IFERROR(VLOOKUP(B72,'2021'!$B$3:$AB$102,12,0), "")</f>
        <v>97</v>
      </c>
      <c r="AA72">
        <f>IFERROR(VLOOKUP(B72,'2020'!$B$3:$AD$92,15,0), "")</f>
        <v>95</v>
      </c>
      <c r="AB72">
        <f>IFERROR(VLOOKUP(B72,'2019'!$B$3:$AC$102,21,0), "")</f>
        <v>92</v>
      </c>
      <c r="AC72">
        <f>IFERROR(VLOOKUP(B72,'2018'!$B$3:$U$102,19,0), "")</f>
        <v>89</v>
      </c>
      <c r="AD72">
        <v>78</v>
      </c>
      <c r="AE72">
        <f>IFERROR(VLOOKUP(B72,'2021'!$B$3:$AB$102,9,0), "")</f>
        <v>77</v>
      </c>
      <c r="AF72">
        <f>IFERROR(VLOOKUP(B72,'2020'!$B$3:$AD$92,18,0), "")</f>
        <v>70</v>
      </c>
      <c r="AG72">
        <f>IFERROR(VLOOKUP(B72,'2019'!$B$3:$AC$102,16,0), "")</f>
        <v>59</v>
      </c>
      <c r="AH72">
        <f>IFERROR(VLOOKUP(B72,'2018'!$B$3:$U$102,16,0), "")</f>
        <v>48</v>
      </c>
      <c r="AI72">
        <v>71</v>
      </c>
      <c r="AJ72">
        <v>70</v>
      </c>
      <c r="AK72">
        <v>62</v>
      </c>
      <c r="AL72">
        <v>61</v>
      </c>
      <c r="AM72">
        <f>IFERROR(VLOOKUP(B72,'2019'!$B$3:$AC$102,24,0), "")</f>
        <v>60</v>
      </c>
      <c r="AN72">
        <v>8.4499999999999993</v>
      </c>
      <c r="AO72">
        <f>IFERROR(VLOOKUP(B72,'2021'!$B$3:$AB$102,13,0), "")</f>
        <v>8.64</v>
      </c>
      <c r="AP72">
        <f>IFERROR(VLOOKUP(B72,'2020'!$B$3:$AD$92,25,0), "")</f>
        <v>8.8699999999999992</v>
      </c>
      <c r="AS72">
        <v>45</v>
      </c>
      <c r="AT72">
        <f>IFERROR(VLOOKUP(B72,'2021'!$B$3:$AB$102,3,0), "")</f>
        <v>31</v>
      </c>
      <c r="AU72">
        <f>IFERROR(VLOOKUP(B72,'2020'!$B$3:$AD$92,12,0), "")</f>
        <v>26</v>
      </c>
      <c r="AV72">
        <f>IFERROR(VLOOKUP(B72,'2019'!$B$3:$AC$102,22,0), "")</f>
        <v>26</v>
      </c>
      <c r="AW72">
        <f>IFERROR(VLOOKUP(B72,'2018'!$B$3:$U$102,5,0), "")</f>
        <v>55</v>
      </c>
      <c r="AX72">
        <v>50</v>
      </c>
      <c r="AY72">
        <f>IFERROR(VLOOKUP(B72,'2021'!$B$3:$AB$102,27,0), "")</f>
        <v>50</v>
      </c>
      <c r="AZ72">
        <f>IFERROR(VLOOKUP(B72,'2020'!$B$3:$AD$92,8,0), "")</f>
        <v>50</v>
      </c>
      <c r="BA72" t="str">
        <f>IFERROR(VLOOKUP(B72,'2019'!B73:$AC$102,20,0), "")</f>
        <v/>
      </c>
      <c r="BB72">
        <f>IFERROR(VLOOKUP(B72,'2018'!$B$3:$U$102,4,0), "")</f>
        <v>47</v>
      </c>
      <c r="BC72">
        <v>50</v>
      </c>
      <c r="BD72">
        <f>IFERROR(VLOOKUP(B72,'2021'!$B$3:$AB$102,6,0), "")</f>
        <v>48</v>
      </c>
      <c r="BE72">
        <f>IFERROR(VLOOKUP(B72,'2020'!$B$3:$AD$92,3,0), "")</f>
        <v>48</v>
      </c>
      <c r="BF72">
        <f>IFERROR(VLOOKUP(B72,'2019'!$B$3:$AC$102,27,0), "")</f>
        <v>47</v>
      </c>
      <c r="BG72">
        <f>IFERROR(VLOOKUP(B72,'2018'!$B$3:$U$102,8,0), "")</f>
        <v>54</v>
      </c>
      <c r="BH72">
        <v>98</v>
      </c>
      <c r="BI72">
        <f>IFERROR(VLOOKUP(B73,'2021'!$B$3:$AB$102,17,0), "")</f>
        <v>94</v>
      </c>
      <c r="BJ72">
        <f>IFERROR(VLOOKUP(B72,'2020'!$B$3:$AD$92,2,0), "")</f>
        <v>87</v>
      </c>
      <c r="BK72">
        <f>IFERROR(VLOOKUP(B72,'2019'!$B$3:$AC$102,11,0), "")</f>
        <v>93</v>
      </c>
      <c r="BL72" t="str">
        <f>IFERROR(VLOOKUP(B72,'2018'!B73:U172,13,0), "")</f>
        <v/>
      </c>
      <c r="BM72" s="25">
        <v>24.59</v>
      </c>
      <c r="BN72" s="25">
        <f>IFERROR(VLOOKUP($B72,'2021'!$B$3:$AB$102,20,0),"")</f>
        <v>30.957999999999998</v>
      </c>
      <c r="BO72" s="25">
        <f>IFERROR(VLOOKUP($B72,'2020'!$B$3:$AD$92,20,0),"")</f>
        <v>37</v>
      </c>
      <c r="BP72" s="25">
        <f>IFERROR(VLOOKUP($B72,'2019'!$B$3:$AC$102,17,0),"")</f>
        <v>32</v>
      </c>
      <c r="BQ72" s="25">
        <f>IFERROR(VLOOKUP($B72,'2018'!$B$3:$U$102,17,0),"")</f>
        <v>30</v>
      </c>
      <c r="BR72" s="1">
        <v>61036</v>
      </c>
      <c r="BS72" s="1">
        <f>IFERROR(VLOOKUP(B72,'2021'!$B$3:$AB$102,18,0), "")</f>
        <v>61788</v>
      </c>
      <c r="BT72" s="1">
        <f>IFERROR(VLOOKUP(B72,'2020'!$B$3:$AD$92,16,0), "")</f>
        <v>62751</v>
      </c>
      <c r="BU72" s="1">
        <f>IFERROR(VLOOKUP(B72,'2019'!$B$3:$AC$102,7,0), "")</f>
        <v>62689</v>
      </c>
      <c r="BV72" s="1"/>
      <c r="BW72">
        <v>31</v>
      </c>
      <c r="BX72">
        <f>IFERROR(VLOOKUP(B72,'2021'!$B$3:$AB$102,24,0), "")</f>
        <v>30</v>
      </c>
      <c r="BY72">
        <f>IFERROR(VLOOKUP(B72,'2020'!$B$3:$AD$92,28,0), "")</f>
        <v>28</v>
      </c>
      <c r="BZ72">
        <f>IFERROR(VLOOKUP(B72,'2019'!$B$3:$AC$102,13,0), "")</f>
        <v>29</v>
      </c>
      <c r="CB72" t="s">
        <v>263</v>
      </c>
      <c r="CC72" t="str">
        <f>IFERROR(VLOOKUP(B72,'2021'!$B$3:$AB$102,5,0), "")</f>
        <v>92 (88)</v>
      </c>
      <c r="CD72" t="str">
        <f>IFERROR(VLOOKUP(B72,'2020'!$B$3:$AD$92,13,0), "")</f>
        <v>91 (87)</v>
      </c>
      <c r="CE72" t="str">
        <f>IFERROR(VLOOKUP(B72,'2019'!$B$3:$AC$102,10,0), "")</f>
        <v>90 (86)</v>
      </c>
      <c r="CG72">
        <v>56</v>
      </c>
      <c r="CH72">
        <f>IFERROR(VLOOKUP(B72,'2021'!$B$3:$AB$102,7,0), "")</f>
        <v>52</v>
      </c>
      <c r="CI72">
        <f>IFERROR(VLOOKUP(B72,'2020'!$B$3:$AD$92,17,0), "")</f>
        <v>56</v>
      </c>
      <c r="CJ72">
        <f>IFERROR(VLOOKUP(B72,'2019'!$B$3:$AC$102,9,0), "")</f>
        <v>53</v>
      </c>
      <c r="CK72">
        <f>IFERROR(VLOOKUP(B72,'2018'!$B$3:$U$102,11,0), "")</f>
        <v>49</v>
      </c>
      <c r="CL72">
        <v>33</v>
      </c>
      <c r="CM72">
        <f>IFERROR(VLOOKUP(B72,'2021'!$B$3:$AB$102,19,0), "")</f>
        <v>25</v>
      </c>
      <c r="CN72">
        <f>IFERROR(VLOOKUP(B72,'2020'!$B$3:$AD$92,26,0), "")</f>
        <v>24</v>
      </c>
      <c r="CO72">
        <f>IFERROR(VLOOKUP(B72,'2019'!$B$3:$AC$102,3,0), "")</f>
        <v>22</v>
      </c>
      <c r="CP72">
        <f>IFERROR(VLOOKUP(B72,'2018'!$B$3:$U$102,18,0), "")</f>
        <v>21</v>
      </c>
      <c r="CQ72">
        <v>84.084000000000003</v>
      </c>
      <c r="CR72">
        <f>IFERROR(VLOOKUP(B72,'2021'!$B$3:$AB$102,21,0), "")</f>
        <v>84.471999999999994</v>
      </c>
      <c r="CS72">
        <f>IFERROR(VLOOKUP(B72,'2020'!$B$3:$AD$92,7,0), "")</f>
        <v>84</v>
      </c>
      <c r="CV72" t="s">
        <v>262</v>
      </c>
      <c r="CW72">
        <v>100</v>
      </c>
      <c r="CX72">
        <v>30</v>
      </c>
      <c r="CY72">
        <f>IFERROR( VLOOKUP(B72,Programs!B73:$AB$102,2,0), "")</f>
        <v>0</v>
      </c>
      <c r="CZ72">
        <f>IFERROR(VLOOKUP(B72,Programs!B73:$AB$102,3,0), "")</f>
        <v>785</v>
      </c>
      <c r="DA72">
        <f>IFERROR(VLOOKUP(B72,Programs!$B$3:$AB$102,3,0), "")</f>
        <v>785</v>
      </c>
      <c r="DB72">
        <f>IFERROR(VLOOKUP(B72,Programs!$B$3:$AB$102,5,0), "")</f>
        <v>0</v>
      </c>
      <c r="DC72" t="str">
        <f>IFERROR(VLOOKUP(B72,Programs!$B$3:$AB$102,6,0), "")</f>
        <v>No</v>
      </c>
      <c r="DD72">
        <f>IFERROR(VLOOKUP(B72,Programs!$B$3:$AB$102,7,0), "")</f>
        <v>0</v>
      </c>
      <c r="DE72" t="str">
        <f>IFERROR(VLOOKUP(B72,Programs!$B$3:$AB$102,8,0), "")</f>
        <v>After a Bac+3/4 (3/4 years of higher education completed): admission to the 2nd year of the IMM program (Master 1)</v>
      </c>
      <c r="DF72">
        <f>IFERROR(VLOOKUP(B72,Programs!$B$3:$AB$102,9,0), "")</f>
        <v>2</v>
      </c>
      <c r="DG72">
        <f>IFERROR(VLOOKUP(B72,Programs!$B$3:$AB$102,10,0), "")</f>
        <v>13</v>
      </c>
      <c r="DH72" t="str">
        <f>IFERROR(VLOOKUP(B72,Programs!$B$3:$AB$102,11,0), "")</f>
        <v>Both</v>
      </c>
      <c r="DI72">
        <f>IFERROR(VLOOKUP(B72,Programs!$B$3:$AB$102,12,0), "")</f>
        <v>0</v>
      </c>
      <c r="DJ72">
        <f>IFERROR(VLOOKUP(B72,Programs!$B$3:$AB$102,13,0), "")</f>
        <v>15500</v>
      </c>
      <c r="DK72">
        <f>IFERROR(VLOOKUP(B72,Programs!$B$3:$AB$102,14,0), "")</f>
        <v>17180</v>
      </c>
      <c r="DL72" t="str">
        <f>IFERROR(VLOOKUP(B72,Programs!$B$3:$AB$102,15,0), "")</f>
        <v>Euro</v>
      </c>
      <c r="DM72">
        <f>IFERROR(VLOOKUP(B72,Programs!$B$3:$AB$102,16,0), "")</f>
        <v>4</v>
      </c>
      <c r="DN72">
        <f>IFERROR(VLOOKUP(B72,Programs!$B$3:$AB$102,17,0), "")</f>
        <v>3</v>
      </c>
      <c r="DO72">
        <f>IFERROR(VLOOKUP(B72,Programs!$B$3:$AB$102,18,0), "")</f>
        <v>0</v>
      </c>
      <c r="DP72">
        <f>IFERROR(VLOOKUP(B72,Programs!$B$3:$AB$102,19,0), "")</f>
        <v>0</v>
      </c>
      <c r="DQ72" s="30" t="str">
        <f>IFERROR(VLOOKUP(B72,Programs!$B$3:$AB$102,20,0), "")</f>
        <v>Yes</v>
      </c>
      <c r="DR72" t="str">
        <f>IFERROR(VLOOKUP(B72,Programs!$B$3:$AB$102,21,0), "")</f>
        <v>No</v>
      </c>
      <c r="DS72" t="str">
        <f>IFERROR(VLOOKUP(B72,Programs!$B$3:$AB$102,22,0), "")</f>
        <v>No</v>
      </c>
      <c r="DT72" t="str">
        <f>IFERROR(VLOOKUP(B72,Programs!$B$3:$AB$102,23,0), "")</f>
        <v>No</v>
      </c>
      <c r="DU72" t="str">
        <f>IFERROR(VLOOKUP(B72,Programs!$B$3:$AB$102,24,0), "")</f>
        <v>Yes</v>
      </c>
      <c r="DV72" t="str">
        <f>IFERROR(VLOOKUP(B72,Programs!$B$3:$AB$102,25,0), "")</f>
        <v>No</v>
      </c>
      <c r="DW72" t="str">
        <f>IFERROR(VLOOKUP(B72,Programs!$B$3:$AB$102,26,0), "")</f>
        <v>Yes</v>
      </c>
      <c r="DX72" t="str">
        <f>IFERROR(VLOOKUP(B72,Programs!$B$3:$AB$102,27,0), "")</f>
        <v>Yes</v>
      </c>
    </row>
    <row r="73" spans="1:128" x14ac:dyDescent="0.3">
      <c r="A73">
        <v>72</v>
      </c>
      <c r="B73" t="s">
        <v>109</v>
      </c>
      <c r="C73" t="s">
        <v>1</v>
      </c>
      <c r="D73">
        <v>70</v>
      </c>
      <c r="E73">
        <f>IFERROR(VLOOKUP(B73,'2021'!$B$3:$AB$102,22,0), "")</f>
        <v>87</v>
      </c>
      <c r="F73">
        <f>IFERROR(VLOOKUP(B73,'2020'!$B$3:$AD$92,11,0), "")</f>
        <v>84</v>
      </c>
      <c r="G73">
        <f>IFERROR(VLOOKUP(B73,'2019'!$B$3:$AC$102,14,0), "")</f>
        <v>82</v>
      </c>
      <c r="I73">
        <f t="shared" si="1"/>
        <v>12</v>
      </c>
      <c r="J73">
        <v>75</v>
      </c>
      <c r="K73">
        <f>IFERROR(VLOOKUP(B73,'2021'!$B$3:$AB$102,10,0), "")</f>
        <v>83</v>
      </c>
      <c r="L73">
        <f>IFERROR(VLOOKUP(B73,'2020'!$B$3:$AD$92,20,0), "")</f>
        <v>43</v>
      </c>
      <c r="M73">
        <f>IFERROR(VLOOKUP(B73,'2019'!$B$3:$AC$102,19,0), "")</f>
        <v>33</v>
      </c>
      <c r="N73">
        <f>IFERROR(VLOOKUP(B73,'2018'!$B$3:$U$102,14,0), "")</f>
        <v>27</v>
      </c>
      <c r="O73">
        <v>18</v>
      </c>
      <c r="P73">
        <f>IFERROR(VLOOKUP(B73,'2021'!B74:$AB$102,23,0), "")</f>
        <v>26</v>
      </c>
      <c r="Q73">
        <f>IFERROR(VLOOKUP(B73,'2020'!$B$3:$AD$92,4,0), "")</f>
        <v>28</v>
      </c>
      <c r="R73">
        <f>IFERROR(VLOOKUP(B73,'2019'!$B$3:$AC$102,5,0), "")</f>
        <v>31</v>
      </c>
      <c r="T73">
        <v>75</v>
      </c>
      <c r="U73">
        <f>IFERROR(VLOOKUP(B73,'2021'!$B$3:$AB$102,11,0), "")</f>
        <v>76</v>
      </c>
      <c r="V73">
        <f>IFERROR(VLOOKUP(B73,'2020'!$B$3:$AD$92,6,0), "")</f>
        <v>75</v>
      </c>
      <c r="W73">
        <f>IFERROR(VLOOKUP(B73,'2019'!$B$3:$AC$102,12,0), "")</f>
        <v>71</v>
      </c>
      <c r="X73">
        <f>IFERROR(VLOOKUP(B73,'2018'!$B$3:$U$102,15,0), "")</f>
        <v>67</v>
      </c>
      <c r="Y73">
        <v>100</v>
      </c>
      <c r="Z73">
        <f>IFERROR(VLOOKUP(B73,'2021'!$B$3:$AB$102,12,0), "")</f>
        <v>100</v>
      </c>
      <c r="AA73">
        <f>IFERROR(VLOOKUP(B73,'2020'!$B$3:$AD$92,15,0), "")</f>
        <v>93</v>
      </c>
      <c r="AB73">
        <f>IFERROR(VLOOKUP(B73,'2019'!$B$3:$AC$102,21,0), "")</f>
        <v>91</v>
      </c>
      <c r="AC73">
        <f>IFERROR(VLOOKUP(B73,'2018'!$B$3:$U$102,19,0), "")</f>
        <v>84</v>
      </c>
      <c r="AD73">
        <v>73</v>
      </c>
      <c r="AE73">
        <f>IFERROR(VLOOKUP(B73,'2021'!$B$3:$AB$102,9,0), "")</f>
        <v>58</v>
      </c>
      <c r="AF73">
        <f>IFERROR(VLOOKUP(B73,'2020'!$B$3:$AD$92,18,0), "")</f>
        <v>50</v>
      </c>
      <c r="AG73">
        <f>IFERROR(VLOOKUP(B73,'2019'!$B$3:$AC$102,16,0), "")</f>
        <v>40</v>
      </c>
      <c r="AH73">
        <f>IFERROR(VLOOKUP(B73,'2018'!$B$3:$U$102,16,0), "")</f>
        <v>31</v>
      </c>
      <c r="AI73">
        <v>72</v>
      </c>
      <c r="AJ73">
        <v>73</v>
      </c>
      <c r="AK73">
        <v>80</v>
      </c>
      <c r="AL73">
        <v>74</v>
      </c>
      <c r="AM73">
        <f>IFERROR(VLOOKUP(B73,'2019'!$B$3:$AC$102,24,0), "")</f>
        <v>71</v>
      </c>
      <c r="AN73">
        <v>8.51</v>
      </c>
      <c r="AO73">
        <f>IFERROR(VLOOKUP(B73,'2021'!$B$3:$AB$102,13,0), "")</f>
        <v>8.82</v>
      </c>
      <c r="AP73">
        <f>IFERROR(VLOOKUP(B73,'2020'!$B$3:$AD$92,25,0), "")</f>
        <v>8.2200000000000006</v>
      </c>
      <c r="AS73">
        <v>50</v>
      </c>
      <c r="AT73">
        <f>IFERROR(VLOOKUP(B73,'2021'!$B$3:$AB$102,3,0), "")</f>
        <v>50</v>
      </c>
      <c r="AU73">
        <f>IFERROR(VLOOKUP(B73,'2020'!$B$3:$AD$92,12,0), "")</f>
        <v>57</v>
      </c>
      <c r="AV73">
        <f>IFERROR(VLOOKUP(B73,'2019'!$B$3:$AC$102,22,0), "")</f>
        <v>53</v>
      </c>
      <c r="AW73">
        <f>IFERROR(VLOOKUP(B73,'2018'!$B$3:$U$102,5,0), "")</f>
        <v>53</v>
      </c>
      <c r="AX73">
        <v>50</v>
      </c>
      <c r="AY73">
        <f>IFERROR(VLOOKUP(B73,'2021'!$B$3:$AB$102,27,0), "")</f>
        <v>50</v>
      </c>
      <c r="AZ73">
        <f>IFERROR(VLOOKUP(B73,'2020'!$B$3:$AD$92,8,0), "")</f>
        <v>53</v>
      </c>
      <c r="BA73">
        <f>IFERROR(VLOOKUP(B73,'2019'!B74:$AC$102,20,0), "")</f>
        <v>50</v>
      </c>
      <c r="BB73">
        <f>IFERROR(VLOOKUP(B73,'2018'!$B$3:$U$102,4,0), "")</f>
        <v>50</v>
      </c>
      <c r="BC73">
        <v>39</v>
      </c>
      <c r="BD73">
        <f>IFERROR(VLOOKUP(B73,'2021'!$B$3:$AB$102,6,0), "")</f>
        <v>40</v>
      </c>
      <c r="BE73">
        <f>IFERROR(VLOOKUP(B73,'2020'!$B$3:$AD$92,3,0), "")</f>
        <v>43</v>
      </c>
      <c r="BF73">
        <f>IFERROR(VLOOKUP(B73,'2019'!$B$3:$AC$102,27,0), "")</f>
        <v>47</v>
      </c>
      <c r="BG73">
        <f>IFERROR(VLOOKUP(B73,'2018'!$B$3:$U$102,8,0), "")</f>
        <v>48</v>
      </c>
      <c r="BH73">
        <v>91</v>
      </c>
      <c r="BI73">
        <f>IFERROR(VLOOKUP(B74,'2021'!$B$3:$AB$102,17,0), "")</f>
        <v>55</v>
      </c>
      <c r="BJ73">
        <f>IFERROR(VLOOKUP(B73,'2020'!$B$3:$AD$92,2,0), "")</f>
        <v>76</v>
      </c>
      <c r="BK73">
        <f>IFERROR(VLOOKUP(B73,'2019'!$B$3:$AC$102,11,0), "")</f>
        <v>88</v>
      </c>
      <c r="BL73" t="str">
        <f>IFERROR(VLOOKUP(B73,'2018'!B74:U173,13,0), "")</f>
        <v/>
      </c>
      <c r="BM73" s="25">
        <v>32.700000000000003</v>
      </c>
      <c r="BN73" s="25">
        <f>IFERROR(VLOOKUP($B73,'2021'!$B$3:$AB$102,20,0),"")</f>
        <v>39.767000000000003</v>
      </c>
      <c r="BO73" s="25">
        <f>IFERROR(VLOOKUP($B73,'2020'!$B$3:$AD$92,20,0),"")</f>
        <v>43</v>
      </c>
      <c r="BP73" s="25">
        <f>IFERROR(VLOOKUP($B73,'2019'!$B$3:$AC$102,17,0),"")</f>
        <v>40</v>
      </c>
      <c r="BQ73" s="25">
        <f>IFERROR(VLOOKUP($B73,'2018'!$B$3:$U$102,17,0),"")</f>
        <v>39</v>
      </c>
      <c r="BR73" s="1">
        <v>61998</v>
      </c>
      <c r="BS73" s="1">
        <f>IFERROR(VLOOKUP(B73,'2021'!$B$3:$AB$102,18,0), "")</f>
        <v>60084</v>
      </c>
      <c r="BT73" s="1">
        <f>IFERROR(VLOOKUP(B73,'2020'!$B$3:$AD$92,16,0), "")</f>
        <v>55221</v>
      </c>
      <c r="BU73" s="1">
        <f>IFERROR(VLOOKUP(B73,'2019'!$B$3:$AC$102,7,0), "")</f>
        <v>56794</v>
      </c>
      <c r="BV73" s="1"/>
      <c r="BW73">
        <v>52</v>
      </c>
      <c r="BX73">
        <f>IFERROR(VLOOKUP(B73,'2021'!$B$3:$AB$102,24,0), "")</f>
        <v>60</v>
      </c>
      <c r="BY73">
        <f>IFERROR(VLOOKUP(B73,'2020'!$B$3:$AD$92,28,0), "")</f>
        <v>71</v>
      </c>
      <c r="BZ73">
        <f>IFERROR(VLOOKUP(B73,'2019'!$B$3:$AC$102,13,0), "")</f>
        <v>80</v>
      </c>
      <c r="CB73" t="s">
        <v>212</v>
      </c>
      <c r="CC73" t="str">
        <f>IFERROR(VLOOKUP(B73,'2021'!$B$3:$AB$102,5,0), "")</f>
        <v>94 (85)</v>
      </c>
      <c r="CD73" t="str">
        <f>IFERROR(VLOOKUP(B73,'2020'!$B$3:$AD$92,13,0), "")</f>
        <v>90 (80)</v>
      </c>
      <c r="CE73" t="str">
        <f>IFERROR(VLOOKUP(B73,'2019'!$B$3:$AC$102,10,0), "")</f>
        <v>89 (75)</v>
      </c>
      <c r="CG73">
        <v>57</v>
      </c>
      <c r="CH73">
        <f>IFERROR(VLOOKUP(B73,'2021'!$B$3:$AB$102,7,0), "")</f>
        <v>53</v>
      </c>
      <c r="CI73">
        <f>IFERROR(VLOOKUP(B73,'2020'!$B$3:$AD$92,17,0), "")</f>
        <v>40</v>
      </c>
      <c r="CJ73">
        <f>IFERROR(VLOOKUP(B73,'2019'!$B$3:$AC$102,9,0), "")</f>
        <v>34</v>
      </c>
      <c r="CK73">
        <f>IFERROR(VLOOKUP(B73,'2018'!$B$3:$U$102,11,0), "")</f>
        <v>32</v>
      </c>
      <c r="CL73">
        <v>30</v>
      </c>
      <c r="CM73">
        <f>IFERROR(VLOOKUP(B73,'2021'!$B$3:$AB$102,19,0), "")</f>
        <v>35</v>
      </c>
      <c r="CN73">
        <f>IFERROR(VLOOKUP(B73,'2020'!$B$3:$AD$92,26,0), "")</f>
        <v>30</v>
      </c>
      <c r="CO73">
        <f>IFERROR(VLOOKUP(B73,'2019'!$B$3:$AC$102,3,0), "")</f>
        <v>25</v>
      </c>
      <c r="CP73">
        <f>IFERROR(VLOOKUP(B73,'2018'!$B$3:$U$102,18,0), "")</f>
        <v>24</v>
      </c>
      <c r="CQ73">
        <v>82.483000000000004</v>
      </c>
      <c r="CR73">
        <f>IFERROR(VLOOKUP(B73,'2021'!$B$3:$AB$102,21,0), "")</f>
        <v>83.376999999999995</v>
      </c>
      <c r="CS73">
        <f>IFERROR(VLOOKUP(B73,'2020'!$B$3:$AD$92,7,0), "")</f>
        <v>82</v>
      </c>
      <c r="CV73" t="s">
        <v>159</v>
      </c>
      <c r="CW73">
        <v>100</v>
      </c>
      <c r="CX73">
        <v>28</v>
      </c>
      <c r="CY73">
        <f>IFERROR( VLOOKUP(B73,Programs!B74:$AB$102,2,0), "")</f>
        <v>6</v>
      </c>
      <c r="CZ73">
        <f>IFERROR(VLOOKUP(B73,Programs!B74:$AB$102,3,0), "")</f>
        <v>790</v>
      </c>
      <c r="DA73">
        <f>IFERROR(VLOOKUP(B73,Programs!$B$3:$AB$102,3,0), "")</f>
        <v>790</v>
      </c>
      <c r="DB73">
        <f>IFERROR(VLOOKUP(B73,Programs!$B$3:$AB$102,5,0), "")</f>
        <v>0</v>
      </c>
      <c r="DC73" t="str">
        <f>IFERROR(VLOOKUP(B73,Programs!$B$3:$AB$102,6,0), "")</f>
        <v>No</v>
      </c>
      <c r="DD73">
        <f>IFERROR(VLOOKUP(B73,Programs!$B$3:$AB$102,7,0), "")</f>
        <v>0</v>
      </c>
      <c r="DE73" t="str">
        <f>IFERROR(VLOOKUP(B73,Programs!$B$3:$AB$102,8,0), "")</f>
        <v>This programme is open to holders of a 3 or 4-year undergraduate degree</v>
      </c>
      <c r="DF73">
        <f>IFERROR(VLOOKUP(B73,Programs!$B$3:$AB$102,9,0), "")</f>
        <v>7</v>
      </c>
      <c r="DG73">
        <f>IFERROR(VLOOKUP(B73,Programs!$B$3:$AB$102,10,0), "")</f>
        <v>17</v>
      </c>
      <c r="DH73" t="str">
        <f>IFERROR(VLOOKUP(B73,Programs!$B$3:$AB$102,11,0), "")</f>
        <v>Both</v>
      </c>
      <c r="DI73">
        <f>IFERROR(VLOOKUP(B73,Programs!$B$3:$AB$102,12,0), "")</f>
        <v>50</v>
      </c>
      <c r="DJ73">
        <f>IFERROR(VLOOKUP(B73,Programs!$B$3:$AB$102,13,0), "")</f>
        <v>25000</v>
      </c>
      <c r="DK73">
        <f>IFERROR(VLOOKUP(B73,Programs!$B$3:$AB$102,14,0), "")</f>
        <v>25000</v>
      </c>
      <c r="DL73" t="str">
        <f>IFERROR(VLOOKUP(B73,Programs!$B$3:$AB$102,15,0), "")</f>
        <v>Euro</v>
      </c>
      <c r="DM73">
        <f>IFERROR(VLOOKUP(B73,Programs!$B$3:$AB$102,16,0), "")</f>
        <v>4</v>
      </c>
      <c r="DN73">
        <f>IFERROR(VLOOKUP(B73,Programs!$B$3:$AB$102,17,0), "")</f>
        <v>3</v>
      </c>
      <c r="DO73">
        <f>IFERROR(VLOOKUP(B73,Programs!$B$3:$AB$102,18,0), "")</f>
        <v>0</v>
      </c>
      <c r="DP73">
        <f>IFERROR(VLOOKUP(B73,Programs!$B$3:$AB$102,19,0), "")</f>
        <v>0</v>
      </c>
      <c r="DQ73" s="30" t="str">
        <f>IFERROR(VLOOKUP(B73,Programs!$B$3:$AB$102,20,0), "")</f>
        <v>Yes</v>
      </c>
      <c r="DR73" t="str">
        <f>IFERROR(VLOOKUP(B73,Programs!$B$3:$AB$102,21,0), "")</f>
        <v>No</v>
      </c>
      <c r="DS73" t="str">
        <f>IFERROR(VLOOKUP(B73,Programs!$B$3:$AB$102,22,0), "")</f>
        <v>No</v>
      </c>
      <c r="DT73" t="str">
        <f>IFERROR(VLOOKUP(B73,Programs!$B$3:$AB$102,23,0), "")</f>
        <v>No</v>
      </c>
      <c r="DU73" t="str">
        <f>IFERROR(VLOOKUP(B73,Programs!$B$3:$AB$102,24,0), "")</f>
        <v>Yes</v>
      </c>
      <c r="DV73" t="str">
        <f>IFERROR(VLOOKUP(B73,Programs!$B$3:$AB$102,25,0), "")</f>
        <v>No</v>
      </c>
      <c r="DW73" t="str">
        <f>IFERROR(VLOOKUP(B73,Programs!$B$3:$AB$102,26,0), "")</f>
        <v>Yes</v>
      </c>
      <c r="DX73" t="str">
        <f>IFERROR(VLOOKUP(B73,Programs!$B$3:$AB$102,27,0), "")</f>
        <v>Yes</v>
      </c>
    </row>
    <row r="74" spans="1:128" x14ac:dyDescent="0.3">
      <c r="A74">
        <v>73</v>
      </c>
      <c r="B74" t="s">
        <v>110</v>
      </c>
      <c r="C74" t="s">
        <v>25</v>
      </c>
      <c r="D74">
        <v>66</v>
      </c>
      <c r="E74">
        <f>IFERROR(VLOOKUP(B74,'2021'!$B$3:$AB$102,22,0), "")</f>
        <v>50</v>
      </c>
      <c r="F74">
        <f>IFERROR(VLOOKUP(B74,'2020'!$B$3:$AD$92,11,0), "")</f>
        <v>58</v>
      </c>
      <c r="G74">
        <f>IFERROR(VLOOKUP(B74,'2019'!$B$3:$AC$102,14,0), "")</f>
        <v>66</v>
      </c>
      <c r="I74">
        <f t="shared" si="1"/>
        <v>0</v>
      </c>
      <c r="J74">
        <v>68</v>
      </c>
      <c r="K74">
        <f>IFERROR(VLOOKUP(B74,'2021'!$B$3:$AB$102,10,0), "")</f>
        <v>44</v>
      </c>
      <c r="L74">
        <f>IFERROR(VLOOKUP(B74,'2020'!$B$3:$AD$92,20,0), "")</f>
        <v>44</v>
      </c>
      <c r="M74">
        <f>IFERROR(VLOOKUP(B74,'2019'!$B$3:$AC$102,19,0), "")</f>
        <v>44</v>
      </c>
      <c r="N74">
        <f>IFERROR(VLOOKUP(B74,'2018'!$B$3:$U$102,14,0), "")</f>
        <v>40</v>
      </c>
      <c r="O74">
        <v>35</v>
      </c>
      <c r="P74">
        <f>IFERROR(VLOOKUP(B74,'2021'!B75:$AB$102,23,0), "")</f>
        <v>41</v>
      </c>
      <c r="Q74">
        <f>IFERROR(VLOOKUP(B74,'2020'!$B$3:$AD$92,4,0), "")</f>
        <v>44</v>
      </c>
      <c r="R74">
        <f>IFERROR(VLOOKUP(B74,'2019'!$B$3:$AC$102,5,0), "")</f>
        <v>50</v>
      </c>
      <c r="T74">
        <v>80</v>
      </c>
      <c r="U74" t="str">
        <f>IFERROR(VLOOKUP(B74,'2021'!$B$3:$AB$102,11,0), "")</f>
        <v>-</v>
      </c>
      <c r="V74" t="str">
        <f>IFERROR(VLOOKUP(B74,'2020'!$B$3:$AD$92,6,0), "")</f>
        <v/>
      </c>
      <c r="W74">
        <f>IFERROR(VLOOKUP(B74,'2019'!$B$3:$AC$102,12,0), "")</f>
        <v>96</v>
      </c>
      <c r="X74">
        <f>IFERROR(VLOOKUP(B74,'2018'!$B$3:$U$102,15,0), "")</f>
        <v>92</v>
      </c>
      <c r="Y74">
        <v>100</v>
      </c>
      <c r="Z74">
        <f>IFERROR(VLOOKUP(B74,'2021'!$B$3:$AB$102,12,0), "")</f>
        <v>100</v>
      </c>
      <c r="AA74">
        <f>IFERROR(VLOOKUP(B74,'2020'!$B$3:$AD$92,15,0), "")</f>
        <v>100</v>
      </c>
      <c r="AB74">
        <f>IFERROR(VLOOKUP(B74,'2019'!$B$3:$AC$102,21,0), "")</f>
        <v>100</v>
      </c>
      <c r="AC74">
        <f>IFERROR(VLOOKUP(B74,'2018'!$B$3:$U$102,19,0), "")</f>
        <v>100</v>
      </c>
      <c r="AD74">
        <v>46</v>
      </c>
      <c r="AE74">
        <f>IFERROR(VLOOKUP(B74,'2021'!$B$3:$AB$102,9,0), "")</f>
        <v>46</v>
      </c>
      <c r="AF74">
        <f>IFERROR(VLOOKUP(B74,'2020'!$B$3:$AD$92,18,0), "")</f>
        <v>52</v>
      </c>
      <c r="AG74">
        <f>IFERROR(VLOOKUP(B74,'2019'!$B$3:$AC$102,16,0), "")</f>
        <v>93</v>
      </c>
      <c r="AH74">
        <f>IFERROR(VLOOKUP(B74,'2018'!$B$3:$U$102,16,0), "")</f>
        <v>94</v>
      </c>
      <c r="AI74">
        <v>73</v>
      </c>
      <c r="AJ74">
        <v>83</v>
      </c>
      <c r="AK74">
        <v>85</v>
      </c>
      <c r="AL74">
        <v>98</v>
      </c>
      <c r="AM74">
        <f>IFERROR(VLOOKUP(B74,'2019'!$B$3:$AC$102,24,0), "")</f>
        <v>100</v>
      </c>
      <c r="AN74">
        <v>8.5</v>
      </c>
      <c r="AO74">
        <f>IFERROR(VLOOKUP(B74,'2021'!$B$3:$AB$102,13,0), "")</f>
        <v>8.73</v>
      </c>
      <c r="AP74">
        <f>IFERROR(VLOOKUP(B74,'2020'!$B$3:$AD$92,25,0), "")</f>
        <v>8.52</v>
      </c>
      <c r="AS74">
        <v>23</v>
      </c>
      <c r="AT74">
        <f>IFERROR(VLOOKUP(B74,'2021'!$B$3:$AB$102,3,0), "")</f>
        <v>38</v>
      </c>
      <c r="AU74">
        <f>IFERROR(VLOOKUP(B74,'2020'!$B$3:$AD$92,12,0), "")</f>
        <v>38</v>
      </c>
      <c r="AV74">
        <f>IFERROR(VLOOKUP(B74,'2019'!$B$3:$AC$102,22,0), "")</f>
        <v>38</v>
      </c>
      <c r="AW74">
        <f>IFERROR(VLOOKUP(B74,'2018'!$B$3:$U$102,5,0), "")</f>
        <v>47</v>
      </c>
      <c r="AX74">
        <v>49</v>
      </c>
      <c r="AY74">
        <f>IFERROR(VLOOKUP(B74,'2021'!$B$3:$AB$102,27,0), "")</f>
        <v>67</v>
      </c>
      <c r="AZ74">
        <f>IFERROR(VLOOKUP(B74,'2020'!$B$3:$AD$92,8,0), "")</f>
        <v>64</v>
      </c>
      <c r="BA74">
        <f>IFERROR(VLOOKUP(B74,'2019'!B75:$AC$102,20,0), "")</f>
        <v>43</v>
      </c>
      <c r="BB74">
        <f>IFERROR(VLOOKUP(B74,'2018'!$B$3:$U$102,4,0), "")</f>
        <v>47</v>
      </c>
      <c r="BC74">
        <v>28</v>
      </c>
      <c r="BD74">
        <f>IFERROR(VLOOKUP(B74,'2021'!$B$3:$AB$102,6,0), "")</f>
        <v>27</v>
      </c>
      <c r="BE74">
        <f>IFERROR(VLOOKUP(B74,'2020'!$B$3:$AD$92,3,0), "")</f>
        <v>29</v>
      </c>
      <c r="BF74">
        <f>IFERROR(VLOOKUP(B74,'2019'!$B$3:$AC$102,27,0), "")</f>
        <v>28</v>
      </c>
      <c r="BG74">
        <f>IFERROR(VLOOKUP(B74,'2018'!$B$3:$U$102,8,0), "")</f>
        <v>26</v>
      </c>
      <c r="BH74">
        <v>66</v>
      </c>
      <c r="BI74">
        <f>IFERROR(VLOOKUP(B75,'2021'!$B$3:$AB$102,17,0), "")</f>
        <v>50</v>
      </c>
      <c r="BJ74">
        <f>IFERROR(VLOOKUP(B74,'2020'!$B$3:$AD$92,2,0), "")</f>
        <v>17</v>
      </c>
      <c r="BK74">
        <f>IFERROR(VLOOKUP(B74,'2019'!$B$3:$AC$102,11,0), "")</f>
        <v>96</v>
      </c>
      <c r="BL74">
        <f>IFERROR(VLOOKUP(B74,'2018'!B75:U174,13,0), "")</f>
        <v>96</v>
      </c>
      <c r="BM74" s="25">
        <v>36.35</v>
      </c>
      <c r="BN74" s="25">
        <f>IFERROR(VLOOKUP($B74,'2021'!$B$3:$AB$102,20,0),"")</f>
        <v>52.006999999999998</v>
      </c>
      <c r="BO74" s="25">
        <f>IFERROR(VLOOKUP($B74,'2020'!$B$3:$AD$92,20,0),"")</f>
        <v>44</v>
      </c>
      <c r="BP74" s="25">
        <f>IFERROR(VLOOKUP($B74,'2019'!$B$3:$AC$102,17,0),"")</f>
        <v>43</v>
      </c>
      <c r="BQ74" s="25">
        <f>IFERROR(VLOOKUP($B74,'2018'!$B$3:$U$102,17,0),"")</f>
        <v>29</v>
      </c>
      <c r="BR74" s="1">
        <v>61717</v>
      </c>
      <c r="BS74" s="1">
        <f>IFERROR(VLOOKUP(B74,'2021'!$B$3:$AB$102,18,0), "")</f>
        <v>56978</v>
      </c>
      <c r="BT74" s="1">
        <f>IFERROR(VLOOKUP(B74,'2020'!$B$3:$AD$92,16,0), "")</f>
        <v>54787</v>
      </c>
      <c r="BU74" s="1">
        <f>IFERROR(VLOOKUP(B74,'2019'!$B$3:$AC$102,7,0), "")</f>
        <v>45368</v>
      </c>
      <c r="BV74" s="1"/>
      <c r="BW74">
        <v>33</v>
      </c>
      <c r="BX74">
        <f>IFERROR(VLOOKUP(B74,'2021'!$B$3:$AB$102,24,0), "")</f>
        <v>32</v>
      </c>
      <c r="BY74">
        <f>IFERROR(VLOOKUP(B74,'2020'!$B$3:$AD$92,28,0), "")</f>
        <v>29</v>
      </c>
      <c r="BZ74">
        <f>IFERROR(VLOOKUP(B74,'2019'!$B$3:$AC$102,13,0), "")</f>
        <v>43</v>
      </c>
      <c r="CB74" t="s">
        <v>265</v>
      </c>
      <c r="CC74" t="str">
        <f>IFERROR(VLOOKUP(B74,'2021'!$B$3:$AB$102,5,0), "")</f>
        <v>92 (98)</v>
      </c>
      <c r="CD74" t="str">
        <f>IFERROR(VLOOKUP(B74,'2020'!$B$3:$AD$92,13,0), "")</f>
        <v>77 (80)</v>
      </c>
      <c r="CE74" t="str">
        <f>IFERROR(VLOOKUP(B74,'2019'!$B$3:$AC$102,10,0), "")</f>
        <v>76 (100)</v>
      </c>
      <c r="CG74">
        <v>17</v>
      </c>
      <c r="CH74">
        <f>IFERROR(VLOOKUP(B74,'2021'!$B$3:$AB$102,7,0), "")</f>
        <v>16</v>
      </c>
      <c r="CI74">
        <f>IFERROR(VLOOKUP(B74,'2020'!$B$3:$AD$92,17,0), "")</f>
        <v>17</v>
      </c>
      <c r="CJ74">
        <f>IFERROR(VLOOKUP(B74,'2019'!$B$3:$AC$102,9,0), "")</f>
        <v>17</v>
      </c>
      <c r="CK74">
        <f>IFERROR(VLOOKUP(B74,'2018'!$B$3:$U$102,11,0), "")</f>
        <v>12</v>
      </c>
      <c r="CL74">
        <v>55</v>
      </c>
      <c r="CM74">
        <f>IFERROR(VLOOKUP(B74,'2021'!$B$3:$AB$102,19,0), "")</f>
        <v>33</v>
      </c>
      <c r="CN74">
        <f>IFERROR(VLOOKUP(B74,'2020'!$B$3:$AD$92,26,0), "")</f>
        <v>49</v>
      </c>
      <c r="CO74">
        <f>IFERROR(VLOOKUP(B74,'2019'!$B$3:$AC$102,3,0), "")</f>
        <v>6</v>
      </c>
      <c r="CP74">
        <f>IFERROR(VLOOKUP(B74,'2018'!$B$3:$U$102,18,0), "")</f>
        <v>0</v>
      </c>
      <c r="CQ74">
        <v>82.43</v>
      </c>
      <c r="CR74">
        <f>IFERROR(VLOOKUP(B74,'2021'!$B$3:$AB$102,21,0), "")</f>
        <v>81.262</v>
      </c>
      <c r="CS74">
        <f>IFERROR(VLOOKUP(B74,'2020'!$B$3:$AD$92,7,0), "")</f>
        <v>80</v>
      </c>
      <c r="CV74" t="s">
        <v>264</v>
      </c>
      <c r="CW74">
        <v>24</v>
      </c>
      <c r="CX74">
        <v>30</v>
      </c>
      <c r="CY74">
        <f>IFERROR( VLOOKUP(B74,Programs!B75:$AB$102,2,0), "")</f>
        <v>6.5</v>
      </c>
      <c r="CZ74">
        <f>IFERROR(VLOOKUP(B74,Programs!B75:$AB$102,3,0), "")</f>
        <v>0</v>
      </c>
      <c r="DA74">
        <f>IFERROR(VLOOKUP(B74,Programs!$B$3:$AB$102,3,0), "")</f>
        <v>0</v>
      </c>
      <c r="DB74">
        <f>IFERROR(VLOOKUP(B74,Programs!$B$3:$AB$102,5,0), "")</f>
        <v>0</v>
      </c>
      <c r="DC74" t="str">
        <f>IFERROR(VLOOKUP(B74,Programs!$B$3:$AB$102,6,0), "")</f>
        <v>Yes</v>
      </c>
      <c r="DD74">
        <f>IFERROR(VLOOKUP(B74,Programs!$B$3:$AB$102,7,0), "")</f>
        <v>0</v>
      </c>
      <c r="DE74" t="str">
        <f>IFERROR(VLOOKUP(B74,Programs!$B$3:$AB$102,8,0), "")</f>
        <v>Bachelor degree's obtained for 3 years and master degree's obtained for 2 years.</v>
      </c>
      <c r="DF74">
        <f>IFERROR(VLOOKUP(B74,Programs!$B$3:$AB$102,9,0), "")</f>
        <v>2</v>
      </c>
      <c r="DG74">
        <f>IFERROR(VLOOKUP(B74,Programs!$B$3:$AB$102,10,0), "")</f>
        <v>0</v>
      </c>
      <c r="DH74" t="str">
        <f>IFERROR(VLOOKUP(B74,Programs!$B$3:$AB$102,11,0), "")</f>
        <v>Both</v>
      </c>
      <c r="DI74">
        <f>IFERROR(VLOOKUP(B74,Programs!$B$3:$AB$102,12,0), "")</f>
        <v>400</v>
      </c>
      <c r="DJ74">
        <f>IFERROR(VLOOKUP(B74,Programs!$B$3:$AB$102,13,0), "")</f>
        <v>75826</v>
      </c>
      <c r="DK74">
        <f>IFERROR(VLOOKUP(B74,Programs!$B$3:$AB$102,14,0), "")</f>
        <v>75826</v>
      </c>
      <c r="DL74" t="str">
        <f>IFERROR(VLOOKUP(B74,Programs!$B$3:$AB$102,15,0), "")</f>
        <v>RMB</v>
      </c>
      <c r="DM74">
        <f>IFERROR(VLOOKUP(B74,Programs!$B$3:$AB$102,16,0), "")</f>
        <v>4</v>
      </c>
      <c r="DN74">
        <f>IFERROR(VLOOKUP(B74,Programs!$B$3:$AB$102,17,0), "")</f>
        <v>4</v>
      </c>
      <c r="DO74">
        <f>IFERROR(VLOOKUP(B74,Programs!$B$3:$AB$102,18,0), "")</f>
        <v>13</v>
      </c>
      <c r="DP74">
        <f>IFERROR(VLOOKUP(B74,Programs!$B$3:$AB$102,19,0), "")</f>
        <v>60</v>
      </c>
      <c r="DQ74" s="30" t="str">
        <f>IFERROR(VLOOKUP(B74,Programs!$B$3:$AB$102,20,0), "")</f>
        <v>No</v>
      </c>
      <c r="DR74" t="str">
        <f>IFERROR(VLOOKUP(B74,Programs!$B$3:$AB$102,21,0), "")</f>
        <v>No</v>
      </c>
      <c r="DS74" t="str">
        <f>IFERROR(VLOOKUP(B74,Programs!$B$3:$AB$102,22,0), "")</f>
        <v>Yes</v>
      </c>
      <c r="DT74" t="str">
        <f>IFERROR(VLOOKUP(B74,Programs!$B$3:$AB$102,23,0), "")</f>
        <v>Yes</v>
      </c>
      <c r="DU74" t="str">
        <f>IFERROR(VLOOKUP(B74,Programs!$B$3:$AB$102,24,0), "")</f>
        <v>No</v>
      </c>
      <c r="DV74" t="str">
        <f>IFERROR(VLOOKUP(B74,Programs!$B$3:$AB$102,25,0), "")</f>
        <v>No</v>
      </c>
      <c r="DW74" t="str">
        <f>IFERROR(VLOOKUP(B74,Programs!$B$3:$AB$102,26,0), "")</f>
        <v>Yes</v>
      </c>
      <c r="DX74" t="str">
        <f>IFERROR(VLOOKUP(B74,Programs!$B$3:$AB$102,27,0), "")</f>
        <v>No</v>
      </c>
    </row>
    <row r="75" spans="1:128" x14ac:dyDescent="0.3">
      <c r="A75">
        <v>74</v>
      </c>
      <c r="B75" t="s">
        <v>111</v>
      </c>
      <c r="C75" t="s">
        <v>2</v>
      </c>
      <c r="D75">
        <v>46</v>
      </c>
      <c r="E75">
        <f>IFERROR(VLOOKUP(B75,'2021'!$B$3:$AB$102,22,0), "")</f>
        <v>38</v>
      </c>
      <c r="F75">
        <f>IFERROR(VLOOKUP(B75,'2020'!$B$3:$AD$92,11,0), "")</f>
        <v>35</v>
      </c>
      <c r="G75">
        <f>IFERROR(VLOOKUP(B75,'2019'!$B$3:$AC$102,14,0), "")</f>
        <v>26</v>
      </c>
      <c r="I75">
        <f t="shared" si="1"/>
        <v>-20</v>
      </c>
      <c r="J75">
        <v>31</v>
      </c>
      <c r="K75">
        <f>IFERROR(VLOOKUP(B75,'2021'!$B$3:$AB$102,10,0), "")</f>
        <v>20</v>
      </c>
      <c r="L75">
        <f>IFERROR(VLOOKUP(B75,'2020'!$B$3:$AD$92,20,0), "")</f>
        <v>20</v>
      </c>
      <c r="M75">
        <f>IFERROR(VLOOKUP(B75,'2019'!$B$3:$AC$102,19,0), "")</f>
        <v>20</v>
      </c>
      <c r="N75">
        <f>IFERROR(VLOOKUP(B75,'2018'!$B$3:$U$102,14,0), "")</f>
        <v>20</v>
      </c>
      <c r="O75">
        <v>72</v>
      </c>
      <c r="P75" t="str">
        <f>IFERROR(VLOOKUP(B75,'2021'!B76:$AB$102,23,0), "")</f>
        <v/>
      </c>
      <c r="Q75">
        <f>IFERROR(VLOOKUP(B75,'2020'!$B$3:$AD$92,4,0), "")</f>
        <v>57</v>
      </c>
      <c r="R75">
        <f>IFERROR(VLOOKUP(B75,'2019'!$B$3:$AC$102,5,0), "")</f>
        <v>63</v>
      </c>
      <c r="T75">
        <v>65</v>
      </c>
      <c r="U75">
        <f>IFERROR(VLOOKUP(B75,'2021'!$B$3:$AB$102,11,0), "")</f>
        <v>58</v>
      </c>
      <c r="V75">
        <f>IFERROR(VLOOKUP(B75,'2020'!$B$3:$AD$92,6,0), "")</f>
        <v>54</v>
      </c>
      <c r="W75">
        <f>IFERROR(VLOOKUP(B75,'2019'!$B$3:$AC$102,12,0), "")</f>
        <v>54</v>
      </c>
      <c r="X75">
        <f>IFERROR(VLOOKUP(B75,'2018'!$B$3:$U$102,15,0), "")</f>
        <v>56</v>
      </c>
      <c r="Y75">
        <v>96</v>
      </c>
      <c r="Z75">
        <f>IFERROR(VLOOKUP(B75,'2021'!$B$3:$AB$102,12,0), "")</f>
        <v>91</v>
      </c>
      <c r="AA75">
        <f>IFERROR(VLOOKUP(B75,'2020'!$B$3:$AD$92,15,0), "")</f>
        <v>96</v>
      </c>
      <c r="AB75">
        <f>IFERROR(VLOOKUP(B75,'2019'!$B$3:$AC$102,21,0), "")</f>
        <v>92</v>
      </c>
      <c r="AC75">
        <f>IFERROR(VLOOKUP(B75,'2018'!$B$3:$U$102,19,0), "")</f>
        <v>88</v>
      </c>
      <c r="AD75">
        <v>28</v>
      </c>
      <c r="AE75">
        <f>IFERROR(VLOOKUP(B75,'2021'!$B$3:$AB$102,9,0), "")</f>
        <v>31</v>
      </c>
      <c r="AF75">
        <f>IFERROR(VLOOKUP(B75,'2020'!$B$3:$AD$92,18,0), "")</f>
        <v>53</v>
      </c>
      <c r="AG75">
        <f>IFERROR(VLOOKUP(B75,'2019'!$B$3:$AC$102,16,0), "")</f>
        <v>35</v>
      </c>
      <c r="AH75">
        <f>IFERROR(VLOOKUP(B75,'2018'!$B$3:$U$102,16,0), "")</f>
        <v>42</v>
      </c>
      <c r="AI75">
        <v>74</v>
      </c>
      <c r="AJ75">
        <v>63</v>
      </c>
      <c r="AK75">
        <v>57</v>
      </c>
      <c r="AL75">
        <v>55</v>
      </c>
      <c r="AM75">
        <f>IFERROR(VLOOKUP(B75,'2019'!$B$3:$AC$102,24,0), "")</f>
        <v>50</v>
      </c>
      <c r="AN75">
        <v>8.73</v>
      </c>
      <c r="AO75">
        <f>IFERROR(VLOOKUP(B75,'2021'!$B$3:$AB$102,13,0), "")</f>
        <v>8.76</v>
      </c>
      <c r="AP75">
        <f>IFERROR(VLOOKUP(B75,'2020'!$B$3:$AD$92,25,0), "")</f>
        <v>8.93</v>
      </c>
      <c r="AS75">
        <v>38</v>
      </c>
      <c r="AT75">
        <f>IFERROR(VLOOKUP(B75,'2021'!$B$3:$AB$102,3,0), "")</f>
        <v>40</v>
      </c>
      <c r="AU75">
        <f>IFERROR(VLOOKUP(B75,'2020'!$B$3:$AD$92,12,0), "")</f>
        <v>40</v>
      </c>
      <c r="AV75">
        <f>IFERROR(VLOOKUP(B75,'2019'!$B$3:$AC$102,22,0), "")</f>
        <v>40</v>
      </c>
      <c r="AW75">
        <f>IFERROR(VLOOKUP(B75,'2018'!$B$3:$U$102,5,0), "")</f>
        <v>30</v>
      </c>
      <c r="AX75">
        <v>49</v>
      </c>
      <c r="AY75">
        <f>IFERROR(VLOOKUP(B75,'2021'!$B$3:$AB$102,27,0), "")</f>
        <v>46</v>
      </c>
      <c r="AZ75">
        <f>IFERROR(VLOOKUP(B75,'2020'!$B$3:$AD$92,8,0), "")</f>
        <v>52</v>
      </c>
      <c r="BA75" t="str">
        <f>IFERROR(VLOOKUP(B75,'2019'!B76:$AC$102,20,0), "")</f>
        <v/>
      </c>
      <c r="BB75">
        <f>IFERROR(VLOOKUP(B75,'2018'!$B$3:$U$102,4,0), "")</f>
        <v>53</v>
      </c>
      <c r="BC75">
        <v>30</v>
      </c>
      <c r="BD75">
        <f>IFERROR(VLOOKUP(B75,'2021'!$B$3:$AB$102,6,0), "")</f>
        <v>32</v>
      </c>
      <c r="BE75">
        <f>IFERROR(VLOOKUP(B75,'2020'!$B$3:$AD$92,3,0), "")</f>
        <v>30</v>
      </c>
      <c r="BF75">
        <f>IFERROR(VLOOKUP(B75,'2019'!$B$3:$AC$102,27,0), "")</f>
        <v>24</v>
      </c>
      <c r="BG75">
        <f>IFERROR(VLOOKUP(B75,'2018'!$B$3:$U$102,8,0), "")</f>
        <v>28</v>
      </c>
      <c r="BH75">
        <v>30</v>
      </c>
      <c r="BI75">
        <f>IFERROR(VLOOKUP(B76,'2021'!$B$3:$AB$102,17,0), "")</f>
        <v>13</v>
      </c>
      <c r="BJ75">
        <f>IFERROR(VLOOKUP(B75,'2020'!$B$3:$AD$92,2,0), "")</f>
        <v>34</v>
      </c>
      <c r="BK75">
        <f>IFERROR(VLOOKUP(B75,'2019'!$B$3:$AC$102,11,0), "")</f>
        <v>44</v>
      </c>
      <c r="BL75" t="str">
        <f>IFERROR(VLOOKUP(B75,'2018'!B76:U175,13,0), "")</f>
        <v/>
      </c>
      <c r="BM75" s="25">
        <v>31.6</v>
      </c>
      <c r="BN75" s="25">
        <f>IFERROR(VLOOKUP($B75,'2021'!$B$3:$AB$102,20,0),"")</f>
        <v>44.131999999999998</v>
      </c>
      <c r="BO75" s="25">
        <f>IFERROR(VLOOKUP($B75,'2020'!$B$3:$AD$92,20,0),"")</f>
        <v>20</v>
      </c>
      <c r="BP75" s="25">
        <f>IFERROR(VLOOKUP($B75,'2019'!$B$3:$AC$102,17,0),"")</f>
        <v>56</v>
      </c>
      <c r="BQ75" s="25">
        <f>IFERROR(VLOOKUP($B75,'2018'!$B$3:$U$102,17,0),"")</f>
        <v>45</v>
      </c>
      <c r="BR75" s="1">
        <v>59649</v>
      </c>
      <c r="BS75" s="1">
        <f>IFERROR(VLOOKUP(B75,'2021'!$B$3:$AB$102,18,0), "")</f>
        <v>61365</v>
      </c>
      <c r="BT75" s="1">
        <f>IFERROR(VLOOKUP(B75,'2020'!$B$3:$AD$92,16,0), "")</f>
        <v>61079</v>
      </c>
      <c r="BU75" s="1">
        <f>IFERROR(VLOOKUP(B75,'2019'!$B$3:$AC$102,7,0), "")</f>
        <v>57934</v>
      </c>
      <c r="BV75" s="1"/>
      <c r="BW75">
        <v>53</v>
      </c>
      <c r="BX75">
        <f>IFERROR(VLOOKUP(B75,'2021'!$B$3:$AB$102,24,0), "")</f>
        <v>52</v>
      </c>
      <c r="BY75">
        <f>IFERROR(VLOOKUP(B75,'2020'!$B$3:$AD$92,28,0), "")</f>
        <v>42</v>
      </c>
      <c r="BZ75">
        <f>IFERROR(VLOOKUP(B75,'2019'!$B$3:$AC$102,13,0), "")</f>
        <v>47</v>
      </c>
      <c r="CB75" t="s">
        <v>183</v>
      </c>
      <c r="CC75" t="str">
        <f>IFERROR(VLOOKUP(B75,'2021'!$B$3:$AB$102,5,0), "")</f>
        <v>85 (96)</v>
      </c>
      <c r="CD75" t="str">
        <f>IFERROR(VLOOKUP(B75,'2020'!$B$3:$AD$92,13,0), "")</f>
        <v>96 (86)</v>
      </c>
      <c r="CE75" t="str">
        <f>IFERROR(VLOOKUP(B75,'2019'!$B$3:$AC$102,10,0), "")</f>
        <v>95 (95)</v>
      </c>
      <c r="CG75">
        <v>43</v>
      </c>
      <c r="CH75">
        <f>IFERROR(VLOOKUP(B75,'2021'!$B$3:$AB$102,7,0), "")</f>
        <v>45</v>
      </c>
      <c r="CI75">
        <f>IFERROR(VLOOKUP(B75,'2020'!$B$3:$AD$92,17,0), "")</f>
        <v>48</v>
      </c>
      <c r="CJ75">
        <f>IFERROR(VLOOKUP(B75,'2019'!$B$3:$AC$102,9,0), "")</f>
        <v>44</v>
      </c>
      <c r="CK75">
        <f>IFERROR(VLOOKUP(B75,'2018'!$B$3:$U$102,11,0), "")</f>
        <v>47</v>
      </c>
      <c r="CL75">
        <v>51</v>
      </c>
      <c r="CM75">
        <f>IFERROR(VLOOKUP(B75,'2021'!$B$3:$AB$102,19,0), "")</f>
        <v>52</v>
      </c>
      <c r="CN75">
        <f>IFERROR(VLOOKUP(B75,'2020'!$B$3:$AD$92,26,0), "")</f>
        <v>51</v>
      </c>
      <c r="CO75">
        <f>IFERROR(VLOOKUP(B75,'2019'!$B$3:$AC$102,3,0), "")</f>
        <v>55</v>
      </c>
      <c r="CP75">
        <f>IFERROR(VLOOKUP(B75,'2018'!$B$3:$U$102,18,0), "")</f>
        <v>58</v>
      </c>
      <c r="CQ75">
        <v>85.111999999999995</v>
      </c>
      <c r="CR75">
        <f>IFERROR(VLOOKUP(B75,'2021'!$B$3:$AB$102,21,0), "")</f>
        <v>85.210999999999999</v>
      </c>
      <c r="CS75">
        <f>IFERROR(VLOOKUP(B75,'2020'!$B$3:$AD$92,7,0), "")</f>
        <v>86</v>
      </c>
      <c r="CV75" t="s">
        <v>266</v>
      </c>
      <c r="CW75">
        <v>48</v>
      </c>
      <c r="CX75">
        <v>14</v>
      </c>
      <c r="CY75">
        <f>IFERROR( VLOOKUP(B75,Programs!B76:$AB$102,2,0), "")</f>
        <v>6.5</v>
      </c>
      <c r="CZ75">
        <f>IFERROR(VLOOKUP(B75,Programs!B76:$AB$102,3,0), "")</f>
        <v>0</v>
      </c>
      <c r="DA75">
        <f>IFERROR(VLOOKUP(B75,Programs!$B$3:$AB$102,3,0), "")</f>
        <v>0</v>
      </c>
      <c r="DB75" t="str">
        <f>IFERROR(VLOOKUP(B75,Programs!$B$3:$AB$102,5,0), "")</f>
        <v>C1</v>
      </c>
      <c r="DC75" t="str">
        <f>IFERROR(VLOOKUP(B75,Programs!$B$3:$AB$102,6,0), "")</f>
        <v>Yes</v>
      </c>
      <c r="DD75">
        <f>IFERROR(VLOOKUP(B75,Programs!$B$3:$AB$102,7,0), "")</f>
        <v>0</v>
      </c>
      <c r="DE75" t="str">
        <f>IFERROR(VLOOKUP(B75,Programs!$B$3:$AB$102,8,0), "")</f>
        <v>A bachelor degree in any field</v>
      </c>
      <c r="DF75">
        <f>IFERROR(VLOOKUP(B75,Programs!$B$3:$AB$102,9,0), "")</f>
        <v>1</v>
      </c>
      <c r="DG75">
        <f>IFERROR(VLOOKUP(B75,Programs!$B$3:$AB$102,10,0), "")</f>
        <v>4</v>
      </c>
      <c r="DH75" t="str">
        <f>IFERROR(VLOOKUP(B75,Programs!$B$3:$AB$102,11,0), "")</f>
        <v>Both</v>
      </c>
      <c r="DI75">
        <f>IFERROR(VLOOKUP(B75,Programs!$B$3:$AB$102,12,0), "")</f>
        <v>100</v>
      </c>
      <c r="DJ75">
        <f>IFERROR(VLOOKUP(B75,Programs!$B$3:$AB$102,13,0), "")</f>
        <v>26200</v>
      </c>
      <c r="DK75">
        <f>IFERROR(VLOOKUP(B75,Programs!$B$3:$AB$102,14,0), "")</f>
        <v>26200</v>
      </c>
      <c r="DL75" t="str">
        <f>IFERROR(VLOOKUP(B75,Programs!$B$3:$AB$102,15,0), "")</f>
        <v>Euro</v>
      </c>
      <c r="DM75">
        <f>IFERROR(VLOOKUP(B75,Programs!$B$3:$AB$102,16,0), "")</f>
        <v>3</v>
      </c>
      <c r="DN75">
        <f>IFERROR(VLOOKUP(B75,Programs!$B$3:$AB$102,17,0), "")</f>
        <v>3</v>
      </c>
      <c r="DO75">
        <f>IFERROR(VLOOKUP(B75,Programs!$B$3:$AB$102,18,0), "")</f>
        <v>10</v>
      </c>
      <c r="DP75">
        <f>IFERROR(VLOOKUP(B75,Programs!$B$3:$AB$102,19,0), "")</f>
        <v>5</v>
      </c>
      <c r="DQ75" s="30" t="str">
        <f>IFERROR(VLOOKUP(B75,Programs!$B$3:$AB$102,20,0), "")</f>
        <v>No</v>
      </c>
      <c r="DR75" t="str">
        <f>IFERROR(VLOOKUP(B75,Programs!$B$3:$AB$102,21,0), "")</f>
        <v>No</v>
      </c>
      <c r="DS75" t="str">
        <f>IFERROR(VLOOKUP(B75,Programs!$B$3:$AB$102,22,0), "")</f>
        <v>Yes</v>
      </c>
      <c r="DT75" t="str">
        <f>IFERROR(VLOOKUP(B75,Programs!$B$3:$AB$102,23,0), "")</f>
        <v>Yes</v>
      </c>
      <c r="DU75" t="str">
        <f>IFERROR(VLOOKUP(B75,Programs!$B$3:$AB$102,24,0), "")</f>
        <v>No</v>
      </c>
      <c r="DV75" t="str">
        <f>IFERROR(VLOOKUP(B75,Programs!$B$3:$AB$102,25,0), "")</f>
        <v>No</v>
      </c>
      <c r="DW75" t="str">
        <f>IFERROR(VLOOKUP(B75,Programs!$B$3:$AB$102,26,0), "")</f>
        <v>Yes</v>
      </c>
      <c r="DX75" t="str">
        <f>IFERROR(VLOOKUP(B75,Programs!$B$3:$AB$102,27,0), "")</f>
        <v>No</v>
      </c>
    </row>
    <row r="76" spans="1:128" x14ac:dyDescent="0.3">
      <c r="A76">
        <v>74</v>
      </c>
      <c r="B76" t="s">
        <v>112</v>
      </c>
      <c r="C76" t="s">
        <v>9</v>
      </c>
      <c r="D76">
        <v>62</v>
      </c>
      <c r="E76">
        <f>IFERROR(VLOOKUP(B76,'2021'!$B$3:$AB$102,22,0), "")</f>
        <v>85</v>
      </c>
      <c r="F76" t="str">
        <f>IFERROR(VLOOKUP(B76,'2020'!$B$3:$AD$92,11,0), "")</f>
        <v/>
      </c>
      <c r="G76">
        <f>IFERROR(VLOOKUP(B76,'2019'!$B$3:$AC$102,14,0), "")</f>
        <v>79</v>
      </c>
      <c r="I76">
        <f t="shared" si="1"/>
        <v>17</v>
      </c>
      <c r="J76">
        <v>82</v>
      </c>
      <c r="K76">
        <f>IFERROR(VLOOKUP(B76,'2021'!$B$3:$AB$102,10,0), "")</f>
        <v>82</v>
      </c>
      <c r="L76" t="str">
        <f>IFERROR(VLOOKUP(B76,'2020'!$B$3:$AD$92,20,0), "")</f>
        <v/>
      </c>
      <c r="M76">
        <f>IFERROR(VLOOKUP(B76,'2019'!$B$3:$AC$102,19,0), "")</f>
        <v>78</v>
      </c>
      <c r="N76">
        <f>IFERROR(VLOOKUP(B76,'2018'!$B$3:$U$102,14,0), "")</f>
        <v>78</v>
      </c>
      <c r="O76">
        <v>80</v>
      </c>
      <c r="P76">
        <f>IFERROR(VLOOKUP(B76,'2021'!B77:$AB$102,23,0), "")</f>
        <v>88</v>
      </c>
      <c r="Q76" t="str">
        <f>IFERROR(VLOOKUP(B76,'2020'!$B$3:$AD$92,4,0), "")</f>
        <v/>
      </c>
      <c r="R76">
        <f>IFERROR(VLOOKUP(B76,'2019'!$B$3:$AC$102,5,0), "")</f>
        <v>88</v>
      </c>
      <c r="U76" t="str">
        <f>IFERROR(VLOOKUP(B76,'2021'!$B$3:$AB$102,11,0), "")</f>
        <v>-</v>
      </c>
      <c r="V76" t="str">
        <f>IFERROR(VLOOKUP(B76,'2020'!$B$3:$AD$92,6,0), "")</f>
        <v/>
      </c>
      <c r="W76">
        <f>IFERROR(VLOOKUP(B76,'2019'!$B$3:$AC$102,12,0), "")</f>
        <v>85</v>
      </c>
      <c r="X76" t="str">
        <f>IFERROR(VLOOKUP(B76,'2018'!$B$3:$U$102,15,0), "")</f>
        <v/>
      </c>
      <c r="Y76">
        <v>99</v>
      </c>
      <c r="Z76">
        <f>IFERROR(VLOOKUP(B76,'2021'!$B$3:$AB$102,12,0), "")</f>
        <v>99</v>
      </c>
      <c r="AA76" t="str">
        <f>IFERROR(VLOOKUP(B76,'2020'!$B$3:$AD$92,15,0), "")</f>
        <v/>
      </c>
      <c r="AB76">
        <f>IFERROR(VLOOKUP(B76,'2019'!$B$3:$AC$102,21,0), "")</f>
        <v>100</v>
      </c>
      <c r="AC76">
        <f>IFERROR(VLOOKUP(B76,'2018'!$B$3:$U$102,19,0), "")</f>
        <v>100</v>
      </c>
      <c r="AD76">
        <v>79</v>
      </c>
      <c r="AE76">
        <f>IFERROR(VLOOKUP(B76,'2021'!$B$3:$AB$102,9,0), "")</f>
        <v>81</v>
      </c>
      <c r="AF76" t="str">
        <f>IFERROR(VLOOKUP(B76,'2020'!$B$3:$AD$92,18,0), "")</f>
        <v/>
      </c>
      <c r="AG76">
        <f>IFERROR(VLOOKUP(B76,'2019'!$B$3:$AC$102,16,0), "")</f>
        <v>75</v>
      </c>
      <c r="AH76">
        <f>IFERROR(VLOOKUP(B76,'2018'!$B$3:$U$102,16,0), "")</f>
        <v>89</v>
      </c>
      <c r="AI76">
        <v>74</v>
      </c>
      <c r="AJ76">
        <v>86</v>
      </c>
      <c r="AK76" t="s">
        <v>174</v>
      </c>
      <c r="AL76">
        <v>93</v>
      </c>
      <c r="AM76">
        <f>IFERROR(VLOOKUP(B76,'2019'!$B$3:$AC$102,24,0), "")</f>
        <v>77</v>
      </c>
      <c r="AN76">
        <v>9</v>
      </c>
      <c r="AO76">
        <f>IFERROR(VLOOKUP(B76,'2021'!$B$3:$AB$102,13,0), "")</f>
        <v>8.76</v>
      </c>
      <c r="AP76" t="str">
        <f>IFERROR(VLOOKUP(B76,'2020'!$B$3:$AD$92,25,0), "")</f>
        <v/>
      </c>
      <c r="AS76">
        <v>45</v>
      </c>
      <c r="AT76">
        <f>IFERROR(VLOOKUP(B76,'2021'!$B$3:$AB$102,3,0), "")</f>
        <v>45</v>
      </c>
      <c r="AU76" t="str">
        <f>IFERROR(VLOOKUP(B76,'2020'!$B$3:$AD$92,12,0), "")</f>
        <v/>
      </c>
      <c r="AV76">
        <f>IFERROR(VLOOKUP(B76,'2019'!$B$3:$AC$102,22,0), "")</f>
        <v>50</v>
      </c>
      <c r="AW76">
        <f>IFERROR(VLOOKUP(B76,'2018'!$B$3:$U$102,5,0), "")</f>
        <v>50</v>
      </c>
      <c r="AX76">
        <v>61</v>
      </c>
      <c r="AY76">
        <f>IFERROR(VLOOKUP(B76,'2021'!$B$3:$AB$102,27,0), "")</f>
        <v>58</v>
      </c>
      <c r="AZ76" t="str">
        <f>IFERROR(VLOOKUP(B76,'2020'!$B$3:$AD$92,8,0), "")</f>
        <v/>
      </c>
      <c r="BA76">
        <f>IFERROR(VLOOKUP(B76,'2019'!B77:$AC$102,20,0), "")</f>
        <v>67</v>
      </c>
      <c r="BB76">
        <f>IFERROR(VLOOKUP(B76,'2018'!$B$3:$U$102,4,0), "")</f>
        <v>52</v>
      </c>
      <c r="BC76">
        <v>49</v>
      </c>
      <c r="BD76">
        <f>IFERROR(VLOOKUP(B76,'2021'!$B$3:$AB$102,6,0), "")</f>
        <v>48</v>
      </c>
      <c r="BE76" t="str">
        <f>IFERROR(VLOOKUP(B76,'2020'!$B$3:$AD$92,3,0), "")</f>
        <v/>
      </c>
      <c r="BF76">
        <f>IFERROR(VLOOKUP(B76,'2019'!$B$3:$AC$102,27,0), "")</f>
        <v>46</v>
      </c>
      <c r="BG76">
        <f>IFERROR(VLOOKUP(B76,'2018'!$B$3:$U$102,8,0), "")</f>
        <v>47</v>
      </c>
      <c r="BH76">
        <v>37</v>
      </c>
      <c r="BI76">
        <f>IFERROR(VLOOKUP(B77,'2021'!$B$3:$AB$102,17,0), "")</f>
        <v>63</v>
      </c>
      <c r="BJ76" t="str">
        <f>IFERROR(VLOOKUP(B76,'2020'!$B$3:$AD$92,2,0), "")</f>
        <v/>
      </c>
      <c r="BK76">
        <f>IFERROR(VLOOKUP(B76,'2019'!$B$3:$AC$102,11,0), "")</f>
        <v>30</v>
      </c>
      <c r="BL76">
        <f>IFERROR(VLOOKUP(B76,'2018'!B77:U176,13,0), "")</f>
        <v>21</v>
      </c>
      <c r="BM76" s="25">
        <v>64.040000000000006</v>
      </c>
      <c r="BN76" s="25">
        <f>IFERROR(VLOOKUP($B76,'2021'!$B$3:$AB$102,20,0),"")</f>
        <v>86.212999999999994</v>
      </c>
      <c r="BO76" s="25" t="str">
        <f>IFERROR(VLOOKUP($B76,'2020'!$B$3:$AD$92,20,0),"")</f>
        <v/>
      </c>
      <c r="BP76" s="25">
        <f>IFERROR(VLOOKUP($B76,'2019'!$B$3:$AC$102,17,0),"")</f>
        <v>77</v>
      </c>
      <c r="BQ76" s="25">
        <f>IFERROR(VLOOKUP($B76,'2018'!$B$3:$U$102,17,0),"")</f>
        <v>51</v>
      </c>
      <c r="BR76" s="1">
        <v>60519</v>
      </c>
      <c r="BS76" s="1">
        <f>IFERROR(VLOOKUP(B76,'2021'!$B$3:$AB$102,18,0), "")</f>
        <v>50569</v>
      </c>
      <c r="BT76" s="1" t="str">
        <f>IFERROR(VLOOKUP(B76,'2020'!$B$3:$AD$92,16,0), "")</f>
        <v/>
      </c>
      <c r="BU76" s="1">
        <f>IFERROR(VLOOKUP(B76,'2019'!$B$3:$AC$102,7,0), "")</f>
        <v>43279</v>
      </c>
      <c r="BV76" s="1"/>
      <c r="BW76">
        <v>29</v>
      </c>
      <c r="BX76">
        <f>IFERROR(VLOOKUP(B76,'2021'!$B$3:$AB$102,24,0), "")</f>
        <v>31</v>
      </c>
      <c r="BY76" t="str">
        <f>IFERROR(VLOOKUP(B76,'2020'!$B$3:$AD$92,28,0), "")</f>
        <v/>
      </c>
      <c r="BZ76">
        <f>IFERROR(VLOOKUP(B76,'2019'!$B$3:$AC$102,13,0), "")</f>
        <v>30</v>
      </c>
      <c r="CB76" t="s">
        <v>268</v>
      </c>
      <c r="CC76" t="str">
        <f>IFERROR(VLOOKUP(B76,'2021'!$B$3:$AB$102,5,0), "")</f>
        <v>75 (71)</v>
      </c>
      <c r="CD76" t="str">
        <f>IFERROR(VLOOKUP(B76,'2020'!$B$3:$AD$92,13,0), "")</f>
        <v/>
      </c>
      <c r="CE76" t="str">
        <f>IFERROR(VLOOKUP(B76,'2019'!$B$3:$AC$102,10,0), "")</f>
        <v>88 (39)</v>
      </c>
      <c r="CG76">
        <v>13</v>
      </c>
      <c r="CH76">
        <f>IFERROR(VLOOKUP(B76,'2021'!$B$3:$AB$102,7,0), "")</f>
        <v>10</v>
      </c>
      <c r="CI76" t="str">
        <f>IFERROR(VLOOKUP(B76,'2020'!$B$3:$AD$92,17,0), "")</f>
        <v/>
      </c>
      <c r="CJ76">
        <f>IFERROR(VLOOKUP(B76,'2019'!$B$3:$AC$102,9,0), "")</f>
        <v>10</v>
      </c>
      <c r="CK76">
        <f>IFERROR(VLOOKUP(B76,'2018'!$B$3:$U$102,11,0), "")</f>
        <v>9</v>
      </c>
      <c r="CL76">
        <v>31</v>
      </c>
      <c r="CM76">
        <f>IFERROR(VLOOKUP(B76,'2021'!$B$3:$AB$102,19,0), "")</f>
        <v>23</v>
      </c>
      <c r="CN76" t="str">
        <f>IFERROR(VLOOKUP(B76,'2020'!$B$3:$AD$92,26,0), "")</f>
        <v/>
      </c>
      <c r="CO76">
        <f>IFERROR(VLOOKUP(B76,'2019'!$B$3:$AC$102,3,0), "")</f>
        <v>36</v>
      </c>
      <c r="CP76">
        <f>IFERROR(VLOOKUP(B76,'2018'!$B$3:$U$102,18,0), "")</f>
        <v>26</v>
      </c>
      <c r="CQ76">
        <v>81.763000000000005</v>
      </c>
      <c r="CR76">
        <f>IFERROR(VLOOKUP(B76,'2021'!$B$3:$AB$102,21,0), "")</f>
        <v>78.495000000000005</v>
      </c>
      <c r="CS76" t="str">
        <f>IFERROR(VLOOKUP(B76,'2020'!$B$3:$AD$92,7,0), "")</f>
        <v/>
      </c>
      <c r="CV76" t="s">
        <v>267</v>
      </c>
      <c r="CW76">
        <v>0</v>
      </c>
      <c r="CX76">
        <v>25</v>
      </c>
      <c r="CY76">
        <f>IFERROR( VLOOKUP(B76,Programs!B77:$AB$102,2,0), "")</f>
        <v>6.5</v>
      </c>
      <c r="CZ76">
        <f>IFERROR(VLOOKUP(B76,Programs!B77:$AB$102,3,0), "")</f>
        <v>570</v>
      </c>
      <c r="DA76">
        <f>IFERROR(VLOOKUP(B76,Programs!$B$3:$AB$102,3,0), "")</f>
        <v>570</v>
      </c>
      <c r="DB76">
        <f>IFERROR(VLOOKUP(B76,Programs!$B$3:$AB$102,5,0), "")</f>
        <v>0</v>
      </c>
      <c r="DC76" t="str">
        <f>IFERROR(VLOOKUP(B76,Programs!$B$3:$AB$102,6,0), "")</f>
        <v>No</v>
      </c>
      <c r="DD76">
        <f>IFERROR(VLOOKUP(B76,Programs!$B$3:$AB$102,7,0), "")</f>
        <v>0</v>
      </c>
      <c r="DE76" t="str">
        <f>IFERROR(VLOOKUP(B76,Programs!$B$3:$AB$102,8,0), "")</f>
        <v>A bachelor’s degree awarded by a university or institution of higher education</v>
      </c>
      <c r="DF76">
        <f>IFERROR(VLOOKUP(B76,Programs!$B$3:$AB$102,9,0), "")</f>
        <v>1</v>
      </c>
      <c r="DG76">
        <f>IFERROR(VLOOKUP(B76,Programs!$B$3:$AB$102,10,0), "")</f>
        <v>0</v>
      </c>
      <c r="DH76" t="str">
        <f>IFERROR(VLOOKUP(B76,Programs!$B$3:$AB$102,11,0), "")</f>
        <v>Both</v>
      </c>
      <c r="DI76">
        <f>IFERROR(VLOOKUP(B76,Programs!$B$3:$AB$102,12,0), "")</f>
        <v>70</v>
      </c>
      <c r="DJ76">
        <f>IFERROR(VLOOKUP(B76,Programs!$B$3:$AB$102,13,0), "")</f>
        <v>7350</v>
      </c>
      <c r="DK76">
        <f>IFERROR(VLOOKUP(B76,Programs!$B$3:$AB$102,14,0), "")</f>
        <v>9800</v>
      </c>
      <c r="DL76" t="str">
        <f>IFERROR(VLOOKUP(B76,Programs!$B$3:$AB$102,15,0), "")</f>
        <v>Euro</v>
      </c>
      <c r="DM76">
        <f>IFERROR(VLOOKUP(B76,Programs!$B$3:$AB$102,16,0), "")</f>
        <v>4</v>
      </c>
      <c r="DN76">
        <f>IFERROR(VLOOKUP(B76,Programs!$B$3:$AB$102,17,0), "")</f>
        <v>4</v>
      </c>
      <c r="DO76">
        <f>IFERROR(VLOOKUP(B76,Programs!$B$3:$AB$102,18,0), "")</f>
        <v>6</v>
      </c>
      <c r="DP76">
        <f>IFERROR(VLOOKUP(B76,Programs!$B$3:$AB$102,19,0), "")</f>
        <v>8</v>
      </c>
      <c r="DQ76" s="30" t="str">
        <f>IFERROR(VLOOKUP(B76,Programs!$B$3:$AB$102,20,0), "")</f>
        <v>Yes</v>
      </c>
      <c r="DR76" t="str">
        <f>IFERROR(VLOOKUP(B76,Programs!$B$3:$AB$102,21,0), "")</f>
        <v>No</v>
      </c>
      <c r="DS76" t="str">
        <f>IFERROR(VLOOKUP(B76,Programs!$B$3:$AB$102,22,0), "")</f>
        <v>No</v>
      </c>
      <c r="DT76" t="str">
        <f>IFERROR(VLOOKUP(B76,Programs!$B$3:$AB$102,23,0), "")</f>
        <v>Yes</v>
      </c>
      <c r="DU76" t="str">
        <f>IFERROR(VLOOKUP(B76,Programs!$B$3:$AB$102,24,0), "")</f>
        <v>No</v>
      </c>
      <c r="DV76" t="str">
        <f>IFERROR(VLOOKUP(B76,Programs!$B$3:$AB$102,25,0), "")</f>
        <v>No</v>
      </c>
      <c r="DW76" t="str">
        <f>IFERROR(VLOOKUP(B76,Programs!$B$3:$AB$102,26,0), "")</f>
        <v>Yes</v>
      </c>
      <c r="DX76" t="str">
        <f>IFERROR(VLOOKUP(B76,Programs!$B$3:$AB$102,27,0), "")</f>
        <v>No</v>
      </c>
    </row>
    <row r="77" spans="1:128" x14ac:dyDescent="0.3">
      <c r="A77">
        <v>76</v>
      </c>
      <c r="B77" t="s">
        <v>113</v>
      </c>
      <c r="C77" t="s">
        <v>23</v>
      </c>
      <c r="D77">
        <v>90</v>
      </c>
      <c r="E77">
        <f>IFERROR(VLOOKUP(B77,'2021'!$B$3:$AB$102,22,0), "")</f>
        <v>90</v>
      </c>
      <c r="F77">
        <f>IFERROR(VLOOKUP(B77,'2020'!$B$3:$AD$92,11,0), "")</f>
        <v>85</v>
      </c>
      <c r="G77">
        <f>IFERROR(VLOOKUP(B77,'2019'!$B$3:$AC$102,14,0), "")</f>
        <v>80</v>
      </c>
      <c r="I77">
        <f t="shared" si="1"/>
        <v>-10</v>
      </c>
      <c r="J77">
        <v>42</v>
      </c>
      <c r="K77">
        <f>IFERROR(VLOOKUP(B77,'2021'!$B$3:$AB$102,10,0), "")</f>
        <v>41</v>
      </c>
      <c r="L77">
        <f>IFERROR(VLOOKUP(B77,'2020'!$B$3:$AD$92,20,0), "")</f>
        <v>50</v>
      </c>
      <c r="M77">
        <f>IFERROR(VLOOKUP(B77,'2019'!$B$3:$AC$102,19,0), "")</f>
        <v>50</v>
      </c>
      <c r="N77">
        <f>IFERROR(VLOOKUP(B77,'2018'!$B$3:$U$102,14,0), "")</f>
        <v>53</v>
      </c>
      <c r="O77">
        <v>52</v>
      </c>
      <c r="P77" t="str">
        <f>IFERROR(VLOOKUP(B77,'2021'!B78:$AB$102,23,0), "")</f>
        <v/>
      </c>
      <c r="Q77">
        <f>IFERROR(VLOOKUP(B77,'2020'!$B$3:$AD$92,4,0), "")</f>
        <v>27</v>
      </c>
      <c r="R77">
        <f>IFERROR(VLOOKUP(B77,'2019'!$B$3:$AC$102,5,0), "")</f>
        <v>30</v>
      </c>
      <c r="T77">
        <v>72</v>
      </c>
      <c r="U77">
        <f>IFERROR(VLOOKUP(B77,'2021'!$B$3:$AB$102,11,0), "")</f>
        <v>75</v>
      </c>
      <c r="V77">
        <f>IFERROR(VLOOKUP(B77,'2020'!$B$3:$AD$92,6,0), "")</f>
        <v>74</v>
      </c>
      <c r="W77">
        <f>IFERROR(VLOOKUP(B77,'2019'!$B$3:$AC$102,12,0), "")</f>
        <v>75</v>
      </c>
      <c r="X77" t="str">
        <f>IFERROR(VLOOKUP(B77,'2018'!$B$3:$U$102,15,0), "")</f>
        <v/>
      </c>
      <c r="Y77">
        <v>85</v>
      </c>
      <c r="Z77">
        <f>IFERROR(VLOOKUP(B77,'2021'!$B$3:$AB$102,12,0), "")</f>
        <v>88</v>
      </c>
      <c r="AA77">
        <f>IFERROR(VLOOKUP(B77,'2020'!$B$3:$AD$92,15,0), "")</f>
        <v>85</v>
      </c>
      <c r="AB77">
        <f>IFERROR(VLOOKUP(B77,'2019'!$B$3:$AC$102,21,0), "")</f>
        <v>82</v>
      </c>
      <c r="AC77">
        <f>IFERROR(VLOOKUP(B77,'2018'!$B$3:$U$102,19,0), "")</f>
        <v>84</v>
      </c>
      <c r="AD77">
        <v>22</v>
      </c>
      <c r="AE77">
        <f>IFERROR(VLOOKUP(B77,'2021'!$B$3:$AB$102,9,0), "")</f>
        <v>26</v>
      </c>
      <c r="AF77">
        <f>IFERROR(VLOOKUP(B77,'2020'!$B$3:$AD$92,18,0), "")</f>
        <v>17</v>
      </c>
      <c r="AG77">
        <f>IFERROR(VLOOKUP(B77,'2019'!$B$3:$AC$102,16,0), "")</f>
        <v>11</v>
      </c>
      <c r="AH77">
        <f>IFERROR(VLOOKUP(B77,'2018'!$B$3:$U$102,16,0), "")</f>
        <v>12</v>
      </c>
      <c r="AI77">
        <v>76</v>
      </c>
      <c r="AJ77">
        <v>74</v>
      </c>
      <c r="AK77">
        <v>66</v>
      </c>
      <c r="AL77">
        <v>86</v>
      </c>
      <c r="AM77">
        <f>IFERROR(VLOOKUP(B77,'2019'!$B$3:$AC$102,24,0), "")</f>
        <v>69</v>
      </c>
      <c r="AN77">
        <v>8.7899999999999991</v>
      </c>
      <c r="AO77">
        <f>IFERROR(VLOOKUP(B77,'2021'!$B$3:$AB$102,13,0), "")</f>
        <v>8.5500000000000007</v>
      </c>
      <c r="AP77">
        <f>IFERROR(VLOOKUP(B77,'2020'!$B$3:$AD$92,25,0), "")</f>
        <v>8.5299999999999994</v>
      </c>
      <c r="AS77">
        <v>26</v>
      </c>
      <c r="AT77">
        <f>IFERROR(VLOOKUP(B77,'2021'!$B$3:$AB$102,3,0), "")</f>
        <v>29</v>
      </c>
      <c r="AU77">
        <f>IFERROR(VLOOKUP(B77,'2020'!$B$3:$AD$92,12,0), "")</f>
        <v>22</v>
      </c>
      <c r="AV77">
        <f>IFERROR(VLOOKUP(B77,'2019'!$B$3:$AC$102,22,0), "")</f>
        <v>22</v>
      </c>
      <c r="AW77">
        <f>IFERROR(VLOOKUP(B77,'2018'!$B$3:$U$102,5,0), "")</f>
        <v>21</v>
      </c>
      <c r="AX77">
        <v>59</v>
      </c>
      <c r="AY77">
        <f>IFERROR(VLOOKUP(B77,'2021'!$B$3:$AB$102,27,0), "")</f>
        <v>64</v>
      </c>
      <c r="AZ77">
        <f>IFERROR(VLOOKUP(B77,'2020'!$B$3:$AD$92,8,0), "")</f>
        <v>56</v>
      </c>
      <c r="BA77">
        <f>IFERROR(VLOOKUP(B77,'2019'!B78:$AC$102,20,0), "")</f>
        <v>73</v>
      </c>
      <c r="BB77">
        <f>IFERROR(VLOOKUP(B77,'2018'!$B$3:$U$102,4,0), "")</f>
        <v>51</v>
      </c>
      <c r="BC77">
        <v>36</v>
      </c>
      <c r="BD77">
        <f>IFERROR(VLOOKUP(B77,'2021'!$B$3:$AB$102,6,0), "")</f>
        <v>36</v>
      </c>
      <c r="BE77">
        <f>IFERROR(VLOOKUP(B77,'2020'!$B$3:$AD$92,3,0), "")</f>
        <v>39</v>
      </c>
      <c r="BF77">
        <f>IFERROR(VLOOKUP(B77,'2019'!$B$3:$AC$102,27,0), "")</f>
        <v>40</v>
      </c>
      <c r="BG77">
        <f>IFERROR(VLOOKUP(B77,'2018'!$B$3:$U$102,8,0), "")</f>
        <v>42</v>
      </c>
      <c r="BH77">
        <v>65</v>
      </c>
      <c r="BI77">
        <f>IFERROR(VLOOKUP(B78,'2021'!$B$3:$AB$102,17,0), "")</f>
        <v>28</v>
      </c>
      <c r="BJ77">
        <f>IFERROR(VLOOKUP(B77,'2020'!$B$3:$AD$92,2,0), "")</f>
        <v>80</v>
      </c>
      <c r="BK77">
        <f>IFERROR(VLOOKUP(B77,'2019'!$B$3:$AC$102,11,0), "")</f>
        <v>53</v>
      </c>
      <c r="BL77" t="str">
        <f>IFERROR(VLOOKUP(B77,'2018'!B78:U177,13,0), "")</f>
        <v/>
      </c>
      <c r="BM77" s="25">
        <v>55.61</v>
      </c>
      <c r="BN77" s="25">
        <f>IFERROR(VLOOKUP($B77,'2021'!$B$3:$AB$102,20,0),"")</f>
        <v>72.852999999999994</v>
      </c>
      <c r="BO77" s="25">
        <f>IFERROR(VLOOKUP($B77,'2020'!$B$3:$AD$92,20,0),"")</f>
        <v>50</v>
      </c>
      <c r="BP77" s="25">
        <f>IFERROR(VLOOKUP($B77,'2019'!$B$3:$AC$102,17,0),"")</f>
        <v>45</v>
      </c>
      <c r="BQ77" s="25">
        <f>IFERROR(VLOOKUP($B77,'2018'!$B$3:$U$102,17,0),"")</f>
        <v>44</v>
      </c>
      <c r="BR77" s="1">
        <v>67026</v>
      </c>
      <c r="BS77" s="1">
        <f>IFERROR(VLOOKUP(B77,'2021'!$B$3:$AB$102,18,0), "")</f>
        <v>64189</v>
      </c>
      <c r="BT77" s="1">
        <f>IFERROR(VLOOKUP(B77,'2020'!$B$3:$AD$92,16,0), "")</f>
        <v>60192</v>
      </c>
      <c r="BU77" s="1">
        <f>IFERROR(VLOOKUP(B77,'2019'!$B$3:$AC$102,7,0), "")</f>
        <v>51166</v>
      </c>
      <c r="BV77" s="1"/>
      <c r="BW77">
        <v>50</v>
      </c>
      <c r="BX77">
        <f>IFERROR(VLOOKUP(B77,'2021'!$B$3:$AB$102,24,0), "")</f>
        <v>56</v>
      </c>
      <c r="BY77">
        <f>IFERROR(VLOOKUP(B77,'2020'!$B$3:$AD$92,28,0), "")</f>
        <v>52</v>
      </c>
      <c r="BZ77">
        <f>IFERROR(VLOOKUP(B77,'2019'!$B$3:$AC$102,13,0), "")</f>
        <v>58</v>
      </c>
      <c r="CB77" t="s">
        <v>270</v>
      </c>
      <c r="CC77" t="str">
        <f>IFERROR(VLOOKUP(B77,'2021'!$B$3:$AB$102,5,0), "")</f>
        <v>49 (77)</v>
      </c>
      <c r="CD77" t="str">
        <f>IFERROR(VLOOKUP(B77,'2020'!$B$3:$AD$92,13,0), "")</f>
        <v>70 (73)</v>
      </c>
      <c r="CE77" t="str">
        <f>IFERROR(VLOOKUP(B77,'2019'!$B$3:$AC$102,10,0), "")</f>
        <v>76 (59)</v>
      </c>
      <c r="CG77">
        <v>57</v>
      </c>
      <c r="CH77">
        <f>IFERROR(VLOOKUP(B77,'2021'!$B$3:$AB$102,7,0), "")</f>
        <v>57</v>
      </c>
      <c r="CI77">
        <f>IFERROR(VLOOKUP(B77,'2020'!$B$3:$AD$92,17,0), "")</f>
        <v>59</v>
      </c>
      <c r="CJ77">
        <f>IFERROR(VLOOKUP(B77,'2019'!$B$3:$AC$102,9,0), "")</f>
        <v>56</v>
      </c>
      <c r="CK77">
        <f>IFERROR(VLOOKUP(B77,'2018'!$B$3:$U$102,11,0), "")</f>
        <v>56</v>
      </c>
      <c r="CL77">
        <v>59</v>
      </c>
      <c r="CM77">
        <f>IFERROR(VLOOKUP(B77,'2021'!$B$3:$AB$102,19,0), "")</f>
        <v>76</v>
      </c>
      <c r="CN77">
        <f>IFERROR(VLOOKUP(B77,'2020'!$B$3:$AD$92,26,0), "")</f>
        <v>67</v>
      </c>
      <c r="CO77">
        <f>IFERROR(VLOOKUP(B77,'2019'!$B$3:$AC$102,3,0), "")</f>
        <v>63</v>
      </c>
      <c r="CP77">
        <f>IFERROR(VLOOKUP(B77,'2018'!$B$3:$U$102,18,0), "")</f>
        <v>60</v>
      </c>
      <c r="CQ77">
        <v>84.661000000000001</v>
      </c>
      <c r="CR77">
        <f>IFERROR(VLOOKUP(B77,'2021'!$B$3:$AB$102,21,0), "")</f>
        <v>84.456000000000003</v>
      </c>
      <c r="CS77">
        <f>IFERROR(VLOOKUP(B77,'2020'!$B$3:$AD$92,7,0), "")</f>
        <v>82</v>
      </c>
      <c r="CV77" t="s">
        <v>269</v>
      </c>
      <c r="CW77">
        <v>100</v>
      </c>
      <c r="CX77">
        <v>14</v>
      </c>
      <c r="CY77">
        <f>IFERROR( VLOOKUP(B77,Programs!B78:$AB$102,2,0), "")</f>
        <v>6.5</v>
      </c>
      <c r="CZ77">
        <f>IFERROR(VLOOKUP(B77,Programs!B78:$AB$102,3,0), "")</f>
        <v>0</v>
      </c>
      <c r="DA77">
        <f>IFERROR(VLOOKUP(B77,Programs!$B$3:$AB$102,3,0), "")</f>
        <v>0</v>
      </c>
      <c r="DB77">
        <f>IFERROR(VLOOKUP(B77,Programs!$B$3:$AB$102,5,0), "")</f>
        <v>0</v>
      </c>
      <c r="DC77" t="str">
        <f>IFERROR(VLOOKUP(B77,Programs!$B$3:$AB$102,6,0), "")</f>
        <v>No</v>
      </c>
      <c r="DD77">
        <f>IFERROR(VLOOKUP(B77,Programs!$B$3:$AB$102,7,0), "")</f>
        <v>0</v>
      </c>
      <c r="DE77" t="str">
        <f>IFERROR(VLOOKUP(B77,Programs!$B$3:$AB$102,8,0), "")</f>
        <v>You have completed, or are about to complete an acceptable Bachelor's degree (or recognized equivalent from an academic institution recognized by the University of Victoria). </v>
      </c>
      <c r="DF77">
        <f>IFERROR(VLOOKUP(B77,Programs!$B$3:$AB$102,9,0), "")</f>
        <v>4</v>
      </c>
      <c r="DG77">
        <f>IFERROR(VLOOKUP(B77,Programs!$B$3:$AB$102,10,0), "")</f>
        <v>0</v>
      </c>
      <c r="DH77" t="str">
        <f>IFERROR(VLOOKUP(B77,Programs!$B$3:$AB$102,11,0), "")</f>
        <v>Both</v>
      </c>
      <c r="DI77" t="str">
        <f>IFERROR(VLOOKUP(B77,Programs!$B$3:$AB$102,12,0), "")</f>
        <v>134.25/172</v>
      </c>
      <c r="DJ77">
        <f>IFERROR(VLOOKUP(B77,Programs!$B$3:$AB$102,13,0), "")</f>
        <v>28153.48</v>
      </c>
      <c r="DK77">
        <f>IFERROR(VLOOKUP(B77,Programs!$B$3:$AB$102,14,0), "")</f>
        <v>44622.11</v>
      </c>
      <c r="DL77" t="str">
        <f>IFERROR(VLOOKUP(B77,Programs!$B$3:$AB$102,15,0), "")</f>
        <v>CAD$</v>
      </c>
      <c r="DM77">
        <f>IFERROR(VLOOKUP(B77,Programs!$B$3:$AB$102,16,0), "")</f>
        <v>3</v>
      </c>
      <c r="DN77">
        <f>IFERROR(VLOOKUP(B77,Programs!$B$3:$AB$102,17,0), "")</f>
        <v>3</v>
      </c>
      <c r="DO77">
        <f>IFERROR(VLOOKUP(B77,Programs!$B$3:$AB$102,18,0), "")</f>
        <v>17</v>
      </c>
      <c r="DP77">
        <f>IFERROR(VLOOKUP(B77,Programs!$B$3:$AB$102,19,0), "")</f>
        <v>0</v>
      </c>
      <c r="DQ77" s="30" t="str">
        <f>IFERROR(VLOOKUP(B77,Programs!$B$3:$AB$102,20,0), "")</f>
        <v>Yes</v>
      </c>
      <c r="DR77" t="str">
        <f>IFERROR(VLOOKUP(B77,Programs!$B$3:$AB$102,21,0), "")</f>
        <v>No</v>
      </c>
      <c r="DS77" t="str">
        <f>IFERROR(VLOOKUP(B77,Programs!$B$3:$AB$102,22,0), "")</f>
        <v>No</v>
      </c>
      <c r="DT77" t="str">
        <f>IFERROR(VLOOKUP(B77,Programs!$B$3:$AB$102,23,0), "")</f>
        <v>No</v>
      </c>
      <c r="DU77" t="str">
        <f>IFERROR(VLOOKUP(B77,Programs!$B$3:$AB$102,24,0), "")</f>
        <v>Yes</v>
      </c>
      <c r="DV77" t="str">
        <f>IFERROR(VLOOKUP(B77,Programs!$B$3:$AB$102,25,0), "")</f>
        <v>No</v>
      </c>
      <c r="DW77" t="str">
        <f>IFERROR(VLOOKUP(B77,Programs!$B$3:$AB$102,26,0), "")</f>
        <v>Yes</v>
      </c>
      <c r="DX77" t="str">
        <f>IFERROR(VLOOKUP(B77,Programs!$B$3:$AB$102,27,0), "")</f>
        <v>No</v>
      </c>
    </row>
    <row r="78" spans="1:128" x14ac:dyDescent="0.3">
      <c r="A78">
        <v>77</v>
      </c>
      <c r="B78" t="s">
        <v>114</v>
      </c>
      <c r="C78" t="s">
        <v>11</v>
      </c>
      <c r="D78">
        <v>52</v>
      </c>
      <c r="E78">
        <f>IFERROR(VLOOKUP(B78,'2021'!$B$3:$AB$102,22,0), "")</f>
        <v>52</v>
      </c>
      <c r="F78">
        <f>IFERROR(VLOOKUP(B78,'2020'!$B$3:$AD$92,11,0), "")</f>
        <v>52</v>
      </c>
      <c r="G78">
        <f>IFERROR(VLOOKUP(B78,'2019'!$B$3:$AC$102,14,0), "")</f>
        <v>47</v>
      </c>
      <c r="I78">
        <f t="shared" si="1"/>
        <v>-5</v>
      </c>
      <c r="J78">
        <v>67</v>
      </c>
      <c r="K78">
        <f>IFERROR(VLOOKUP(B78,'2021'!$B$3:$AB$102,10,0), "")</f>
        <v>67</v>
      </c>
      <c r="L78">
        <f>IFERROR(VLOOKUP(B78,'2020'!$B$3:$AD$92,20,0), "")</f>
        <v>65</v>
      </c>
      <c r="M78">
        <f>IFERROR(VLOOKUP(B78,'2019'!$B$3:$AC$102,19,0), "")</f>
        <v>65</v>
      </c>
      <c r="N78">
        <f>IFERROR(VLOOKUP(B78,'2018'!$B$3:$U$102,14,0), "")</f>
        <v>59</v>
      </c>
      <c r="O78">
        <v>50</v>
      </c>
      <c r="P78">
        <f>IFERROR(VLOOKUP(B78,'2021'!B79:$AB$102,23,0), "")</f>
        <v>63</v>
      </c>
      <c r="Q78">
        <f>IFERROR(VLOOKUP(B78,'2020'!$B$3:$AD$92,4,0), "")</f>
        <v>62</v>
      </c>
      <c r="R78">
        <f>IFERROR(VLOOKUP(B78,'2019'!$B$3:$AC$102,5,0), "")</f>
        <v>65</v>
      </c>
      <c r="T78">
        <v>84</v>
      </c>
      <c r="U78">
        <f>IFERROR(VLOOKUP(B78,'2021'!$B$3:$AB$102,11,0), "")</f>
        <v>89</v>
      </c>
      <c r="V78">
        <f>IFERROR(VLOOKUP(B78,'2020'!$B$3:$AD$92,6,0), "")</f>
        <v>93</v>
      </c>
      <c r="W78">
        <f>IFERROR(VLOOKUP(B78,'2019'!$B$3:$AC$102,12,0), "")</f>
        <v>91</v>
      </c>
      <c r="X78">
        <f>IFERROR(VLOOKUP(B78,'2018'!$B$3:$U$102,15,0), "")</f>
        <v>86</v>
      </c>
      <c r="Y78">
        <v>87</v>
      </c>
      <c r="Z78">
        <f>IFERROR(VLOOKUP(B78,'2021'!$B$3:$AB$102,12,0), "")</f>
        <v>85</v>
      </c>
      <c r="AA78">
        <f>IFERROR(VLOOKUP(B78,'2020'!$B$3:$AD$92,15,0), "")</f>
        <v>83</v>
      </c>
      <c r="AB78">
        <f>IFERROR(VLOOKUP(B78,'2019'!$B$3:$AC$102,21,0), "")</f>
        <v>79</v>
      </c>
      <c r="AC78">
        <f>IFERROR(VLOOKUP(B78,'2018'!$B$3:$U$102,19,0), "")</f>
        <v>79</v>
      </c>
      <c r="AD78">
        <v>77</v>
      </c>
      <c r="AE78">
        <f>IFERROR(VLOOKUP(B78,'2021'!$B$3:$AB$102,9,0), "")</f>
        <v>73</v>
      </c>
      <c r="AF78">
        <f>IFERROR(VLOOKUP(B78,'2020'!$B$3:$AD$92,18,0), "")</f>
        <v>75</v>
      </c>
      <c r="AG78">
        <f>IFERROR(VLOOKUP(B78,'2019'!$B$3:$AC$102,16,0), "")</f>
        <v>82</v>
      </c>
      <c r="AH78">
        <f>IFERROR(VLOOKUP(B78,'2018'!$B$3:$U$102,16,0), "")</f>
        <v>88</v>
      </c>
      <c r="AI78">
        <v>77</v>
      </c>
      <c r="AJ78">
        <v>85</v>
      </c>
      <c r="AK78">
        <v>89</v>
      </c>
      <c r="AL78">
        <v>94</v>
      </c>
      <c r="AM78">
        <f>IFERROR(VLOOKUP(B78,'2019'!$B$3:$AC$102,24,0), "")</f>
        <v>95</v>
      </c>
      <c r="AN78">
        <v>8.9700000000000006</v>
      </c>
      <c r="AO78">
        <f>IFERROR(VLOOKUP(B78,'2021'!$B$3:$AB$102,13,0), "")</f>
        <v>8.77</v>
      </c>
      <c r="AP78">
        <f>IFERROR(VLOOKUP(B78,'2020'!$B$3:$AD$92,25,0), "")</f>
        <v>8.64</v>
      </c>
      <c r="AS78">
        <v>50</v>
      </c>
      <c r="AT78">
        <f>IFERROR(VLOOKUP(B78,'2021'!$B$3:$AB$102,3,0), "")</f>
        <v>50</v>
      </c>
      <c r="AU78">
        <f>IFERROR(VLOOKUP(B78,'2020'!$B$3:$AD$92,12,0), "")</f>
        <v>47</v>
      </c>
      <c r="AV78">
        <f>IFERROR(VLOOKUP(B78,'2019'!$B$3:$AC$102,22,0), "")</f>
        <v>47</v>
      </c>
      <c r="AW78">
        <f>IFERROR(VLOOKUP(B78,'2018'!$B$3:$U$102,5,0), "")</f>
        <v>41</v>
      </c>
      <c r="AX78">
        <v>34</v>
      </c>
      <c r="AY78">
        <f>IFERROR(VLOOKUP(B78,'2021'!$B$3:$AB$102,27,0), "")</f>
        <v>34</v>
      </c>
      <c r="AZ78">
        <f>IFERROR(VLOOKUP(B78,'2020'!$B$3:$AD$92,8,0), "")</f>
        <v>34</v>
      </c>
      <c r="BA78">
        <f>IFERROR(VLOOKUP(B78,'2019'!B79:$AC$102,20,0), "")</f>
        <v>33</v>
      </c>
      <c r="BB78">
        <f>IFERROR(VLOOKUP(B78,'2018'!$B$3:$U$102,4,0), "")</f>
        <v>36</v>
      </c>
      <c r="BC78">
        <v>41</v>
      </c>
      <c r="BD78">
        <f>IFERROR(VLOOKUP(B78,'2021'!$B$3:$AB$102,6,0), "")</f>
        <v>42</v>
      </c>
      <c r="BE78">
        <f>IFERROR(VLOOKUP(B78,'2020'!$B$3:$AD$92,3,0), "")</f>
        <v>41</v>
      </c>
      <c r="BF78">
        <f>IFERROR(VLOOKUP(B78,'2019'!$B$3:$AC$102,27,0), "")</f>
        <v>38</v>
      </c>
      <c r="BG78">
        <f>IFERROR(VLOOKUP(B78,'2018'!$B$3:$U$102,8,0), "")</f>
        <v>37</v>
      </c>
      <c r="BH78">
        <v>20</v>
      </c>
      <c r="BI78">
        <f>IFERROR(VLOOKUP(B79,'2021'!$B$3:$AB$102,17,0), "")</f>
        <v>12</v>
      </c>
      <c r="BJ78">
        <f>IFERROR(VLOOKUP(B78,'2020'!$B$3:$AD$92,2,0), "")</f>
        <v>13</v>
      </c>
      <c r="BK78">
        <f>IFERROR(VLOOKUP(B78,'2019'!$B$3:$AC$102,11,0), "")</f>
        <v>17</v>
      </c>
      <c r="BL78">
        <f>IFERROR(VLOOKUP(B78,'2018'!B79:U178,13,0), "")</f>
        <v>14</v>
      </c>
      <c r="BM78" s="25">
        <v>59.29</v>
      </c>
      <c r="BN78" s="25">
        <f>IFERROR(VLOOKUP($B78,'2021'!$B$3:$AB$102,20,0),"")</f>
        <v>64.55</v>
      </c>
      <c r="BO78" s="25">
        <f>IFERROR(VLOOKUP($B78,'2020'!$B$3:$AD$92,20,0),"")</f>
        <v>65</v>
      </c>
      <c r="BP78" s="25">
        <f>IFERROR(VLOOKUP($B78,'2019'!$B$3:$AC$102,17,0),"")</f>
        <v>56</v>
      </c>
      <c r="BQ78" s="25">
        <f>IFERROR(VLOOKUP($B78,'2018'!$B$3:$U$102,17,0),"")</f>
        <v>52</v>
      </c>
      <c r="BR78" s="1">
        <v>62989</v>
      </c>
      <c r="BS78" s="1">
        <f>IFERROR(VLOOKUP(B78,'2021'!$B$3:$AB$102,18,0), "")</f>
        <v>59924</v>
      </c>
      <c r="BT78" s="1">
        <f>IFERROR(VLOOKUP(B78,'2020'!$B$3:$AD$92,16,0), "")</f>
        <v>52452</v>
      </c>
      <c r="BU78" s="1">
        <f>IFERROR(VLOOKUP(B78,'2019'!$B$3:$AC$102,7,0), "")</f>
        <v>49323</v>
      </c>
      <c r="BV78" s="1"/>
      <c r="BW78">
        <v>32</v>
      </c>
      <c r="BX78">
        <f>IFERROR(VLOOKUP(B78,'2021'!$B$3:$AB$102,24,0), "")</f>
        <v>28</v>
      </c>
      <c r="BY78">
        <f>IFERROR(VLOOKUP(B78,'2020'!$B$3:$AD$92,28,0), "")</f>
        <v>25</v>
      </c>
      <c r="BZ78">
        <f>IFERROR(VLOOKUP(B78,'2019'!$B$3:$AC$102,13,0), "")</f>
        <v>27</v>
      </c>
      <c r="CB78" t="s">
        <v>272</v>
      </c>
      <c r="CC78" t="str">
        <f>IFERROR(VLOOKUP(B78,'2021'!$B$3:$AB$102,5,0), "")</f>
        <v>93 (92)</v>
      </c>
      <c r="CD78" t="str">
        <f>IFERROR(VLOOKUP(B78,'2020'!$B$3:$AD$92,13,0), "")</f>
        <v>96 (85)</v>
      </c>
      <c r="CE78" t="str">
        <f>IFERROR(VLOOKUP(B78,'2019'!$B$3:$AC$102,10,0), "")</f>
        <v>96 (89)</v>
      </c>
      <c r="CG78">
        <v>10</v>
      </c>
      <c r="CH78">
        <f>IFERROR(VLOOKUP(B78,'2021'!$B$3:$AB$102,7,0), "")</f>
        <v>10</v>
      </c>
      <c r="CI78">
        <f>IFERROR(VLOOKUP(B78,'2020'!$B$3:$AD$92,17,0), "")</f>
        <v>11</v>
      </c>
      <c r="CJ78">
        <f>IFERROR(VLOOKUP(B78,'2019'!$B$3:$AC$102,9,0), "")</f>
        <v>11</v>
      </c>
      <c r="CK78">
        <f>IFERROR(VLOOKUP(B78,'2018'!$B$3:$U$102,11,0), "")</f>
        <v>10</v>
      </c>
      <c r="CL78">
        <v>24</v>
      </c>
      <c r="CM78">
        <f>IFERROR(VLOOKUP(B78,'2021'!$B$3:$AB$102,19,0), "")</f>
        <v>19</v>
      </c>
      <c r="CN78">
        <f>IFERROR(VLOOKUP(B78,'2020'!$B$3:$AD$92,26,0), "")</f>
        <v>17</v>
      </c>
      <c r="CO78">
        <f>IFERROR(VLOOKUP(B78,'2019'!$B$3:$AC$102,3,0), "")</f>
        <v>19</v>
      </c>
      <c r="CP78">
        <f>IFERROR(VLOOKUP(B78,'2018'!$B$3:$U$102,18,0), "")</f>
        <v>19</v>
      </c>
      <c r="CQ78">
        <v>82.811000000000007</v>
      </c>
      <c r="CR78">
        <f>IFERROR(VLOOKUP(B78,'2021'!$B$3:$AB$102,21,0), "")</f>
        <v>81.760000000000005</v>
      </c>
      <c r="CS78">
        <f>IFERROR(VLOOKUP(B78,'2020'!$B$3:$AD$92,7,0), "")</f>
        <v>80</v>
      </c>
      <c r="CV78" t="s">
        <v>271</v>
      </c>
      <c r="CW78">
        <v>100</v>
      </c>
      <c r="CX78">
        <v>25</v>
      </c>
      <c r="CY78">
        <f>IFERROR( VLOOKUP(B78,Programs!B79:$AB$102,2,0), "")</f>
        <v>0</v>
      </c>
      <c r="CZ78">
        <f>IFERROR(VLOOKUP(B78,Programs!B79:$AB$102,3,0), "")</f>
        <v>0</v>
      </c>
      <c r="DA78">
        <f>IFERROR(VLOOKUP(B78,Programs!$B$3:$AB$102,3,0), "")</f>
        <v>0</v>
      </c>
      <c r="DB78">
        <f>IFERROR(VLOOKUP(B78,Programs!$B$3:$AB$102,5,0), "")</f>
        <v>0</v>
      </c>
      <c r="DC78" t="str">
        <f>IFERROR(VLOOKUP(B78,Programs!$B$3:$AB$102,6,0), "")</f>
        <v>No</v>
      </c>
      <c r="DD78">
        <f>IFERROR(VLOOKUP(B78,Programs!$B$3:$AB$102,7,0), "")</f>
        <v>0</v>
      </c>
      <c r="DE78" t="str">
        <f>IFERROR(VLOOKUP(B78,Programs!$B$3:$AB$102,8,0), "")</f>
        <v> Bachelor of Science Degree (three years)</v>
      </c>
      <c r="DF78">
        <f>IFERROR(VLOOKUP(B78,Programs!$B$3:$AB$102,9,0), "")</f>
        <v>1</v>
      </c>
      <c r="DG78">
        <f>IFERROR(VLOOKUP(B78,Programs!$B$3:$AB$102,10,0), "")</f>
        <v>14</v>
      </c>
      <c r="DH78" t="str">
        <f>IFERROR(VLOOKUP(B78,Programs!$B$3:$AB$102,11,0), "")</f>
        <v>Both</v>
      </c>
      <c r="DI78">
        <f>IFERROR(VLOOKUP(B78,Programs!$B$3:$AB$102,12,0), "")</f>
        <v>169.59</v>
      </c>
      <c r="DJ78">
        <f>IFERROR(VLOOKUP(B78,Programs!$B$3:$AB$102,13,0), "")</f>
        <v>7783.18</v>
      </c>
      <c r="DK78">
        <f>IFERROR(VLOOKUP(B78,Programs!$B$3:$AB$102,14,0), "")</f>
        <v>7783.18</v>
      </c>
      <c r="DL78" t="str">
        <f>IFERROR(VLOOKUP(B78,Programs!$B$3:$AB$102,15,0), "")</f>
        <v>Euro</v>
      </c>
      <c r="DM78">
        <f>IFERROR(VLOOKUP(B78,Programs!$B$3:$AB$102,16,0), "")</f>
        <v>4</v>
      </c>
      <c r="DN78">
        <f>IFERROR(VLOOKUP(B78,Programs!$B$3:$AB$102,17,0), "")</f>
        <v>4</v>
      </c>
      <c r="DO78">
        <f>IFERROR(VLOOKUP(B78,Programs!$B$3:$AB$102,18,0), "")</f>
        <v>10</v>
      </c>
      <c r="DP78">
        <f>IFERROR(VLOOKUP(B78,Programs!$B$3:$AB$102,19,0), "")</f>
        <v>0</v>
      </c>
      <c r="DQ78" s="30" t="str">
        <f>IFERROR(VLOOKUP(B78,Programs!$B$3:$AB$102,20,0), "")</f>
        <v>Yes</v>
      </c>
      <c r="DR78" t="str">
        <f>IFERROR(VLOOKUP(B78,Programs!$B$3:$AB$102,21,0), "")</f>
        <v>No</v>
      </c>
      <c r="DS78" t="str">
        <f>IFERROR(VLOOKUP(B78,Programs!$B$3:$AB$102,22,0), "")</f>
        <v>No</v>
      </c>
      <c r="DT78" t="str">
        <f>IFERROR(VLOOKUP(B78,Programs!$B$3:$AB$102,23,0), "")</f>
        <v>Yes</v>
      </c>
      <c r="DU78" t="str">
        <f>IFERROR(VLOOKUP(B78,Programs!$B$3:$AB$102,24,0), "")</f>
        <v>No</v>
      </c>
      <c r="DV78" t="str">
        <f>IFERROR(VLOOKUP(B78,Programs!$B$3:$AB$102,25,0), "")</f>
        <v>No</v>
      </c>
      <c r="DW78" t="str">
        <f>IFERROR(VLOOKUP(B78,Programs!$B$3:$AB$102,26,0), "")</f>
        <v>Yes</v>
      </c>
      <c r="DX78" t="str">
        <f>IFERROR(VLOOKUP(B78,Programs!$B$3:$AB$102,27,0), "")</f>
        <v>No</v>
      </c>
    </row>
    <row r="79" spans="1:128" x14ac:dyDescent="0.3">
      <c r="A79">
        <v>78</v>
      </c>
      <c r="B79" t="s">
        <v>115</v>
      </c>
      <c r="C79" t="s">
        <v>2</v>
      </c>
      <c r="D79">
        <v>38</v>
      </c>
      <c r="E79">
        <f>IFERROR(VLOOKUP(B79,'2021'!$B$3:$AB$102,22,0), "")</f>
        <v>27</v>
      </c>
      <c r="F79">
        <f>IFERROR(VLOOKUP(B79,'2020'!$B$3:$AD$92,11,0), "")</f>
        <v>45</v>
      </c>
      <c r="G79">
        <f>IFERROR(VLOOKUP(B79,'2019'!$B$3:$AC$102,14,0), "")</f>
        <v>22</v>
      </c>
      <c r="I79">
        <f t="shared" si="1"/>
        <v>-16</v>
      </c>
      <c r="J79">
        <v>44</v>
      </c>
      <c r="K79">
        <f>IFERROR(VLOOKUP(B79,'2021'!$B$3:$AB$102,10,0), "")</f>
        <v>40</v>
      </c>
      <c r="L79">
        <f>IFERROR(VLOOKUP(B79,'2020'!$B$3:$AD$92,20,0), "")</f>
        <v>39</v>
      </c>
      <c r="M79">
        <f>IFERROR(VLOOKUP(B79,'2019'!$B$3:$AC$102,19,0), "")</f>
        <v>0</v>
      </c>
      <c r="N79">
        <f>IFERROR(VLOOKUP(B79,'2018'!$B$3:$U$102,14,0), "")</f>
        <v>0</v>
      </c>
      <c r="O79">
        <v>91</v>
      </c>
      <c r="P79" t="str">
        <f>IFERROR(VLOOKUP(B79,'2021'!B80:$AB$102,23,0), "")</f>
        <v/>
      </c>
      <c r="Q79">
        <f>IFERROR(VLOOKUP(B79,'2020'!$B$3:$AD$92,4,0), "")</f>
        <v>66</v>
      </c>
      <c r="R79">
        <f>IFERROR(VLOOKUP(B79,'2019'!$B$3:$AC$102,5,0), "")</f>
        <v>70</v>
      </c>
      <c r="T79">
        <v>79</v>
      </c>
      <c r="U79">
        <f>IFERROR(VLOOKUP(B79,'2021'!$B$3:$AB$102,11,0), "")</f>
        <v>75</v>
      </c>
      <c r="V79">
        <f>IFERROR(VLOOKUP(B79,'2020'!$B$3:$AD$92,6,0), "")</f>
        <v>71</v>
      </c>
      <c r="W79">
        <f>IFERROR(VLOOKUP(B79,'2019'!$B$3:$AC$102,12,0), "")</f>
        <v>63</v>
      </c>
      <c r="X79">
        <f>IFERROR(VLOOKUP(B79,'2018'!$B$3:$U$102,15,0), "")</f>
        <v>60</v>
      </c>
      <c r="Y79">
        <v>98</v>
      </c>
      <c r="Z79">
        <f>IFERROR(VLOOKUP(B79,'2021'!$B$3:$AB$102,12,0), "")</f>
        <v>98</v>
      </c>
      <c r="AA79">
        <f>IFERROR(VLOOKUP(B79,'2020'!$B$3:$AD$92,15,0), "")</f>
        <v>96</v>
      </c>
      <c r="AB79">
        <f>IFERROR(VLOOKUP(B79,'2019'!$B$3:$AC$102,21,0), "")</f>
        <v>96</v>
      </c>
      <c r="AC79">
        <f>IFERROR(VLOOKUP(B79,'2018'!$B$3:$U$102,19,0), "")</f>
        <v>95</v>
      </c>
      <c r="AD79">
        <v>82</v>
      </c>
      <c r="AE79">
        <f>IFERROR(VLOOKUP(B79,'2021'!$B$3:$AB$102,9,0), "")</f>
        <v>71</v>
      </c>
      <c r="AF79">
        <f>IFERROR(VLOOKUP(B79,'2020'!$B$3:$AD$92,18,0), "")</f>
        <v>64</v>
      </c>
      <c r="AG79">
        <f>IFERROR(VLOOKUP(B79,'2019'!$B$3:$AC$102,16,0), "")</f>
        <v>47</v>
      </c>
      <c r="AH79">
        <f>IFERROR(VLOOKUP(B79,'2018'!$B$3:$U$102,16,0), "")</f>
        <v>59</v>
      </c>
      <c r="AI79">
        <v>78</v>
      </c>
      <c r="AJ79">
        <v>75</v>
      </c>
      <c r="AK79">
        <v>83</v>
      </c>
      <c r="AL79">
        <v>68</v>
      </c>
      <c r="AM79">
        <f>IFERROR(VLOOKUP(B79,'2019'!$B$3:$AC$102,24,0), "")</f>
        <v>63</v>
      </c>
      <c r="AN79">
        <v>8.91</v>
      </c>
      <c r="AO79">
        <f>IFERROR(VLOOKUP(B79,'2021'!$B$3:$AB$102,13,0), "")</f>
        <v>9.27</v>
      </c>
      <c r="AP79">
        <f>IFERROR(VLOOKUP(B79,'2020'!$B$3:$AD$92,25,0), "")</f>
        <v>8.9</v>
      </c>
      <c r="AS79">
        <v>25</v>
      </c>
      <c r="AT79">
        <f>IFERROR(VLOOKUP(B79,'2021'!$B$3:$AB$102,3,0), "")</f>
        <v>33</v>
      </c>
      <c r="AU79">
        <f>IFERROR(VLOOKUP(B79,'2020'!$B$3:$AD$92,12,0), "")</f>
        <v>28</v>
      </c>
      <c r="AV79">
        <f>IFERROR(VLOOKUP(B79,'2019'!$B$3:$AC$102,22,0), "")</f>
        <v>29</v>
      </c>
      <c r="AW79">
        <f>IFERROR(VLOOKUP(B79,'2018'!$B$3:$U$102,5,0), "")</f>
        <v>29</v>
      </c>
      <c r="AX79">
        <v>37</v>
      </c>
      <c r="AY79">
        <f>IFERROR(VLOOKUP(B79,'2021'!$B$3:$AB$102,27,0), "")</f>
        <v>41</v>
      </c>
      <c r="AZ79">
        <f>IFERROR(VLOOKUP(B79,'2020'!$B$3:$AD$92,8,0), "")</f>
        <v>41</v>
      </c>
      <c r="BA79" t="str">
        <f>IFERROR(VLOOKUP(B79,'2019'!B80:$AC$102,20,0), "")</f>
        <v/>
      </c>
      <c r="BB79">
        <f>IFERROR(VLOOKUP(B79,'2018'!$B$3:$U$102,4,0), "")</f>
        <v>44</v>
      </c>
      <c r="BC79">
        <v>33</v>
      </c>
      <c r="BD79">
        <f>IFERROR(VLOOKUP(B79,'2021'!$B$3:$AB$102,6,0), "")</f>
        <v>34</v>
      </c>
      <c r="BE79">
        <f>IFERROR(VLOOKUP(B79,'2020'!$B$3:$AD$92,3,0), "")</f>
        <v>30</v>
      </c>
      <c r="BF79">
        <f>IFERROR(VLOOKUP(B79,'2019'!$B$3:$AC$102,27,0), "")</f>
        <v>31</v>
      </c>
      <c r="BG79">
        <f>IFERROR(VLOOKUP(B79,'2018'!$B$3:$U$102,8,0), "")</f>
        <v>25</v>
      </c>
      <c r="BH79">
        <v>29</v>
      </c>
      <c r="BI79">
        <f>IFERROR(VLOOKUP(B80,'2021'!$B$3:$AB$102,17,0), "")</f>
        <v>9</v>
      </c>
      <c r="BJ79">
        <f>IFERROR(VLOOKUP(B79,'2020'!$B$3:$AD$92,2,0), "")</f>
        <v>24</v>
      </c>
      <c r="BK79">
        <f>IFERROR(VLOOKUP(B79,'2019'!$B$3:$AC$102,11,0), "")</f>
        <v>58</v>
      </c>
      <c r="BL79" t="str">
        <f>IFERROR(VLOOKUP(B79,'2018'!B80:U179,13,0), "")</f>
        <v/>
      </c>
      <c r="BM79" s="25">
        <v>54.33</v>
      </c>
      <c r="BN79" s="25">
        <f>IFERROR(VLOOKUP($B79,'2021'!$B$3:$AB$102,20,0),"")</f>
        <v>51.405000000000001</v>
      </c>
      <c r="BO79" s="25">
        <f>IFERROR(VLOOKUP($B79,'2020'!$B$3:$AD$92,20,0),"")</f>
        <v>39</v>
      </c>
      <c r="BP79" s="25">
        <f>IFERROR(VLOOKUP($B79,'2019'!$B$3:$AC$102,17,0),"")</f>
        <v>50</v>
      </c>
      <c r="BQ79" s="25">
        <f>IFERROR(VLOOKUP($B79,'2018'!$B$3:$U$102,17,0),"")</f>
        <v>53</v>
      </c>
      <c r="BR79" s="1">
        <v>71970</v>
      </c>
      <c r="BS79" s="1">
        <f>IFERROR(VLOOKUP(B79,'2021'!$B$3:$AB$102,18,0), "")</f>
        <v>67559</v>
      </c>
      <c r="BT79" s="1">
        <f>IFERROR(VLOOKUP(B79,'2020'!$B$3:$AD$92,16,0), "")</f>
        <v>68457</v>
      </c>
      <c r="BU79" s="1">
        <f>IFERROR(VLOOKUP(B79,'2019'!$B$3:$AC$102,7,0), "")</f>
        <v>66287</v>
      </c>
      <c r="BV79" s="1"/>
      <c r="BW79">
        <v>67</v>
      </c>
      <c r="BX79">
        <f>IFERROR(VLOOKUP(B79,'2021'!$B$3:$AB$102,24,0), "")</f>
        <v>73</v>
      </c>
      <c r="BY79">
        <f>IFERROR(VLOOKUP(B79,'2020'!$B$3:$AD$92,28,0), "")</f>
        <v>66</v>
      </c>
      <c r="BZ79">
        <f>IFERROR(VLOOKUP(B79,'2019'!$B$3:$AC$102,13,0), "")</f>
        <v>69</v>
      </c>
      <c r="CB79" t="s">
        <v>273</v>
      </c>
      <c r="CC79" t="str">
        <f>IFERROR(VLOOKUP(B79,'2021'!$B$3:$AB$102,5,0), "")</f>
        <v>73 (92)</v>
      </c>
      <c r="CD79" t="str">
        <f>IFERROR(VLOOKUP(B79,'2020'!$B$3:$AD$92,13,0), "")</f>
        <v>41 (91)</v>
      </c>
      <c r="CE79" t="str">
        <f>IFERROR(VLOOKUP(B79,'2019'!$B$3:$AC$102,10,0), "")</f>
        <v>89 (79)</v>
      </c>
      <c r="CG79">
        <v>24</v>
      </c>
      <c r="CH79">
        <f>IFERROR(VLOOKUP(B79,'2021'!$B$3:$AB$102,7,0), "")</f>
        <v>26</v>
      </c>
      <c r="CI79">
        <f>IFERROR(VLOOKUP(B79,'2020'!$B$3:$AD$92,17,0), "")</f>
        <v>24</v>
      </c>
      <c r="CJ79">
        <f>IFERROR(VLOOKUP(B79,'2019'!$B$3:$AC$102,9,0), "")</f>
        <v>22</v>
      </c>
      <c r="CK79">
        <f>IFERROR(VLOOKUP(B79,'2018'!$B$3:$U$102,11,0), "")</f>
        <v>15</v>
      </c>
      <c r="CL79">
        <v>14</v>
      </c>
      <c r="CM79">
        <f>IFERROR(VLOOKUP(B79,'2021'!$B$3:$AB$102,19,0), "")</f>
        <v>22</v>
      </c>
      <c r="CN79">
        <f>IFERROR(VLOOKUP(B79,'2020'!$B$3:$AD$92,26,0), "")</f>
        <v>28</v>
      </c>
      <c r="CO79">
        <f>IFERROR(VLOOKUP(B79,'2019'!$B$3:$AC$102,3,0), "")</f>
        <v>33</v>
      </c>
      <c r="CP79">
        <f>IFERROR(VLOOKUP(B79,'2018'!$B$3:$U$102,18,0), "")</f>
        <v>25</v>
      </c>
      <c r="CQ79">
        <v>83.033000000000001</v>
      </c>
      <c r="CR79">
        <f>IFERROR(VLOOKUP(B79,'2021'!$B$3:$AB$102,21,0), "")</f>
        <v>82.593000000000004</v>
      </c>
      <c r="CS79">
        <f>IFERROR(VLOOKUP(B79,'2020'!$B$3:$AD$92,7,0), "")</f>
        <v>83</v>
      </c>
      <c r="CV79" t="s">
        <v>180</v>
      </c>
      <c r="CW79">
        <v>0</v>
      </c>
      <c r="CX79">
        <v>15.66</v>
      </c>
      <c r="CY79">
        <f>IFERROR( VLOOKUP(B79,Programs!B80:$AB$102,2,0), "")</f>
        <v>6.5</v>
      </c>
      <c r="CZ79">
        <f>IFERROR(VLOOKUP(B79,Programs!B80:$AB$102,3,0), "")</f>
        <v>0</v>
      </c>
      <c r="DA79">
        <f>IFERROR(VLOOKUP(B79,Programs!$B$3:$AB$102,3,0), "")</f>
        <v>0</v>
      </c>
      <c r="DB79" t="str">
        <f>IFERROR(VLOOKUP(B79,Programs!$B$3:$AB$102,5,0), "")</f>
        <v>C1</v>
      </c>
      <c r="DC79" t="str">
        <f>IFERROR(VLOOKUP(B79,Programs!$B$3:$AB$102,6,0), "")</f>
        <v>Yes</v>
      </c>
      <c r="DD79">
        <f>IFERROR(VLOOKUP(B79,Programs!$B$3:$AB$102,7,0), "")</f>
        <v>0</v>
      </c>
      <c r="DE79" t="str">
        <f>IFERROR(VLOOKUP(B79,Programs!$B$3:$AB$102,8,0), "")</f>
        <v>At least a Bachelor's degree (Research University or University of Applied Sciences)</v>
      </c>
      <c r="DF79">
        <f>IFERROR(VLOOKUP(B79,Programs!$B$3:$AB$102,9,0), "")</f>
        <v>2</v>
      </c>
      <c r="DG79">
        <f>IFERROR(VLOOKUP(B79,Programs!$B$3:$AB$102,10,0), "")</f>
        <v>3</v>
      </c>
      <c r="DH79" t="str">
        <f>IFERROR(VLOOKUP(B79,Programs!$B$3:$AB$102,11,0), "")</f>
        <v>Both</v>
      </c>
      <c r="DI79">
        <f>IFERROR(VLOOKUP(B79,Programs!$B$3:$AB$102,12,0), "")</f>
        <v>300</v>
      </c>
      <c r="DJ79">
        <f>IFERROR(VLOOKUP(B79,Programs!$B$3:$AB$102,13,0), "")</f>
        <v>0</v>
      </c>
      <c r="DK79">
        <f>IFERROR(VLOOKUP(B79,Programs!$B$3:$AB$102,14,0), "")</f>
        <v>29250</v>
      </c>
      <c r="DL79" t="str">
        <f>IFERROR(VLOOKUP(B79,Programs!$B$3:$AB$102,15,0), "")</f>
        <v>Euro</v>
      </c>
      <c r="DM79">
        <f>IFERROR(VLOOKUP(B79,Programs!$B$3:$AB$102,16,0), "")</f>
        <v>3</v>
      </c>
      <c r="DN79">
        <f>IFERROR(VLOOKUP(B79,Programs!$B$3:$AB$102,17,0), "")</f>
        <v>3</v>
      </c>
      <c r="DO79">
        <f>IFERROR(VLOOKUP(B79,Programs!$B$3:$AB$102,18,0), "")</f>
        <v>12</v>
      </c>
      <c r="DP79">
        <f>IFERROR(VLOOKUP(B79,Programs!$B$3:$AB$102,19,0), "")</f>
        <v>0</v>
      </c>
      <c r="DQ79" s="30" t="str">
        <f>IFERROR(VLOOKUP(B79,Programs!$B$3:$AB$102,20,0), "")</f>
        <v>Yes</v>
      </c>
      <c r="DR79" t="str">
        <f>IFERROR(VLOOKUP(B79,Programs!$B$3:$AB$102,21,0), "")</f>
        <v>No</v>
      </c>
      <c r="DS79" t="str">
        <f>IFERROR(VLOOKUP(B79,Programs!$B$3:$AB$102,22,0), "")</f>
        <v>No</v>
      </c>
      <c r="DT79" t="str">
        <f>IFERROR(VLOOKUP(B79,Programs!$B$3:$AB$102,23,0), "")</f>
        <v>Yes</v>
      </c>
      <c r="DU79" t="str">
        <f>IFERROR(VLOOKUP(B79,Programs!$B$3:$AB$102,24,0), "")</f>
        <v>No</v>
      </c>
      <c r="DV79" t="str">
        <f>IFERROR(VLOOKUP(B79,Programs!$B$3:$AB$102,25,0), "")</f>
        <v>No</v>
      </c>
      <c r="DW79" t="str">
        <f>IFERROR(VLOOKUP(B79,Programs!$B$3:$AB$102,26,0), "")</f>
        <v>Yes</v>
      </c>
      <c r="DX79" t="str">
        <f>IFERROR(VLOOKUP(B79,Programs!$B$3:$AB$102,27,0), "")</f>
        <v>No</v>
      </c>
    </row>
    <row r="80" spans="1:128" x14ac:dyDescent="0.3">
      <c r="A80">
        <v>79</v>
      </c>
      <c r="B80" t="s">
        <v>116</v>
      </c>
      <c r="C80" t="s">
        <v>26</v>
      </c>
      <c r="D80">
        <v>39</v>
      </c>
      <c r="E80">
        <f>IFERROR(VLOOKUP(B80,'2021'!$B$3:$AB$102,22,0), "")</f>
        <v>45</v>
      </c>
      <c r="F80">
        <f>IFERROR(VLOOKUP(B80,'2020'!$B$3:$AD$92,11,0), "")</f>
        <v>48</v>
      </c>
      <c r="G80">
        <f>IFERROR(VLOOKUP(B80,'2019'!$B$3:$AC$102,14,0), "")</f>
        <v>54</v>
      </c>
      <c r="I80">
        <f t="shared" si="1"/>
        <v>15</v>
      </c>
      <c r="J80">
        <v>77</v>
      </c>
      <c r="K80">
        <f>IFERROR(VLOOKUP(B80,'2021'!$B$3:$AB$102,10,0), "")</f>
        <v>79</v>
      </c>
      <c r="L80">
        <f>IFERROR(VLOOKUP(B80,'2020'!$B$3:$AD$92,20,0), "")</f>
        <v>79</v>
      </c>
      <c r="M80">
        <f>IFERROR(VLOOKUP(B80,'2019'!$B$3:$AC$102,19,0), "")</f>
        <v>77</v>
      </c>
      <c r="N80">
        <f>IFERROR(VLOOKUP(B80,'2018'!$B$3:$U$102,14,0), "")</f>
        <v>77</v>
      </c>
      <c r="O80">
        <v>74</v>
      </c>
      <c r="P80" t="str">
        <f>IFERROR(VLOOKUP(B80,'2021'!B81:$AB$102,23,0), "")</f>
        <v/>
      </c>
      <c r="Q80">
        <f>IFERROR(VLOOKUP(B80,'2020'!$B$3:$AD$92,4,0), "")</f>
        <v>65</v>
      </c>
      <c r="R80">
        <f>IFERROR(VLOOKUP(B80,'2019'!$B$3:$AC$102,5,0), "")</f>
        <v>76</v>
      </c>
      <c r="T80">
        <v>75</v>
      </c>
      <c r="U80">
        <f>IFERROR(VLOOKUP(B80,'2021'!$B$3:$AB$102,11,0), "")</f>
        <v>78</v>
      </c>
      <c r="V80">
        <f>IFERROR(VLOOKUP(B80,'2020'!$B$3:$AD$92,6,0), "")</f>
        <v>82</v>
      </c>
      <c r="W80" t="str">
        <f>IFERROR(VLOOKUP(B80,'2019'!$B$3:$AC$102,12,0), "")</f>
        <v/>
      </c>
      <c r="X80" t="str">
        <f>IFERROR(VLOOKUP(B80,'2018'!$B$3:$U$102,15,0), "")</f>
        <v/>
      </c>
      <c r="Y80">
        <v>75</v>
      </c>
      <c r="Z80">
        <f>IFERROR(VLOOKUP(B80,'2021'!$B$3:$AB$102,12,0), "")</f>
        <v>78</v>
      </c>
      <c r="AA80">
        <f>IFERROR(VLOOKUP(B80,'2020'!$B$3:$AD$92,15,0), "")</f>
        <v>79</v>
      </c>
      <c r="AB80">
        <f>IFERROR(VLOOKUP(B80,'2019'!$B$3:$AC$102,21,0), "")</f>
        <v>81</v>
      </c>
      <c r="AC80">
        <f>IFERROR(VLOOKUP(B80,'2018'!$B$3:$U$102,19,0), "")</f>
        <v>82</v>
      </c>
      <c r="AD80">
        <v>50</v>
      </c>
      <c r="AE80">
        <f>IFERROR(VLOOKUP(B80,'2021'!$B$3:$AB$102,9,0), "")</f>
        <v>74</v>
      </c>
      <c r="AF80">
        <f>IFERROR(VLOOKUP(B80,'2020'!$B$3:$AD$92,18,0), "")</f>
        <v>66</v>
      </c>
      <c r="AG80">
        <f>IFERROR(VLOOKUP(B80,'2019'!$B$3:$AC$102,16,0), "")</f>
        <v>77</v>
      </c>
      <c r="AH80">
        <f>IFERROR(VLOOKUP(B80,'2018'!$B$3:$U$102,16,0), "")</f>
        <v>74</v>
      </c>
      <c r="AI80">
        <v>79</v>
      </c>
      <c r="AJ80">
        <v>69</v>
      </c>
      <c r="AK80">
        <v>77</v>
      </c>
      <c r="AL80">
        <v>87</v>
      </c>
      <c r="AM80">
        <f>IFERROR(VLOOKUP(B80,'2019'!$B$3:$AC$102,24,0), "")</f>
        <v>83</v>
      </c>
      <c r="AN80">
        <v>8.9600000000000009</v>
      </c>
      <c r="AO80">
        <f>IFERROR(VLOOKUP(B80,'2021'!$B$3:$AB$102,13,0), "")</f>
        <v>9.16</v>
      </c>
      <c r="AP80">
        <f>IFERROR(VLOOKUP(B80,'2020'!$B$3:$AD$92,25,0), "")</f>
        <v>9.4499999999999993</v>
      </c>
      <c r="AS80">
        <v>23</v>
      </c>
      <c r="AT80">
        <f>IFERROR(VLOOKUP(B80,'2021'!$B$3:$AB$102,3,0), "")</f>
        <v>14</v>
      </c>
      <c r="AU80">
        <f>IFERROR(VLOOKUP(B80,'2020'!$B$3:$AD$92,12,0), "")</f>
        <v>14</v>
      </c>
      <c r="AV80">
        <f>IFERROR(VLOOKUP(B80,'2019'!$B$3:$AC$102,22,0), "")</f>
        <v>23</v>
      </c>
      <c r="AW80">
        <f>IFERROR(VLOOKUP(B80,'2018'!$B$3:$U$102,5,0), "")</f>
        <v>23</v>
      </c>
      <c r="AX80">
        <v>67</v>
      </c>
      <c r="AY80">
        <f>IFERROR(VLOOKUP(B80,'2021'!$B$3:$AB$102,27,0), "")</f>
        <v>51</v>
      </c>
      <c r="AZ80">
        <f>IFERROR(VLOOKUP(B80,'2020'!$B$3:$AD$92,8,0), "")</f>
        <v>57</v>
      </c>
      <c r="BA80">
        <f>IFERROR(VLOOKUP(B80,'2019'!B81:$AC$102,20,0), "")</f>
        <v>57</v>
      </c>
      <c r="BB80">
        <f>IFERROR(VLOOKUP(B80,'2018'!$B$3:$U$102,4,0), "")</f>
        <v>54</v>
      </c>
      <c r="BC80">
        <v>52</v>
      </c>
      <c r="BD80">
        <f>IFERROR(VLOOKUP(B80,'2021'!$B$3:$AB$102,6,0), "")</f>
        <v>52</v>
      </c>
      <c r="BE80">
        <f>IFERROR(VLOOKUP(B80,'2020'!$B$3:$AD$92,3,0), "")</f>
        <v>51</v>
      </c>
      <c r="BF80">
        <f>IFERROR(VLOOKUP(B80,'2019'!$B$3:$AC$102,27,0), "")</f>
        <v>49</v>
      </c>
      <c r="BG80">
        <f>IFERROR(VLOOKUP(B80,'2018'!$B$3:$U$102,8,0), "")</f>
        <v>49</v>
      </c>
      <c r="BH80">
        <v>75</v>
      </c>
      <c r="BI80">
        <f>IFERROR(VLOOKUP(B81,'2021'!$B$3:$AB$102,17,0), "")</f>
        <v>10</v>
      </c>
      <c r="BJ80">
        <f>IFERROR(VLOOKUP(B80,'2020'!$B$3:$AD$92,2,0), "")</f>
        <v>10</v>
      </c>
      <c r="BK80">
        <f>IFERROR(VLOOKUP(B80,'2019'!$B$3:$AC$102,11,0), "")</f>
        <v>2</v>
      </c>
      <c r="BL80">
        <f>IFERROR(VLOOKUP(B80,'2018'!B81:U180,13,0), "")</f>
        <v>13</v>
      </c>
      <c r="BM80" s="25">
        <v>80.64</v>
      </c>
      <c r="BN80" s="25">
        <f>IFERROR(VLOOKUP($B80,'2021'!$B$3:$AB$102,20,0),"")</f>
        <v>100.28700000000001</v>
      </c>
      <c r="BO80" s="25">
        <f>IFERROR(VLOOKUP($B80,'2020'!$B$3:$AD$92,20,0),"")</f>
        <v>79</v>
      </c>
      <c r="BP80" s="25">
        <f>IFERROR(VLOOKUP($B80,'2019'!$B$3:$AC$102,17,0),"")</f>
        <v>61</v>
      </c>
      <c r="BQ80" s="25">
        <f>IFERROR(VLOOKUP($B80,'2018'!$B$3:$U$102,17,0),"")</f>
        <v>44</v>
      </c>
      <c r="BR80" s="1">
        <v>63365</v>
      </c>
      <c r="BS80" s="1">
        <f>IFERROR(VLOOKUP(B80,'2021'!$B$3:$AB$102,18,0), "")</f>
        <v>55047</v>
      </c>
      <c r="BT80" s="1">
        <f>IFERROR(VLOOKUP(B80,'2020'!$B$3:$AD$92,16,0), "")</f>
        <v>47151</v>
      </c>
      <c r="BU80" s="1">
        <f>IFERROR(VLOOKUP(B80,'2019'!$B$3:$AC$102,7,0), "")</f>
        <v>39521</v>
      </c>
      <c r="BV80" s="1"/>
      <c r="BW80">
        <v>13</v>
      </c>
      <c r="BX80">
        <f>IFERROR(VLOOKUP(B80,'2021'!$B$3:$AB$102,24,0), "")</f>
        <v>13</v>
      </c>
      <c r="BY80">
        <f>IFERROR(VLOOKUP(B80,'2020'!$B$3:$AD$92,28,0), "")</f>
        <v>6</v>
      </c>
      <c r="BZ80">
        <f>IFERROR(VLOOKUP(B80,'2019'!$B$3:$AC$102,13,0), "")</f>
        <v>6</v>
      </c>
      <c r="CB80" t="s">
        <v>164</v>
      </c>
      <c r="CC80" t="str">
        <f>IFERROR(VLOOKUP(B80,'2021'!$B$3:$AB$102,5,0), "")</f>
        <v>74 (100)</v>
      </c>
      <c r="CD80" t="str">
        <f>IFERROR(VLOOKUP(B80,'2020'!$B$3:$AD$92,13,0), "")</f>
        <v>76 (97)</v>
      </c>
      <c r="CE80" t="str">
        <f>IFERROR(VLOOKUP(B80,'2019'!$B$3:$AC$102,10,0), "")</f>
        <v>74 (100)</v>
      </c>
      <c r="CG80">
        <v>5</v>
      </c>
      <c r="CH80">
        <f>IFERROR(VLOOKUP(B80,'2021'!$B$3:$AB$102,7,0), "")</f>
        <v>6</v>
      </c>
      <c r="CI80">
        <f>IFERROR(VLOOKUP(B80,'2020'!$B$3:$AD$92,17,0), "")</f>
        <v>8</v>
      </c>
      <c r="CJ80">
        <f>IFERROR(VLOOKUP(B80,'2019'!$B$3:$AC$102,9,0), "")</f>
        <v>8</v>
      </c>
      <c r="CK80">
        <f>IFERROR(VLOOKUP(B80,'2018'!$B$3:$U$102,11,0), "")</f>
        <v>4</v>
      </c>
      <c r="CL80">
        <v>30</v>
      </c>
      <c r="CM80">
        <f>IFERROR(VLOOKUP(B80,'2021'!$B$3:$AB$102,19,0), "")</f>
        <v>21</v>
      </c>
      <c r="CN80">
        <f>IFERROR(VLOOKUP(B80,'2020'!$B$3:$AD$92,26,0), "")</f>
        <v>22</v>
      </c>
      <c r="CO80">
        <f>IFERROR(VLOOKUP(B80,'2019'!$B$3:$AC$102,3,0), "")</f>
        <v>16</v>
      </c>
      <c r="CP80">
        <f>IFERROR(VLOOKUP(B80,'2018'!$B$3:$U$102,18,0), "")</f>
        <v>41</v>
      </c>
      <c r="CQ80">
        <v>82.513000000000005</v>
      </c>
      <c r="CR80">
        <f>IFERROR(VLOOKUP(B80,'2021'!$B$3:$AB$102,21,0), "")</f>
        <v>82.010999999999996</v>
      </c>
      <c r="CS80">
        <f>IFERROR(VLOOKUP(B80,'2020'!$B$3:$AD$92,7,0), "")</f>
        <v>83</v>
      </c>
      <c r="CV80" t="s">
        <v>274</v>
      </c>
      <c r="CW80">
        <v>41</v>
      </c>
      <c r="CX80">
        <v>18</v>
      </c>
      <c r="CY80">
        <f>IFERROR( VLOOKUP(B80,Programs!B81:$AB$102,2,0), "")</f>
        <v>6</v>
      </c>
      <c r="CZ80">
        <f>IFERROR(VLOOKUP(B80,Programs!B81:$AB$102,3,0), "")</f>
        <v>0</v>
      </c>
      <c r="DA80">
        <f>IFERROR(VLOOKUP(B80,Programs!$B$3:$AB$102,3,0), "")</f>
        <v>0</v>
      </c>
      <c r="DB80" t="str">
        <f>IFERROR(VLOOKUP(B80,Programs!$B$3:$AB$102,5,0), "")</f>
        <v>B2</v>
      </c>
      <c r="DC80" t="str">
        <f>IFERROR(VLOOKUP(B80,Programs!$B$3:$AB$102,6,0), "")</f>
        <v>Yes</v>
      </c>
      <c r="DD80">
        <f>IFERROR(VLOOKUP(B80,Programs!$B$3:$AB$102,7,0), "")</f>
        <v>0</v>
      </c>
      <c r="DE80" t="str">
        <f>IFERROR(VLOOKUP(B80,Programs!$B$3:$AB$102,8,0), "")</f>
        <v>with a bachelor degree (diploma) or with 180 ECTS credit points for the programmes without obligatory thesis. Please note that for non-Slovene students, the thesis verification needs to be submitted, but more specific information regarding that will be given to individuals, when needed.</v>
      </c>
      <c r="DF80">
        <f>IFERROR(VLOOKUP(B80,Programs!$B$3:$AB$102,9,0), "")</f>
        <v>1</v>
      </c>
      <c r="DG80">
        <f>IFERROR(VLOOKUP(B80,Programs!$B$3:$AB$102,10,0), "")</f>
        <v>3</v>
      </c>
      <c r="DH80" t="str">
        <f>IFERROR(VLOOKUP(B80,Programs!$B$3:$AB$102,11,0), "")</f>
        <v>Both</v>
      </c>
      <c r="DI80">
        <f>IFERROR(VLOOKUP(B80,Programs!$B$3:$AB$102,12,0), "")</f>
        <v>0</v>
      </c>
      <c r="DJ80">
        <f>IFERROR(VLOOKUP(B80,Programs!$B$3:$AB$102,13,0), "")</f>
        <v>0</v>
      </c>
      <c r="DK80">
        <f>IFERROR(VLOOKUP(B80,Programs!$B$3:$AB$102,14,0), "")</f>
        <v>6000</v>
      </c>
      <c r="DL80" t="str">
        <f>IFERROR(VLOOKUP(B80,Programs!$B$3:$AB$102,15,0), "")</f>
        <v>Euro</v>
      </c>
      <c r="DM80">
        <f>IFERROR(VLOOKUP(B80,Programs!$B$3:$AB$102,16,0), "")</f>
        <v>4</v>
      </c>
      <c r="DN80">
        <f>IFERROR(VLOOKUP(B80,Programs!$B$3:$AB$102,17,0), "")</f>
        <v>3</v>
      </c>
      <c r="DO80">
        <f>IFERROR(VLOOKUP(B80,Programs!$B$3:$AB$102,18,0), "")</f>
        <v>10</v>
      </c>
      <c r="DP80">
        <f>IFERROR(VLOOKUP(B80,Programs!$B$3:$AB$102,19,0), "")</f>
        <v>6</v>
      </c>
      <c r="DQ80" s="30" t="str">
        <f>IFERROR(VLOOKUP(B80,Programs!$B$3:$AB$102,20,0), "")</f>
        <v>No</v>
      </c>
      <c r="DR80" t="str">
        <f>IFERROR(VLOOKUP(B80,Programs!$B$3:$AB$102,21,0), "")</f>
        <v>No</v>
      </c>
      <c r="DS80" t="str">
        <f>IFERROR(VLOOKUP(B80,Programs!$B$3:$AB$102,22,0), "")</f>
        <v>Yes</v>
      </c>
      <c r="DT80" t="str">
        <f>IFERROR(VLOOKUP(B80,Programs!$B$3:$AB$102,23,0), "")</f>
        <v>Yes</v>
      </c>
      <c r="DU80" t="str">
        <f>IFERROR(VLOOKUP(B80,Programs!$B$3:$AB$102,24,0), "")</f>
        <v>No</v>
      </c>
      <c r="DV80" t="str">
        <f>IFERROR(VLOOKUP(B80,Programs!$B$3:$AB$102,25,0), "")</f>
        <v>No</v>
      </c>
      <c r="DW80" t="str">
        <f>IFERROR(VLOOKUP(B80,Programs!$B$3:$AB$102,26,0), "")</f>
        <v>Yes</v>
      </c>
      <c r="DX80" t="str">
        <f>IFERROR(VLOOKUP(B80,Programs!$B$3:$AB$102,27,0), "")</f>
        <v>No</v>
      </c>
    </row>
    <row r="81" spans="1:128" x14ac:dyDescent="0.3">
      <c r="A81">
        <v>80</v>
      </c>
      <c r="B81" t="s">
        <v>117</v>
      </c>
      <c r="C81" t="s">
        <v>2</v>
      </c>
      <c r="D81">
        <v>79</v>
      </c>
      <c r="E81">
        <f>IFERROR(VLOOKUP(B81,'2021'!$B$3:$AB$102,22,0), "")</f>
        <v>37</v>
      </c>
      <c r="F81">
        <f>IFERROR(VLOOKUP(B81,'2020'!$B$3:$AD$92,11,0), "")</f>
        <v>51</v>
      </c>
      <c r="G81">
        <f>IFERROR(VLOOKUP(B81,'2019'!$B$3:$AC$102,14,0), "")</f>
        <v>32</v>
      </c>
      <c r="I81">
        <f t="shared" si="1"/>
        <v>-47</v>
      </c>
      <c r="J81">
        <v>11</v>
      </c>
      <c r="K81">
        <f>IFERROR(VLOOKUP(B81,'2021'!$B$3:$AB$102,10,0), "")</f>
        <v>0</v>
      </c>
      <c r="L81">
        <f>IFERROR(VLOOKUP(B81,'2020'!$B$3:$AD$92,20,0), "")</f>
        <v>0</v>
      </c>
      <c r="M81">
        <f>IFERROR(VLOOKUP(B81,'2019'!$B$3:$AC$102,19,0), "")</f>
        <v>0</v>
      </c>
      <c r="N81" t="str">
        <f>IFERROR(VLOOKUP(B81,'2018'!$B$3:$U$102,14,0), "")</f>
        <v/>
      </c>
      <c r="O81">
        <v>65</v>
      </c>
      <c r="P81" t="str">
        <f>IFERROR(VLOOKUP(B81,'2021'!B82:$AB$102,23,0), "")</f>
        <v/>
      </c>
      <c r="Q81">
        <f>IFERROR(VLOOKUP(B81,'2020'!$B$3:$AD$92,4,0), "")</f>
        <v>74</v>
      </c>
      <c r="R81">
        <f>IFERROR(VLOOKUP(B81,'2019'!$B$3:$AC$102,5,0), "")</f>
        <v>85</v>
      </c>
      <c r="T81">
        <v>59</v>
      </c>
      <c r="U81">
        <f>IFERROR(VLOOKUP(B81,'2021'!$B$3:$AB$102,11,0), "")</f>
        <v>52</v>
      </c>
      <c r="V81" t="str">
        <f>IFERROR(VLOOKUP(B81,'2020'!$B$3:$AD$92,6,0), "")</f>
        <v/>
      </c>
      <c r="W81" t="str">
        <f>IFERROR(VLOOKUP(B81,'2019'!$B$3:$AC$102,12,0), "")</f>
        <v/>
      </c>
      <c r="X81" t="str">
        <f>IFERROR(VLOOKUP(B81,'2018'!$B$3:$U$102,15,0), "")</f>
        <v/>
      </c>
      <c r="Y81">
        <v>93</v>
      </c>
      <c r="Z81">
        <f>IFERROR(VLOOKUP(B81,'2021'!$B$3:$AB$102,12,0), "")</f>
        <v>92</v>
      </c>
      <c r="AA81">
        <f>IFERROR(VLOOKUP(B81,'2020'!$B$3:$AD$92,15,0), "")</f>
        <v>92</v>
      </c>
      <c r="AB81">
        <f>IFERROR(VLOOKUP(B81,'2019'!$B$3:$AC$102,21,0), "")</f>
        <v>85</v>
      </c>
      <c r="AC81" t="str">
        <f>IFERROR(VLOOKUP(B81,'2018'!$B$3:$U$102,19,0), "")</f>
        <v/>
      </c>
      <c r="AD81">
        <v>30</v>
      </c>
      <c r="AE81">
        <f>IFERROR(VLOOKUP(B81,'2021'!$B$3:$AB$102,9,0), "")</f>
        <v>48</v>
      </c>
      <c r="AF81">
        <f>IFERROR(VLOOKUP(B81,'2020'!$B$3:$AD$92,18,0), "")</f>
        <v>49</v>
      </c>
      <c r="AG81">
        <f>IFERROR(VLOOKUP(B81,'2019'!$B$3:$AC$102,16,0), "")</f>
        <v>79</v>
      </c>
      <c r="AH81" t="str">
        <f>IFERROR(VLOOKUP(B81,'2018'!$B$3:$U$102,16,0), "")</f>
        <v/>
      </c>
      <c r="AI81">
        <v>80</v>
      </c>
      <c r="AJ81">
        <v>49</v>
      </c>
      <c r="AK81">
        <v>49</v>
      </c>
      <c r="AL81">
        <v>57</v>
      </c>
      <c r="AM81" t="str">
        <f>IFERROR(VLOOKUP(B81,'2019'!$B$3:$AC$102,24,0), "")</f>
        <v/>
      </c>
      <c r="AN81">
        <v>8</v>
      </c>
      <c r="AO81">
        <f>IFERROR(VLOOKUP(B81,'2021'!$B$3:$AB$102,13,0), "")</f>
        <v>8.6</v>
      </c>
      <c r="AP81">
        <f>IFERROR(VLOOKUP(B81,'2020'!$B$3:$AD$92,25,0), "")</f>
        <v>8.31</v>
      </c>
      <c r="AS81">
        <v>33</v>
      </c>
      <c r="AT81">
        <f>IFERROR(VLOOKUP(B81,'2021'!$B$3:$AB$102,3,0), "")</f>
        <v>25</v>
      </c>
      <c r="AU81">
        <f>IFERROR(VLOOKUP(B81,'2020'!$B$3:$AD$92,12,0), "")</f>
        <v>25</v>
      </c>
      <c r="AV81">
        <f>IFERROR(VLOOKUP(B81,'2019'!$B$3:$AC$102,22,0), "")</f>
        <v>40</v>
      </c>
      <c r="AW81" t="str">
        <f>IFERROR(VLOOKUP(B81,'2018'!$B$3:$U$102,5,0), "")</f>
        <v/>
      </c>
      <c r="AX81">
        <v>22</v>
      </c>
      <c r="AY81">
        <f>IFERROR(VLOOKUP(B81,'2021'!$B$3:$AB$102,27,0), "")</f>
        <v>48</v>
      </c>
      <c r="AZ81">
        <f>IFERROR(VLOOKUP(B81,'2020'!$B$3:$AD$92,8,0), "")</f>
        <v>47</v>
      </c>
      <c r="BA81" t="str">
        <f>IFERROR(VLOOKUP(B81,'2019'!B82:$AC$102,20,0), "")</f>
        <v/>
      </c>
      <c r="BB81" t="str">
        <f>IFERROR(VLOOKUP(B81,'2018'!$B$3:$U$102,4,0), "")</f>
        <v/>
      </c>
      <c r="BC81">
        <v>30</v>
      </c>
      <c r="BD81">
        <f>IFERROR(VLOOKUP(B81,'2021'!$B$3:$AB$102,6,0), "")</f>
        <v>29</v>
      </c>
      <c r="BE81">
        <f>IFERROR(VLOOKUP(B81,'2020'!$B$3:$AD$92,3,0), "")</f>
        <v>27</v>
      </c>
      <c r="BF81">
        <f>IFERROR(VLOOKUP(B81,'2019'!$B$3:$AC$102,27,0), "")</f>
        <v>28</v>
      </c>
      <c r="BG81" t="str">
        <f>IFERROR(VLOOKUP(B81,'2018'!$B$3:$U$102,8,0), "")</f>
        <v/>
      </c>
      <c r="BH81">
        <v>23</v>
      </c>
      <c r="BI81">
        <f>IFERROR(VLOOKUP(B82,'2021'!$B$3:$AB$102,17,0), "")</f>
        <v>34</v>
      </c>
      <c r="BJ81">
        <f>IFERROR(VLOOKUP(B81,'2020'!$B$3:$AD$92,2,0), "")</f>
        <v>11</v>
      </c>
      <c r="BK81">
        <f>IFERROR(VLOOKUP(B81,'2019'!$B$3:$AC$102,11,0), "")</f>
        <v>9</v>
      </c>
      <c r="BL81" t="str">
        <f>IFERROR(VLOOKUP(B81,'2018'!B82:U181,13,0), "")</f>
        <v/>
      </c>
      <c r="BM81" s="25">
        <v>61.32</v>
      </c>
      <c r="BN81" s="25">
        <f>IFERROR(VLOOKUP($B81,'2021'!$B$3:$AB$102,20,0),"")</f>
        <v>59.927</v>
      </c>
      <c r="BO81" s="25">
        <f>IFERROR(VLOOKUP($B81,'2020'!$B$3:$AD$92,20,0),"")</f>
        <v>0</v>
      </c>
      <c r="BP81" s="25">
        <f>IFERROR(VLOOKUP($B81,'2019'!$B$3:$AC$102,17,0),"")</f>
        <v>54</v>
      </c>
      <c r="BQ81" s="25" t="str">
        <f>IFERROR(VLOOKUP($B81,'2018'!$B$3:$U$102,17,0),"")</f>
        <v/>
      </c>
      <c r="BR81" s="1">
        <v>62514</v>
      </c>
      <c r="BS81" s="1">
        <f>IFERROR(VLOOKUP(B81,'2021'!$B$3:$AB$102,18,0), "")</f>
        <v>62153</v>
      </c>
      <c r="BT81" s="1">
        <f>IFERROR(VLOOKUP(B81,'2020'!$B$3:$AD$92,16,0), "")</f>
        <v>56876</v>
      </c>
      <c r="BU81" s="1">
        <f>IFERROR(VLOOKUP(B81,'2019'!$B$3:$AC$102,7,0), "")</f>
        <v>58649</v>
      </c>
      <c r="BV81" s="1"/>
      <c r="BW81">
        <v>8</v>
      </c>
      <c r="BX81">
        <f>IFERROR(VLOOKUP(B81,'2021'!$B$3:$AB$102,24,0), "")</f>
        <v>4</v>
      </c>
      <c r="BY81">
        <f>IFERROR(VLOOKUP(B81,'2020'!$B$3:$AD$92,28,0), "")</f>
        <v>3</v>
      </c>
      <c r="BZ81">
        <f>IFERROR(VLOOKUP(B81,'2019'!$B$3:$AC$102,13,0), "")</f>
        <v>3</v>
      </c>
      <c r="CB81" t="s">
        <v>275</v>
      </c>
      <c r="CC81" t="str">
        <f>IFERROR(VLOOKUP(B81,'2021'!$B$3:$AB$102,5,0), "")</f>
        <v>82 (94)</v>
      </c>
      <c r="CD81" t="str">
        <f>IFERROR(VLOOKUP(B81,'2020'!$B$3:$AD$92,13,0), "")</f>
        <v>82 (89)</v>
      </c>
      <c r="CE81" t="str">
        <f>IFERROR(VLOOKUP(B81,'2019'!$B$3:$AC$102,10,0), "")</f>
        <v>92 (83)</v>
      </c>
      <c r="CG81">
        <v>57</v>
      </c>
      <c r="CH81">
        <f>IFERROR(VLOOKUP(B81,'2021'!$B$3:$AB$102,7,0), "")</f>
        <v>57</v>
      </c>
      <c r="CI81">
        <f>IFERROR(VLOOKUP(B81,'2020'!$B$3:$AD$92,17,0), "")</f>
        <v>53</v>
      </c>
      <c r="CJ81">
        <f>IFERROR(VLOOKUP(B81,'2019'!$B$3:$AC$102,9,0), "")</f>
        <v>51</v>
      </c>
      <c r="CK81" t="str">
        <f>IFERROR(VLOOKUP(B81,'2018'!$B$3:$U$102,11,0), "")</f>
        <v/>
      </c>
      <c r="CL81">
        <v>13</v>
      </c>
      <c r="CM81">
        <f>IFERROR(VLOOKUP(B81,'2021'!$B$3:$AB$102,19,0), "")</f>
        <v>29</v>
      </c>
      <c r="CN81">
        <f>IFERROR(VLOOKUP(B81,'2020'!$B$3:$AD$92,26,0), "")</f>
        <v>44</v>
      </c>
      <c r="CO81">
        <f>IFERROR(VLOOKUP(B81,'2019'!$B$3:$AC$102,3,0), "")</f>
        <v>46</v>
      </c>
      <c r="CP81" t="str">
        <f>IFERROR(VLOOKUP(B81,'2018'!$B$3:$U$102,18,0), "")</f>
        <v/>
      </c>
      <c r="CQ81">
        <v>82.528999999999996</v>
      </c>
      <c r="CR81">
        <f>IFERROR(VLOOKUP(B81,'2021'!$B$3:$AB$102,21,0), "")</f>
        <v>79.045000000000002</v>
      </c>
      <c r="CS81">
        <f>IFERROR(VLOOKUP(B81,'2020'!$B$3:$AD$92,7,0), "")</f>
        <v>89</v>
      </c>
      <c r="CV81" t="s">
        <v>161</v>
      </c>
      <c r="CW81">
        <v>44</v>
      </c>
      <c r="CX81">
        <v>12</v>
      </c>
      <c r="CY81">
        <f>IFERROR( VLOOKUP(B81,Programs!B82:$AB$102,2,0), "")</f>
        <v>6.5</v>
      </c>
      <c r="CZ81">
        <f>IFERROR(VLOOKUP(B81,Programs!B82:$AB$102,3,0), "")</f>
        <v>0</v>
      </c>
      <c r="DA81">
        <f>IFERROR(VLOOKUP(B81,Programs!$B$3:$AB$102,3,0), "")</f>
        <v>0</v>
      </c>
      <c r="DB81" t="str">
        <f>IFERROR(VLOOKUP(B81,Programs!$B$3:$AB$102,5,0), "")</f>
        <v>C2</v>
      </c>
      <c r="DC81" t="str">
        <f>IFERROR(VLOOKUP(B81,Programs!$B$3:$AB$102,6,0), "")</f>
        <v>Yes</v>
      </c>
      <c r="DD81">
        <f>IFERROR(VLOOKUP(B81,Programs!$B$3:$AB$102,7,0), "")</f>
        <v>0</v>
      </c>
      <c r="DE81" t="str">
        <f>IFERROR(VLOOKUP(B81,Programs!$B$3:$AB$102,8,0), "")</f>
        <v>Bachelor's (and Master's) degree, with the grades you have achieved</v>
      </c>
      <c r="DF81">
        <f>IFERROR(VLOOKUP(B81,Programs!$B$3:$AB$102,9,0), "")</f>
        <v>1</v>
      </c>
      <c r="DG81">
        <f>IFERROR(VLOOKUP(B81,Programs!$B$3:$AB$102,10,0), "")</f>
        <v>0</v>
      </c>
      <c r="DH81" t="str">
        <f>IFERROR(VLOOKUP(B81,Programs!$B$3:$AB$102,11,0), "")</f>
        <v>Both</v>
      </c>
      <c r="DI81">
        <f>IFERROR(VLOOKUP(B81,Programs!$B$3:$AB$102,12,0), "")</f>
        <v>0</v>
      </c>
      <c r="DJ81">
        <f>IFERROR(VLOOKUP(B81,Programs!$B$3:$AB$102,13,0), "")</f>
        <v>2314</v>
      </c>
      <c r="DK81">
        <f>IFERROR(VLOOKUP(B81,Programs!$B$3:$AB$102,14,0), "")</f>
        <v>16500</v>
      </c>
      <c r="DL81" t="str">
        <f>IFERROR(VLOOKUP(B81,Programs!$B$3:$AB$102,15,0), "")</f>
        <v>Euro</v>
      </c>
      <c r="DM81">
        <f>IFERROR(VLOOKUP(B81,Programs!$B$3:$AB$102,16,0), "")</f>
        <v>3</v>
      </c>
      <c r="DN81">
        <f>IFERROR(VLOOKUP(B81,Programs!$B$3:$AB$102,17,0), "")</f>
        <v>3</v>
      </c>
      <c r="DO81">
        <f>IFERROR(VLOOKUP(B81,Programs!$B$3:$AB$102,18,0), "")</f>
        <v>6</v>
      </c>
      <c r="DP81">
        <f>IFERROR(VLOOKUP(B81,Programs!$B$3:$AB$102,19,0), "")</f>
        <v>2</v>
      </c>
      <c r="DQ81" s="30" t="str">
        <f>IFERROR(VLOOKUP(B81,Programs!$B$3:$AB$102,20,0), "")</f>
        <v>Yes</v>
      </c>
      <c r="DR81" t="str">
        <f>IFERROR(VLOOKUP(B81,Programs!$B$3:$AB$102,21,0), "")</f>
        <v>No</v>
      </c>
      <c r="DS81" t="str">
        <f>IFERROR(VLOOKUP(B81,Programs!$B$3:$AB$102,22,0), "")</f>
        <v>No</v>
      </c>
      <c r="DT81" t="str">
        <f>IFERROR(VLOOKUP(B81,Programs!$B$3:$AB$102,23,0), "")</f>
        <v>Yes</v>
      </c>
      <c r="DU81" t="str">
        <f>IFERROR(VLOOKUP(B81,Programs!$B$3:$AB$102,24,0), "")</f>
        <v>No</v>
      </c>
      <c r="DV81" t="str">
        <f>IFERROR(VLOOKUP(B81,Programs!$B$3:$AB$102,25,0), "")</f>
        <v>No</v>
      </c>
      <c r="DW81" t="str">
        <f>IFERROR(VLOOKUP(B81,Programs!$B$3:$AB$102,26,0), "")</f>
        <v>Yes</v>
      </c>
      <c r="DX81" t="str">
        <f>IFERROR(VLOOKUP(B81,Programs!$B$3:$AB$102,27,0), "")</f>
        <v>No</v>
      </c>
    </row>
    <row r="82" spans="1:128" x14ac:dyDescent="0.3">
      <c r="A82">
        <v>81</v>
      </c>
      <c r="B82" t="s">
        <v>118</v>
      </c>
      <c r="C82" t="s">
        <v>14</v>
      </c>
      <c r="D82">
        <v>13</v>
      </c>
      <c r="E82">
        <f>IFERROR(VLOOKUP(B82,'2021'!$B$3:$AB$102,22,0), "")</f>
        <v>16</v>
      </c>
      <c r="F82">
        <f>IFERROR(VLOOKUP(B82,'2020'!$B$3:$AD$92,11,0), "")</f>
        <v>26</v>
      </c>
      <c r="G82">
        <f>IFERROR(VLOOKUP(B82,'2019'!$B$3:$AC$102,14,0), "")</f>
        <v>40</v>
      </c>
      <c r="I82">
        <f t="shared" si="1"/>
        <v>27</v>
      </c>
      <c r="J82">
        <v>0</v>
      </c>
      <c r="K82">
        <f>IFERROR(VLOOKUP(B82,'2021'!$B$3:$AB$102,10,0), "")</f>
        <v>0</v>
      </c>
      <c r="L82">
        <f>IFERROR(VLOOKUP(B82,'2020'!$B$3:$AD$92,20,0), "")</f>
        <v>0</v>
      </c>
      <c r="M82">
        <f>IFERROR(VLOOKUP(B82,'2019'!$B$3:$AC$102,19,0), "")</f>
        <v>0</v>
      </c>
      <c r="N82" t="str">
        <f>IFERROR(VLOOKUP(B82,'2018'!$B$3:$U$102,14,0), "")</f>
        <v/>
      </c>
      <c r="O82">
        <v>90</v>
      </c>
      <c r="P82">
        <f>IFERROR(VLOOKUP(B82,'2021'!B83:$AB$102,23,0), "")</f>
        <v>80</v>
      </c>
      <c r="Q82">
        <f>IFERROR(VLOOKUP(B82,'2020'!$B$3:$AD$92,4,0), "")</f>
        <v>77</v>
      </c>
      <c r="R82">
        <f>IFERROR(VLOOKUP(B82,'2019'!$B$3:$AC$102,5,0), "")</f>
        <v>73</v>
      </c>
      <c r="T82">
        <v>78</v>
      </c>
      <c r="U82">
        <f>IFERROR(VLOOKUP(B82,'2021'!$B$3:$AB$102,11,0), "")</f>
        <v>77</v>
      </c>
      <c r="V82" t="str">
        <f>IFERROR(VLOOKUP(B82,'2020'!$B$3:$AD$92,6,0), "")</f>
        <v/>
      </c>
      <c r="W82" t="str">
        <f>IFERROR(VLOOKUP(B82,'2019'!$B$3:$AC$102,12,0), "")</f>
        <v/>
      </c>
      <c r="X82" t="str">
        <f>IFERROR(VLOOKUP(B82,'2018'!$B$3:$U$102,15,0), "")</f>
        <v/>
      </c>
      <c r="Y82">
        <v>96</v>
      </c>
      <c r="Z82">
        <f>IFERROR(VLOOKUP(B82,'2021'!$B$3:$AB$102,12,0), "")</f>
        <v>98</v>
      </c>
      <c r="AA82">
        <f>IFERROR(VLOOKUP(B82,'2020'!$B$3:$AD$92,15,0), "")</f>
        <v>95</v>
      </c>
      <c r="AB82">
        <f>IFERROR(VLOOKUP(B82,'2019'!$B$3:$AC$102,21,0), "")</f>
        <v>94</v>
      </c>
      <c r="AC82" t="str">
        <f>IFERROR(VLOOKUP(B82,'2018'!$B$3:$U$102,19,0), "")</f>
        <v/>
      </c>
      <c r="AD82">
        <v>94</v>
      </c>
      <c r="AE82">
        <f>IFERROR(VLOOKUP(B82,'2021'!$B$3:$AB$102,9,0), "")</f>
        <v>95</v>
      </c>
      <c r="AF82">
        <f>IFERROR(VLOOKUP(B82,'2020'!$B$3:$AD$92,18,0), "")</f>
        <v>86</v>
      </c>
      <c r="AG82">
        <f>IFERROR(VLOOKUP(B82,'2019'!$B$3:$AC$102,16,0), "")</f>
        <v>96</v>
      </c>
      <c r="AH82" t="str">
        <f>IFERROR(VLOOKUP(B82,'2018'!$B$3:$U$102,16,0), "")</f>
        <v/>
      </c>
      <c r="AI82">
        <v>81</v>
      </c>
      <c r="AJ82">
        <v>82</v>
      </c>
      <c r="AK82">
        <v>72</v>
      </c>
      <c r="AL82">
        <v>76</v>
      </c>
      <c r="AM82" t="str">
        <f>IFERROR(VLOOKUP(B82,'2019'!$B$3:$AC$102,24,0), "")</f>
        <v/>
      </c>
      <c r="AN82">
        <v>9.24</v>
      </c>
      <c r="AO82">
        <f>IFERROR(VLOOKUP(B82,'2021'!$B$3:$AB$102,13,0), "")</f>
        <v>9.14</v>
      </c>
      <c r="AP82">
        <f>IFERROR(VLOOKUP(B82,'2020'!$B$3:$AD$92,25,0), "")</f>
        <v>9.09</v>
      </c>
      <c r="AS82">
        <v>25</v>
      </c>
      <c r="AT82">
        <f>IFERROR(VLOOKUP(B82,'2021'!$B$3:$AB$102,3,0), "")</f>
        <v>25</v>
      </c>
      <c r="AU82">
        <f>IFERROR(VLOOKUP(B82,'2020'!$B$3:$AD$92,12,0), "")</f>
        <v>25</v>
      </c>
      <c r="AV82">
        <f>IFERROR(VLOOKUP(B82,'2019'!$B$3:$AC$102,22,0), "")</f>
        <v>20</v>
      </c>
      <c r="AW82" t="str">
        <f>IFERROR(VLOOKUP(B82,'2018'!$B$3:$U$102,5,0), "")</f>
        <v/>
      </c>
      <c r="AX82">
        <v>39</v>
      </c>
      <c r="AY82">
        <f>IFERROR(VLOOKUP(B82,'2021'!$B$3:$AB$102,27,0), "")</f>
        <v>30</v>
      </c>
      <c r="AZ82">
        <f>IFERROR(VLOOKUP(B82,'2020'!$B$3:$AD$92,8,0), "")</f>
        <v>29</v>
      </c>
      <c r="BA82" t="str">
        <f>IFERROR(VLOOKUP(B82,'2019'!B83:$AC$102,20,0), "")</f>
        <v/>
      </c>
      <c r="BB82" t="str">
        <f>IFERROR(VLOOKUP(B82,'2018'!$B$3:$U$102,4,0), "")</f>
        <v/>
      </c>
      <c r="BC82">
        <v>30</v>
      </c>
      <c r="BD82">
        <f>IFERROR(VLOOKUP(B82,'2021'!$B$3:$AB$102,6,0), "")</f>
        <v>28</v>
      </c>
      <c r="BE82">
        <f>IFERROR(VLOOKUP(B82,'2020'!$B$3:$AD$92,3,0), "")</f>
        <v>27</v>
      </c>
      <c r="BF82">
        <f>IFERROR(VLOOKUP(B82,'2019'!$B$3:$AC$102,27,0), "")</f>
        <v>25</v>
      </c>
      <c r="BG82" t="str">
        <f>IFERROR(VLOOKUP(B82,'2018'!$B$3:$U$102,8,0), "")</f>
        <v/>
      </c>
      <c r="BH82">
        <v>26</v>
      </c>
      <c r="BI82" t="str">
        <f>IFERROR(VLOOKUP(B83,'2021'!$B$3:$AB$102,17,0), "")</f>
        <v/>
      </c>
      <c r="BJ82">
        <f>IFERROR(VLOOKUP(B82,'2020'!$B$3:$AD$92,2,0), "")</f>
        <v>16</v>
      </c>
      <c r="BK82">
        <f>IFERROR(VLOOKUP(B82,'2019'!$B$3:$AC$102,11,0), "")</f>
        <v>23</v>
      </c>
      <c r="BL82" t="str">
        <f>IFERROR(VLOOKUP(B82,'2018'!B83:U182,13,0), "")</f>
        <v/>
      </c>
      <c r="BM82" s="25">
        <v>48.3</v>
      </c>
      <c r="BN82" s="25">
        <f>IFERROR(VLOOKUP($B82,'2021'!$B$3:$AB$102,20,0),"")</f>
        <v>45.645000000000003</v>
      </c>
      <c r="BO82" s="25">
        <f>IFERROR(VLOOKUP($B82,'2020'!$B$3:$AD$92,20,0),"")</f>
        <v>0</v>
      </c>
      <c r="BP82" s="25">
        <f>IFERROR(VLOOKUP($B82,'2019'!$B$3:$AC$102,17,0),"")</f>
        <v>59</v>
      </c>
      <c r="BQ82" s="25" t="str">
        <f>IFERROR(VLOOKUP($B82,'2018'!$B$3:$U$102,17,0),"")</f>
        <v/>
      </c>
      <c r="BR82" s="1">
        <v>87041</v>
      </c>
      <c r="BS82" s="1">
        <f>IFERROR(VLOOKUP(B82,'2021'!$B$3:$AB$102,18,0), "")</f>
        <v>86931</v>
      </c>
      <c r="BT82" s="1">
        <f>IFERROR(VLOOKUP(B82,'2020'!$B$3:$AD$92,16,0), "")</f>
        <v>90708</v>
      </c>
      <c r="BU82" s="1">
        <f>IFERROR(VLOOKUP(B82,'2019'!$B$3:$AC$102,7,0), "")</f>
        <v>88281</v>
      </c>
      <c r="BV82" s="1"/>
      <c r="BW82">
        <v>89</v>
      </c>
      <c r="BX82">
        <f>IFERROR(VLOOKUP(B82,'2021'!$B$3:$AB$102,24,0), "")</f>
        <v>88</v>
      </c>
      <c r="BY82">
        <f>IFERROR(VLOOKUP(B82,'2020'!$B$3:$AD$92,28,0), "")</f>
        <v>78</v>
      </c>
      <c r="BZ82">
        <f>IFERROR(VLOOKUP(B82,'2019'!$B$3:$AC$102,13,0), "")</f>
        <v>76</v>
      </c>
      <c r="CB82" t="s">
        <v>277</v>
      </c>
      <c r="CC82" t="str">
        <f>IFERROR(VLOOKUP(B82,'2021'!$B$3:$AB$102,5,0), "")</f>
        <v>95 (98)</v>
      </c>
      <c r="CD82" t="str">
        <f>IFERROR(VLOOKUP(B82,'2020'!$B$3:$AD$92,13,0), "")</f>
        <v>95 (100)</v>
      </c>
      <c r="CE82" t="str">
        <f>IFERROR(VLOOKUP(B82,'2019'!$B$3:$AC$102,10,0), "")</f>
        <v>99 (100)</v>
      </c>
      <c r="CG82">
        <v>2</v>
      </c>
      <c r="CH82">
        <f>IFERROR(VLOOKUP(B82,'2021'!$B$3:$AB$102,7,0), "")</f>
        <v>0</v>
      </c>
      <c r="CI82">
        <f>IFERROR(VLOOKUP(B82,'2020'!$B$3:$AD$92,17,0), "")</f>
        <v>0</v>
      </c>
      <c r="CJ82">
        <f>IFERROR(VLOOKUP(B82,'2019'!$B$3:$AC$102,9,0), "")</f>
        <v>0</v>
      </c>
      <c r="CK82" t="str">
        <f>IFERROR(VLOOKUP(B82,'2018'!$B$3:$U$102,11,0), "")</f>
        <v/>
      </c>
      <c r="CL82">
        <v>0</v>
      </c>
      <c r="CM82">
        <f>IFERROR(VLOOKUP(B82,'2021'!$B$3:$AB$102,19,0), "")</f>
        <v>0</v>
      </c>
      <c r="CN82">
        <f>IFERROR(VLOOKUP(B82,'2020'!$B$3:$AD$92,26,0), "")</f>
        <v>1</v>
      </c>
      <c r="CO82">
        <f>IFERROR(VLOOKUP(B82,'2019'!$B$3:$AC$102,3,0), "")</f>
        <v>0</v>
      </c>
      <c r="CP82" t="str">
        <f>IFERROR(VLOOKUP(B82,'2018'!$B$3:$U$102,18,0), "")</f>
        <v/>
      </c>
      <c r="CQ82">
        <v>82.814999999999998</v>
      </c>
      <c r="CR82">
        <f>IFERROR(VLOOKUP(B82,'2021'!$B$3:$AB$102,21,0), "")</f>
        <v>80.058999999999997</v>
      </c>
      <c r="CS82">
        <f>IFERROR(VLOOKUP(B82,'2020'!$B$3:$AD$92,7,0), "")</f>
        <v>78</v>
      </c>
      <c r="CV82" t="s">
        <v>276</v>
      </c>
      <c r="CW82">
        <v>100</v>
      </c>
      <c r="CX82">
        <v>22</v>
      </c>
      <c r="CY82">
        <f>IFERROR( VLOOKUP(B82,Programs!B83:$AB$102,2,0), "")</f>
        <v>0</v>
      </c>
      <c r="CZ82">
        <f>IFERROR(VLOOKUP(B82,Programs!B83:$AB$102,3,0), "")</f>
        <v>0</v>
      </c>
      <c r="DA82">
        <f>IFERROR(VLOOKUP(B82,Programs!$B$3:$AB$102,3,0), "")</f>
        <v>0</v>
      </c>
      <c r="DB82" t="str">
        <f>IFERROR(VLOOKUP(B82,Programs!$B$3:$AB$102,5,0), "")</f>
        <v>C1</v>
      </c>
      <c r="DC82" t="str">
        <f>IFERROR(VLOOKUP(B82,Programs!$B$3:$AB$102,6,0), "")</f>
        <v>Yes</v>
      </c>
      <c r="DD82">
        <f>IFERROR(VLOOKUP(B82,Programs!$B$3:$AB$102,7,0), "")</f>
        <v>0</v>
      </c>
      <c r="DE82" t="str">
        <f>IFERROR(VLOOKUP(B82,Programs!$B$3:$AB$102,8,0), "")</f>
        <v>Bachelor's Degree or equivalent qualification (at least a three-year program after 10+2 or equivalent), with a minimum of 50% marks or equivalent Cumulative Grade Point Average (CGPA)</v>
      </c>
      <c r="DF82">
        <f>IFERROR(VLOOKUP(B82,Programs!$B$3:$AB$102,9,0), "")</f>
        <v>1</v>
      </c>
      <c r="DG82">
        <f>IFERROR(VLOOKUP(B82,Programs!$B$3:$AB$102,10,0), "")</f>
        <v>0</v>
      </c>
      <c r="DH82" t="str">
        <f>IFERROR(VLOOKUP(B82,Programs!$B$3:$AB$102,11,0), "")</f>
        <v>Both</v>
      </c>
      <c r="DI82">
        <f>IFERROR(VLOOKUP(B82,Programs!$B$3:$AB$102,12,0), "")</f>
        <v>500</v>
      </c>
      <c r="DJ82">
        <f>IFERROR(VLOOKUP(B82,Programs!$B$3:$AB$102,13,0), "")</f>
        <v>2143000</v>
      </c>
      <c r="DK82">
        <f>IFERROR(VLOOKUP(B82,Programs!$B$3:$AB$102,14,0), "")</f>
        <v>2193000</v>
      </c>
      <c r="DL82" t="str">
        <f>IFERROR(VLOOKUP(B82,Programs!$B$3:$AB$102,15,0), "")</f>
        <v>INR</v>
      </c>
      <c r="DM82">
        <f>IFERROR(VLOOKUP(B82,Programs!$B$3:$AB$102,16,0), "")</f>
        <v>6</v>
      </c>
      <c r="DN82">
        <f>IFERROR(VLOOKUP(B82,Programs!$B$3:$AB$102,17,0), "")</f>
        <v>2</v>
      </c>
      <c r="DO82">
        <f>IFERROR(VLOOKUP(B82,Programs!$B$3:$AB$102,18,0), "")</f>
        <v>20</v>
      </c>
      <c r="DP82">
        <f>IFERROR(VLOOKUP(B82,Programs!$B$3:$AB$102,19,0), "")</f>
        <v>0</v>
      </c>
      <c r="DQ82" s="30" t="str">
        <f>IFERROR(VLOOKUP(B82,Programs!$B$3:$AB$102,20,0), "")</f>
        <v>Yes</v>
      </c>
      <c r="DR82" t="str">
        <f>IFERROR(VLOOKUP(B82,Programs!$B$3:$AB$102,21,0), "")</f>
        <v>No</v>
      </c>
      <c r="DS82" t="str">
        <f>IFERROR(VLOOKUP(B82,Programs!$B$3:$AB$102,22,0), "")</f>
        <v>No</v>
      </c>
      <c r="DT82" t="str">
        <f>IFERROR(VLOOKUP(B82,Programs!$B$3:$AB$102,23,0), "")</f>
        <v>No</v>
      </c>
      <c r="DU82" t="str">
        <f>IFERROR(VLOOKUP(B82,Programs!$B$3:$AB$102,24,0), "")</f>
        <v>Yes</v>
      </c>
      <c r="DV82" t="str">
        <f>IFERROR(VLOOKUP(B82,Programs!$B$3:$AB$102,25,0), "")</f>
        <v>No</v>
      </c>
      <c r="DW82" t="str">
        <f>IFERROR(VLOOKUP(B82,Programs!$B$3:$AB$102,26,0), "")</f>
        <v>Yes</v>
      </c>
      <c r="DX82" t="str">
        <f>IFERROR(VLOOKUP(B82,Programs!$B$3:$AB$102,27,0), "")</f>
        <v>No</v>
      </c>
    </row>
    <row r="83" spans="1:128" x14ac:dyDescent="0.3">
      <c r="A83">
        <v>81</v>
      </c>
      <c r="B83" t="s">
        <v>119</v>
      </c>
      <c r="C83" t="s">
        <v>1</v>
      </c>
      <c r="D83">
        <v>88</v>
      </c>
      <c r="E83" t="str">
        <f>IFERROR(VLOOKUP(B83,'2021'!$B$3:$AB$102,22,0), "")</f>
        <v/>
      </c>
      <c r="F83" t="str">
        <f>IFERROR(VLOOKUP(B83,'2020'!$B$3:$AD$92,11,0), "")</f>
        <v/>
      </c>
      <c r="G83" t="str">
        <f>IFERROR(VLOOKUP(B83,'2019'!$B$3:$AC$102,14,0), "")</f>
        <v/>
      </c>
      <c r="I83" t="e">
        <f t="shared" si="1"/>
        <v>#VALUE!</v>
      </c>
      <c r="J83">
        <v>38</v>
      </c>
      <c r="K83" t="str">
        <f>IFERROR(VLOOKUP(B83,'2021'!$B$3:$AB$102,10,0), "")</f>
        <v/>
      </c>
      <c r="L83" t="str">
        <f>IFERROR(VLOOKUP(B83,'2020'!$B$3:$AD$92,20,0), "")</f>
        <v/>
      </c>
      <c r="M83" t="str">
        <f>IFERROR(VLOOKUP(B83,'2019'!$B$3:$AC$102,19,0), "")</f>
        <v/>
      </c>
      <c r="N83" t="str">
        <f>IFERROR(VLOOKUP(B83,'2018'!$B$3:$U$102,14,0), "")</f>
        <v/>
      </c>
      <c r="O83">
        <v>15</v>
      </c>
      <c r="P83" t="str">
        <f>IFERROR(VLOOKUP(B83,'2021'!B84:$AB$102,23,0), "")</f>
        <v/>
      </c>
      <c r="Q83" t="str">
        <f>IFERROR(VLOOKUP(B83,'2020'!$B$3:$AD$92,4,0), "")</f>
        <v/>
      </c>
      <c r="R83" t="str">
        <f>IFERROR(VLOOKUP(B83,'2019'!$B$3:$AC$102,5,0), "")</f>
        <v/>
      </c>
      <c r="U83" t="str">
        <f>IFERROR(VLOOKUP(B83,'2021'!$B$3:$AB$102,11,0), "")</f>
        <v/>
      </c>
      <c r="V83" t="str">
        <f>IFERROR(VLOOKUP(B83,'2020'!$B$3:$AD$92,6,0), "")</f>
        <v/>
      </c>
      <c r="W83" t="str">
        <f>IFERROR(VLOOKUP(B83,'2019'!$B$3:$AC$102,12,0), "")</f>
        <v/>
      </c>
      <c r="X83" t="str">
        <f>IFERROR(VLOOKUP(B83,'2018'!$B$3:$U$102,15,0), "")</f>
        <v/>
      </c>
      <c r="Y83">
        <v>88</v>
      </c>
      <c r="Z83" t="str">
        <f>IFERROR(VLOOKUP(B83,'2021'!$B$3:$AB$102,12,0), "")</f>
        <v/>
      </c>
      <c r="AA83" t="str">
        <f>IFERROR(VLOOKUP(B83,'2020'!$B$3:$AD$92,15,0), "")</f>
        <v/>
      </c>
      <c r="AB83" t="str">
        <f>IFERROR(VLOOKUP(B83,'2019'!$B$3:$AC$102,21,0), "")</f>
        <v/>
      </c>
      <c r="AC83" t="str">
        <f>IFERROR(VLOOKUP(B83,'2018'!$B$3:$U$102,19,0), "")</f>
        <v/>
      </c>
      <c r="AD83">
        <v>63</v>
      </c>
      <c r="AE83" t="str">
        <f>IFERROR(VLOOKUP(B83,'2021'!$B$3:$AB$102,9,0), "")</f>
        <v/>
      </c>
      <c r="AF83" t="str">
        <f>IFERROR(VLOOKUP(B83,'2020'!$B$3:$AD$92,18,0), "")</f>
        <v/>
      </c>
      <c r="AG83" t="str">
        <f>IFERROR(VLOOKUP(B83,'2019'!$B$3:$AC$102,16,0), "")</f>
        <v/>
      </c>
      <c r="AH83" t="str">
        <f>IFERROR(VLOOKUP(B83,'2018'!$B$3:$U$102,16,0), "")</f>
        <v/>
      </c>
      <c r="AI83">
        <v>81</v>
      </c>
      <c r="AJ83" t="s">
        <v>174</v>
      </c>
      <c r="AK83" t="s">
        <v>174</v>
      </c>
      <c r="AM83" t="str">
        <f>IFERROR(VLOOKUP(B83,'2019'!$B$3:$AC$102,24,0), "")</f>
        <v/>
      </c>
      <c r="AN83">
        <v>8.6199999999999992</v>
      </c>
      <c r="AO83" t="str">
        <f>IFERROR(VLOOKUP(B83,'2021'!$B$3:$AB$102,13,0), "")</f>
        <v/>
      </c>
      <c r="AP83" t="str">
        <f>IFERROR(VLOOKUP(B83,'2020'!$B$3:$AD$92,25,0), "")</f>
        <v/>
      </c>
      <c r="AS83">
        <v>45</v>
      </c>
      <c r="AT83" t="str">
        <f>IFERROR(VLOOKUP(B83,'2021'!$B$3:$AB$102,3,0), "")</f>
        <v/>
      </c>
      <c r="AU83" t="str">
        <f>IFERROR(VLOOKUP(B83,'2020'!$B$3:$AD$92,12,0), "")</f>
        <v/>
      </c>
      <c r="AV83" t="str">
        <f>IFERROR(VLOOKUP(B83,'2019'!$B$3:$AC$102,22,0), "")</f>
        <v/>
      </c>
      <c r="AW83" t="str">
        <f>IFERROR(VLOOKUP(B83,'2018'!$B$3:$U$102,5,0), "")</f>
        <v/>
      </c>
      <c r="AX83">
        <v>43</v>
      </c>
      <c r="AY83" t="str">
        <f>IFERROR(VLOOKUP(B83,'2021'!$B$3:$AB$102,27,0), "")</f>
        <v/>
      </c>
      <c r="AZ83" t="str">
        <f>IFERROR(VLOOKUP(B83,'2020'!$B$3:$AD$92,8,0), "")</f>
        <v/>
      </c>
      <c r="BA83" t="str">
        <f>IFERROR(VLOOKUP(B83,'2019'!B84:$AC$102,20,0), "")</f>
        <v/>
      </c>
      <c r="BB83" t="str">
        <f>IFERROR(VLOOKUP(B83,'2018'!$B$3:$U$102,4,0), "")</f>
        <v/>
      </c>
      <c r="BC83">
        <v>48</v>
      </c>
      <c r="BD83" t="str">
        <f>IFERROR(VLOOKUP(B83,'2021'!$B$3:$AB$102,6,0), "")</f>
        <v/>
      </c>
      <c r="BE83" t="str">
        <f>IFERROR(VLOOKUP(B83,'2020'!$B$3:$AD$92,3,0), "")</f>
        <v/>
      </c>
      <c r="BF83" t="str">
        <f>IFERROR(VLOOKUP(B83,'2019'!$B$3:$AC$102,27,0), "")</f>
        <v/>
      </c>
      <c r="BG83" t="str">
        <f>IFERROR(VLOOKUP(B83,'2018'!$B$3:$U$102,8,0), "")</f>
        <v/>
      </c>
      <c r="BH83">
        <v>77</v>
      </c>
      <c r="BI83">
        <f>IFERROR(VLOOKUP(B84,'2021'!$B$3:$AB$102,17,0), "")</f>
        <v>23</v>
      </c>
      <c r="BJ83" t="str">
        <f>IFERROR(VLOOKUP(B83,'2020'!$B$3:$AD$92,2,0), "")</f>
        <v/>
      </c>
      <c r="BK83" t="str">
        <f>IFERROR(VLOOKUP(B83,'2019'!$B$3:$AC$102,11,0), "")</f>
        <v/>
      </c>
      <c r="BL83" t="str">
        <f>IFERROR(VLOOKUP(B83,'2018'!B84:U183,13,0), "")</f>
        <v/>
      </c>
      <c r="BM83" s="25">
        <v>36.83</v>
      </c>
      <c r="BN83" s="25" t="str">
        <f>IFERROR(VLOOKUP($B83,'2021'!$B$3:$AB$102,20,0),"")</f>
        <v/>
      </c>
      <c r="BO83" s="25" t="str">
        <f>IFERROR(VLOOKUP($B83,'2020'!$B$3:$AD$92,20,0),"")</f>
        <v/>
      </c>
      <c r="BP83" s="25" t="str">
        <f>IFERROR(VLOOKUP($B83,'2019'!$B$3:$AC$102,17,0),"")</f>
        <v/>
      </c>
      <c r="BQ83" s="25" t="str">
        <f>IFERROR(VLOOKUP($B83,'2018'!$B$3:$U$102,17,0),"")</f>
        <v/>
      </c>
      <c r="BR83" s="1">
        <v>65001</v>
      </c>
      <c r="BS83" s="1" t="str">
        <f>IFERROR(VLOOKUP(B83,'2021'!$B$3:$AB$102,18,0), "")</f>
        <v/>
      </c>
      <c r="BT83" s="1" t="str">
        <f>IFERROR(VLOOKUP(B83,'2020'!$B$3:$AD$92,16,0), "")</f>
        <v/>
      </c>
      <c r="BU83" s="1" t="str">
        <f>IFERROR(VLOOKUP(B83,'2019'!$B$3:$AC$102,7,0), "")</f>
        <v/>
      </c>
      <c r="BV83" s="1"/>
      <c r="BW83">
        <v>65</v>
      </c>
      <c r="BX83" t="str">
        <f>IFERROR(VLOOKUP(B83,'2021'!$B$3:$AB$102,24,0), "")</f>
        <v/>
      </c>
      <c r="BY83" t="str">
        <f>IFERROR(VLOOKUP(B83,'2020'!$B$3:$AD$92,28,0), "")</f>
        <v/>
      </c>
      <c r="BZ83" t="str">
        <f>IFERROR(VLOOKUP(B83,'2019'!$B$3:$AC$102,13,0), "")</f>
        <v/>
      </c>
      <c r="CB83" t="s">
        <v>278</v>
      </c>
      <c r="CC83" t="str">
        <f>IFERROR(VLOOKUP(B83,'2021'!$B$3:$AB$102,5,0), "")</f>
        <v/>
      </c>
      <c r="CD83" t="str">
        <f>IFERROR(VLOOKUP(B83,'2020'!$B$3:$AD$92,13,0), "")</f>
        <v/>
      </c>
      <c r="CE83" t="str">
        <f>IFERROR(VLOOKUP(B83,'2019'!$B$3:$AC$102,10,0), "")</f>
        <v/>
      </c>
      <c r="CG83">
        <v>50</v>
      </c>
      <c r="CH83" t="str">
        <f>IFERROR(VLOOKUP(B83,'2021'!$B$3:$AB$102,7,0), "")</f>
        <v/>
      </c>
      <c r="CI83" t="str">
        <f>IFERROR(VLOOKUP(B83,'2020'!$B$3:$AD$92,17,0), "")</f>
        <v/>
      </c>
      <c r="CJ83" t="str">
        <f>IFERROR(VLOOKUP(B83,'2019'!$B$3:$AC$102,9,0), "")</f>
        <v/>
      </c>
      <c r="CK83" t="str">
        <f>IFERROR(VLOOKUP(B83,'2018'!$B$3:$U$102,11,0), "")</f>
        <v/>
      </c>
      <c r="CL83">
        <v>29</v>
      </c>
      <c r="CM83" t="str">
        <f>IFERROR(VLOOKUP(B83,'2021'!$B$3:$AB$102,19,0), "")</f>
        <v/>
      </c>
      <c r="CN83" t="str">
        <f>IFERROR(VLOOKUP(B83,'2020'!$B$3:$AD$92,26,0), "")</f>
        <v/>
      </c>
      <c r="CO83" t="str">
        <f>IFERROR(VLOOKUP(B83,'2019'!$B$3:$AC$102,3,0), "")</f>
        <v/>
      </c>
      <c r="CP83" t="str">
        <f>IFERROR(VLOOKUP(B83,'2018'!$B$3:$U$102,18,0), "")</f>
        <v/>
      </c>
      <c r="CQ83">
        <v>85.784000000000006</v>
      </c>
      <c r="CR83" t="str">
        <f>IFERROR(VLOOKUP(B83,'2021'!$B$3:$AB$102,21,0), "")</f>
        <v/>
      </c>
      <c r="CS83" t="str">
        <f>IFERROR(VLOOKUP(B83,'2020'!$B$3:$AD$92,7,0), "")</f>
        <v/>
      </c>
      <c r="CV83" t="s">
        <v>159</v>
      </c>
      <c r="CW83">
        <v>100</v>
      </c>
      <c r="CX83">
        <v>44</v>
      </c>
      <c r="CY83">
        <f>IFERROR( VLOOKUP(B83,Programs!B84:$AB$102,2,0), "")</f>
        <v>5.5</v>
      </c>
      <c r="CZ83">
        <f>IFERROR(VLOOKUP(B83,Programs!B84:$AB$102,3,0), "")</f>
        <v>785</v>
      </c>
      <c r="DA83">
        <f>IFERROR(VLOOKUP(B83,Programs!$B$3:$AB$102,3,0), "")</f>
        <v>785</v>
      </c>
      <c r="DB83" t="str">
        <f>IFERROR(VLOOKUP(B83,Programs!$B$3:$AB$102,5,0), "")</f>
        <v>B2</v>
      </c>
      <c r="DC83" t="str">
        <f>IFERROR(VLOOKUP(B83,Programs!$B$3:$AB$102,6,0), "")</f>
        <v>No</v>
      </c>
      <c r="DD83">
        <f>IFERROR(VLOOKUP(B83,Programs!$B$3:$AB$102,7,0), "")</f>
        <v>0</v>
      </c>
      <c r="DE83" t="str">
        <f>IFERROR(VLOOKUP(B83,Programs!$B$3:$AB$102,8,0), "")</f>
        <v>The candidate must currently be finishing or have already completed their third year of a bachelor degree (equivalent to 180 ECTS credits).</v>
      </c>
      <c r="DF83">
        <f>IFERROR(VLOOKUP(B83,Programs!$B$3:$AB$102,9,0), "")</f>
        <v>1</v>
      </c>
      <c r="DG83">
        <f>IFERROR(VLOOKUP(B83,Programs!$B$3:$AB$102,10,0), "")</f>
        <v>3</v>
      </c>
      <c r="DH83" t="str">
        <f>IFERROR(VLOOKUP(B83,Programs!$B$3:$AB$102,11,0), "")</f>
        <v>Both</v>
      </c>
      <c r="DI83">
        <f>IFERROR(VLOOKUP(B83,Programs!$B$3:$AB$102,12,0), "")</f>
        <v>50</v>
      </c>
      <c r="DJ83">
        <f>IFERROR(VLOOKUP(B83,Programs!$B$3:$AB$102,13,0), "")</f>
        <v>22800</v>
      </c>
      <c r="DK83">
        <f>IFERROR(VLOOKUP(B83,Programs!$B$3:$AB$102,14,0), "")</f>
        <v>27400</v>
      </c>
      <c r="DL83" t="str">
        <f>IFERROR(VLOOKUP(B83,Programs!$B$3:$AB$102,15,0), "")</f>
        <v>Euro</v>
      </c>
      <c r="DM83">
        <f>IFERROR(VLOOKUP(B83,Programs!$B$3:$AB$102,16,0), "")</f>
        <v>4</v>
      </c>
      <c r="DN83">
        <f>IFERROR(VLOOKUP(B83,Programs!$B$3:$AB$102,17,0), "")</f>
        <v>4</v>
      </c>
      <c r="DO83">
        <f>IFERROR(VLOOKUP(B83,Programs!$B$3:$AB$102,18,0), "")</f>
        <v>6</v>
      </c>
      <c r="DP83">
        <f>IFERROR(VLOOKUP(B83,Programs!$B$3:$AB$102,19,0), "")</f>
        <v>15</v>
      </c>
      <c r="DQ83" s="30" t="str">
        <f>IFERROR(VLOOKUP(B83,Programs!$B$3:$AB$102,20,0), "")</f>
        <v>Yes</v>
      </c>
      <c r="DR83" t="str">
        <f>IFERROR(VLOOKUP(B83,Programs!$B$3:$AB$102,21,0), "")</f>
        <v>No</v>
      </c>
      <c r="DS83" t="str">
        <f>IFERROR(VLOOKUP(B83,Programs!$B$3:$AB$102,22,0), "")</f>
        <v>No</v>
      </c>
      <c r="DT83" t="str">
        <f>IFERROR(VLOOKUP(B83,Programs!$B$3:$AB$102,23,0), "")</f>
        <v>Yes</v>
      </c>
      <c r="DU83" t="str">
        <f>IFERROR(VLOOKUP(B83,Programs!$B$3:$AB$102,24,0), "")</f>
        <v>No</v>
      </c>
      <c r="DV83" t="str">
        <f>IFERROR(VLOOKUP(B83,Programs!$B$3:$AB$102,25,0), "")</f>
        <v>No</v>
      </c>
      <c r="DW83" t="str">
        <f>IFERROR(VLOOKUP(B83,Programs!$B$3:$AB$102,26,0), "")</f>
        <v>No</v>
      </c>
      <c r="DX83" t="str">
        <f>IFERROR(VLOOKUP(B83,Programs!$B$3:$AB$102,27,0), "")</f>
        <v>No</v>
      </c>
    </row>
    <row r="84" spans="1:128" x14ac:dyDescent="0.3">
      <c r="A84">
        <v>83</v>
      </c>
      <c r="B84" t="s">
        <v>120</v>
      </c>
      <c r="C84" t="s">
        <v>4</v>
      </c>
      <c r="D84">
        <v>44</v>
      </c>
      <c r="E84">
        <f>IFERROR(VLOOKUP(B84,'2021'!$B$3:$AB$102,22,0), "")</f>
        <v>41</v>
      </c>
      <c r="F84">
        <f>IFERROR(VLOOKUP(B84,'2020'!$B$3:$AD$92,11,0), "")</f>
        <v>15</v>
      </c>
      <c r="G84">
        <f>IFERROR(VLOOKUP(B84,'2019'!$B$3:$AC$102,14,0), "")</f>
        <v>37</v>
      </c>
      <c r="I84">
        <f t="shared" si="1"/>
        <v>-7</v>
      </c>
      <c r="J84">
        <v>8</v>
      </c>
      <c r="K84">
        <f>IFERROR(VLOOKUP(B84,'2021'!$B$3:$AB$102,10,0), "")</f>
        <v>15</v>
      </c>
      <c r="L84">
        <f>IFERROR(VLOOKUP(B84,'2020'!$B$3:$AD$92,20,0), "")</f>
        <v>17</v>
      </c>
      <c r="M84">
        <f>IFERROR(VLOOKUP(B84,'2019'!$B$3:$AC$102,19,0), "")</f>
        <v>17</v>
      </c>
      <c r="N84">
        <f>IFERROR(VLOOKUP(B84,'2018'!$B$3:$U$102,14,0), "")</f>
        <v>7</v>
      </c>
      <c r="O84">
        <v>91</v>
      </c>
      <c r="P84" t="str">
        <f>IFERROR(VLOOKUP(B84,'2021'!B85:$AB$102,23,0), "")</f>
        <v/>
      </c>
      <c r="Q84">
        <f>IFERROR(VLOOKUP(B84,'2020'!$B$3:$AD$92,4,0), "")</f>
        <v>85</v>
      </c>
      <c r="R84">
        <f>IFERROR(VLOOKUP(B84,'2019'!$B$3:$AC$102,5,0), "")</f>
        <v>99</v>
      </c>
      <c r="T84">
        <v>75</v>
      </c>
      <c r="U84">
        <f>IFERROR(VLOOKUP(B84,'2021'!$B$3:$AB$102,11,0), "")</f>
        <v>71</v>
      </c>
      <c r="V84">
        <f>IFERROR(VLOOKUP(B84,'2020'!$B$3:$AD$92,6,0), "")</f>
        <v>74</v>
      </c>
      <c r="W84">
        <f>IFERROR(VLOOKUP(B84,'2019'!$B$3:$AC$102,12,0), "")</f>
        <v>77</v>
      </c>
      <c r="X84">
        <f>IFERROR(VLOOKUP(B84,'2018'!$B$3:$U$102,15,0), "")</f>
        <v>79</v>
      </c>
      <c r="Y84">
        <v>95</v>
      </c>
      <c r="Z84">
        <f>IFERROR(VLOOKUP(B84,'2021'!$B$3:$AB$102,12,0), "")</f>
        <v>95</v>
      </c>
      <c r="AA84">
        <f>IFERROR(VLOOKUP(B84,'2020'!$B$3:$AD$92,15,0), "")</f>
        <v>94</v>
      </c>
      <c r="AB84">
        <f>IFERROR(VLOOKUP(B84,'2019'!$B$3:$AC$102,21,0), "")</f>
        <v>93</v>
      </c>
      <c r="AC84">
        <f>IFERROR(VLOOKUP(B84,'2018'!$B$3:$U$102,19,0), "")</f>
        <v>91</v>
      </c>
      <c r="AD84">
        <v>51</v>
      </c>
      <c r="AE84">
        <f>IFERROR(VLOOKUP(B84,'2021'!$B$3:$AB$102,9,0), "")</f>
        <v>60</v>
      </c>
      <c r="AF84">
        <f>IFERROR(VLOOKUP(B84,'2020'!$B$3:$AD$92,18,0), "")</f>
        <v>73</v>
      </c>
      <c r="AG84">
        <f>IFERROR(VLOOKUP(B84,'2019'!$B$3:$AC$102,16,0), "")</f>
        <v>51</v>
      </c>
      <c r="AH84">
        <f>IFERROR(VLOOKUP(B84,'2018'!$B$3:$U$102,16,0), "")</f>
        <v>36</v>
      </c>
      <c r="AI84">
        <v>83</v>
      </c>
      <c r="AJ84">
        <v>63</v>
      </c>
      <c r="AK84">
        <v>79</v>
      </c>
      <c r="AL84">
        <v>70</v>
      </c>
      <c r="AM84">
        <f>IFERROR(VLOOKUP(B84,'2019'!$B$3:$AC$102,24,0), "")</f>
        <v>74</v>
      </c>
      <c r="AN84">
        <v>8.8699999999999992</v>
      </c>
      <c r="AO84">
        <f>IFERROR(VLOOKUP(B84,'2021'!$B$3:$AB$102,13,0), "")</f>
        <v>8.65</v>
      </c>
      <c r="AP84">
        <f>IFERROR(VLOOKUP(B84,'2020'!$B$3:$AD$92,25,0), "")</f>
        <v>9.0299999999999994</v>
      </c>
      <c r="AS84">
        <v>46</v>
      </c>
      <c r="AT84">
        <f>IFERROR(VLOOKUP(B84,'2021'!$B$3:$AB$102,3,0), "")</f>
        <v>38</v>
      </c>
      <c r="AU84">
        <f>IFERROR(VLOOKUP(B84,'2020'!$B$3:$AD$92,12,0), "")</f>
        <v>42</v>
      </c>
      <c r="AV84">
        <f>IFERROR(VLOOKUP(B84,'2019'!$B$3:$AC$102,22,0), "")</f>
        <v>42</v>
      </c>
      <c r="AW84">
        <f>IFERROR(VLOOKUP(B84,'2018'!$B$3:$U$102,5,0), "")</f>
        <v>43</v>
      </c>
      <c r="AX84">
        <v>46</v>
      </c>
      <c r="AY84">
        <f>IFERROR(VLOOKUP(B84,'2021'!$B$3:$AB$102,27,0), "")</f>
        <v>44</v>
      </c>
      <c r="AZ84">
        <f>IFERROR(VLOOKUP(B84,'2020'!$B$3:$AD$92,8,0), "")</f>
        <v>67</v>
      </c>
      <c r="BA84" t="str">
        <f>IFERROR(VLOOKUP(B84,'2019'!B85:$AC$102,20,0), "")</f>
        <v/>
      </c>
      <c r="BB84">
        <f>IFERROR(VLOOKUP(B84,'2018'!$B$3:$U$102,4,0), "")</f>
        <v>65</v>
      </c>
      <c r="BC84">
        <v>31</v>
      </c>
      <c r="BD84">
        <f>IFERROR(VLOOKUP(B84,'2021'!$B$3:$AB$102,6,0), "")</f>
        <v>33</v>
      </c>
      <c r="BE84">
        <f>IFERROR(VLOOKUP(B84,'2020'!$B$3:$AD$92,3,0), "")</f>
        <v>34</v>
      </c>
      <c r="BF84">
        <f>IFERROR(VLOOKUP(B84,'2019'!$B$3:$AC$102,27,0), "")</f>
        <v>37</v>
      </c>
      <c r="BG84">
        <f>IFERROR(VLOOKUP(B84,'2018'!$B$3:$U$102,8,0), "")</f>
        <v>36</v>
      </c>
      <c r="BH84">
        <v>34</v>
      </c>
      <c r="BI84">
        <f>IFERROR(VLOOKUP(B85,'2021'!$B$3:$AB$102,17,0), "")</f>
        <v>96</v>
      </c>
      <c r="BJ84">
        <f>IFERROR(VLOOKUP(B84,'2020'!$B$3:$AD$92,2,0), "")</f>
        <v>28</v>
      </c>
      <c r="BK84">
        <f>IFERROR(VLOOKUP(B84,'2019'!$B$3:$AC$102,11,0), "")</f>
        <v>35</v>
      </c>
      <c r="BL84" t="str">
        <f>IFERROR(VLOOKUP(B84,'2018'!B85:U184,13,0), "")</f>
        <v/>
      </c>
      <c r="BM84" s="25">
        <v>45.61</v>
      </c>
      <c r="BN84" s="25">
        <f>IFERROR(VLOOKUP($B84,'2021'!$B$3:$AB$102,20,0),"")</f>
        <v>61.588999999999999</v>
      </c>
      <c r="BO84" s="25">
        <f>IFERROR(VLOOKUP($B84,'2020'!$B$3:$AD$92,20,0),"")</f>
        <v>17</v>
      </c>
      <c r="BP84" s="25">
        <f>IFERROR(VLOOKUP($B84,'2019'!$B$3:$AC$102,17,0),"")</f>
        <v>69</v>
      </c>
      <c r="BQ84" s="25">
        <f>IFERROR(VLOOKUP($B84,'2018'!$B$3:$U$102,17,0),"")</f>
        <v>53</v>
      </c>
      <c r="BR84" s="1">
        <v>59862</v>
      </c>
      <c r="BS84" s="1">
        <f>IFERROR(VLOOKUP(B84,'2021'!$B$3:$AB$102,18,0), "")</f>
        <v>58238</v>
      </c>
      <c r="BT84" s="1">
        <f>IFERROR(VLOOKUP(B84,'2020'!$B$3:$AD$92,16,0), "")</f>
        <v>53711</v>
      </c>
      <c r="BU84" s="1">
        <f>IFERROR(VLOOKUP(B84,'2019'!$B$3:$AC$102,7,0), "")</f>
        <v>53583</v>
      </c>
      <c r="BV84" s="1"/>
      <c r="BW84">
        <v>82</v>
      </c>
      <c r="BX84">
        <f>IFERROR(VLOOKUP(B84,'2021'!$B$3:$AB$102,24,0), "")</f>
        <v>84</v>
      </c>
      <c r="BY84">
        <f>IFERROR(VLOOKUP(B84,'2020'!$B$3:$AD$92,28,0), "")</f>
        <v>87</v>
      </c>
      <c r="BZ84">
        <f>IFERROR(VLOOKUP(B84,'2019'!$B$3:$AC$102,13,0), "")</f>
        <v>92</v>
      </c>
      <c r="CB84" t="s">
        <v>280</v>
      </c>
      <c r="CC84" t="str">
        <f>IFERROR(VLOOKUP(B84,'2021'!$B$3:$AB$102,5,0), "")</f>
        <v>98 (49)</v>
      </c>
      <c r="CD84" t="str">
        <f>IFERROR(VLOOKUP(B84,'2020'!$B$3:$AD$92,13,0), "")</f>
        <v>95 (48)</v>
      </c>
      <c r="CE84" t="str">
        <f>IFERROR(VLOOKUP(B84,'2019'!$B$3:$AC$102,10,0), "")</f>
        <v>93 (49)</v>
      </c>
      <c r="CG84">
        <v>57</v>
      </c>
      <c r="CH84">
        <f>IFERROR(VLOOKUP(B84,'2021'!$B$3:$AB$102,7,0), "")</f>
        <v>54</v>
      </c>
      <c r="CI84">
        <f>IFERROR(VLOOKUP(B84,'2020'!$B$3:$AD$92,17,0), "")</f>
        <v>52</v>
      </c>
      <c r="CJ84">
        <f>IFERROR(VLOOKUP(B84,'2019'!$B$3:$AC$102,9,0), "")</f>
        <v>48</v>
      </c>
      <c r="CK84">
        <f>IFERROR(VLOOKUP(B84,'2018'!$B$3:$U$102,11,0), "")</f>
        <v>45</v>
      </c>
      <c r="CL84">
        <v>89</v>
      </c>
      <c r="CM84">
        <f>IFERROR(VLOOKUP(B84,'2021'!$B$3:$AB$102,19,0), "")</f>
        <v>82</v>
      </c>
      <c r="CN84">
        <f>IFERROR(VLOOKUP(B84,'2020'!$B$3:$AD$92,26,0), "")</f>
        <v>85</v>
      </c>
      <c r="CO84">
        <f>IFERROR(VLOOKUP(B84,'2019'!$B$3:$AC$102,3,0), "")</f>
        <v>93</v>
      </c>
      <c r="CP84">
        <f>IFERROR(VLOOKUP(B84,'2018'!$B$3:$U$102,18,0), "")</f>
        <v>94</v>
      </c>
      <c r="CQ84">
        <v>82.783000000000001</v>
      </c>
      <c r="CR84">
        <f>IFERROR(VLOOKUP(B84,'2021'!$B$3:$AB$102,21,0), "")</f>
        <v>83.61</v>
      </c>
      <c r="CS84">
        <f>IFERROR(VLOOKUP(B84,'2020'!$B$3:$AD$92,7,0), "")</f>
        <v>81</v>
      </c>
      <c r="CV84" t="s">
        <v>279</v>
      </c>
      <c r="CW84">
        <v>0</v>
      </c>
      <c r="CX84">
        <v>14</v>
      </c>
      <c r="CY84">
        <f>IFERROR( VLOOKUP(B84,Programs!B85:$AB$102,2,0), "")</f>
        <v>7</v>
      </c>
      <c r="CZ84">
        <f>IFERROR(VLOOKUP(B84,Programs!B85:$AB$102,3,0), "")</f>
        <v>0</v>
      </c>
      <c r="DA84">
        <f>IFERROR(VLOOKUP(B84,Programs!$B$3:$AB$102,3,0), "")</f>
        <v>0</v>
      </c>
      <c r="DB84" t="str">
        <f>IFERROR(VLOOKUP(B84,Programs!$B$3:$AB$102,5,0), "")</f>
        <v>B</v>
      </c>
      <c r="DC84" t="str">
        <f>IFERROR(VLOOKUP(B84,Programs!$B$3:$AB$102,6,0), "")</f>
        <v>No</v>
      </c>
      <c r="DD84">
        <f>IFERROR(VLOOKUP(B84,Programs!$B$3:$AB$102,7,0), "")</f>
        <v>0</v>
      </c>
      <c r="DE84" t="str">
        <f>IFERROR(VLOOKUP(B84,Programs!$B$3:$AB$102,8,0), "")</f>
        <v>We require a First or Upper Second class honours degree (2:1, with 60% average) from a UK university or the overseas equivalent.</v>
      </c>
      <c r="DF84">
        <f>IFERROR(VLOOKUP(B84,Programs!$B$3:$AB$102,9,0), "")</f>
        <v>1</v>
      </c>
      <c r="DG84">
        <f>IFERROR(VLOOKUP(B84,Programs!$B$3:$AB$102,10,0), "")</f>
        <v>0</v>
      </c>
      <c r="DH84" t="str">
        <f>IFERROR(VLOOKUP(B84,Programs!$B$3:$AB$102,11,0), "")</f>
        <v>Both</v>
      </c>
      <c r="DI84">
        <f>IFERROR(VLOOKUP(B84,Programs!$B$3:$AB$102,12,0), "")</f>
        <v>60</v>
      </c>
      <c r="DJ84">
        <f>IFERROR(VLOOKUP(B84,Programs!$B$3:$AB$102,13,0), "")</f>
        <v>18500</v>
      </c>
      <c r="DK84">
        <f>IFERROR(VLOOKUP(B84,Programs!$B$3:$AB$102,14,0), "")</f>
        <v>27000</v>
      </c>
      <c r="DL84" t="str">
        <f>IFERROR(VLOOKUP(B84,Programs!$B$3:$AB$102,15,0), "")</f>
        <v>Pounds</v>
      </c>
      <c r="DM84">
        <f>IFERROR(VLOOKUP(B84,Programs!$B$3:$AB$102,16,0), "")</f>
        <v>3</v>
      </c>
      <c r="DN84">
        <f>IFERROR(VLOOKUP(B84,Programs!$B$3:$AB$102,17,0), "")</f>
        <v>3</v>
      </c>
      <c r="DO84">
        <f>IFERROR(VLOOKUP(B84,Programs!$B$3:$AB$102,18,0), "")</f>
        <v>5</v>
      </c>
      <c r="DP84">
        <f>IFERROR(VLOOKUP(B84,Programs!$B$3:$AB$102,19,0), "")</f>
        <v>9</v>
      </c>
      <c r="DQ84" s="30" t="str">
        <f>IFERROR(VLOOKUP(B84,Programs!$B$3:$AB$102,20,0), "")</f>
        <v>No</v>
      </c>
      <c r="DR84" t="str">
        <f>IFERROR(VLOOKUP(B84,Programs!$B$3:$AB$102,21,0), "")</f>
        <v>Yes</v>
      </c>
      <c r="DS84" t="str">
        <f>IFERROR(VLOOKUP(B84,Programs!$B$3:$AB$102,22,0), "")</f>
        <v>No</v>
      </c>
      <c r="DT84" t="str">
        <f>IFERROR(VLOOKUP(B84,Programs!$B$3:$AB$102,23,0), "")</f>
        <v>No</v>
      </c>
      <c r="DU84" t="str">
        <f>IFERROR(VLOOKUP(B84,Programs!$B$3:$AB$102,24,0), "")</f>
        <v>Yes</v>
      </c>
      <c r="DV84" t="str">
        <f>IFERROR(VLOOKUP(B84,Programs!$B$3:$AB$102,25,0), "")</f>
        <v>No</v>
      </c>
      <c r="DW84" t="str">
        <f>IFERROR(VLOOKUP(B84,Programs!$B$3:$AB$102,26,0), "")</f>
        <v>Yes</v>
      </c>
      <c r="DX84" t="str">
        <f>IFERROR(VLOOKUP(B84,Programs!$B$3:$AB$102,27,0), "")</f>
        <v>No</v>
      </c>
    </row>
    <row r="85" spans="1:128" x14ac:dyDescent="0.3">
      <c r="A85">
        <v>84</v>
      </c>
      <c r="B85" t="s">
        <v>121</v>
      </c>
      <c r="C85" t="s">
        <v>3</v>
      </c>
      <c r="D85">
        <v>97</v>
      </c>
      <c r="E85">
        <f>IFERROR(VLOOKUP(B85,'2021'!$B$3:$AB$102,22,0), "")</f>
        <v>95</v>
      </c>
      <c r="F85" t="str">
        <f>IFERROR(VLOOKUP(B85,'2020'!$B$3:$AD$92,11,0), "")</f>
        <v/>
      </c>
      <c r="G85" t="str">
        <f>IFERROR(VLOOKUP(B85,'2019'!$B$3:$AC$102,14,0), "")</f>
        <v/>
      </c>
      <c r="I85" t="e">
        <f t="shared" si="1"/>
        <v>#VALUE!</v>
      </c>
      <c r="J85">
        <v>38</v>
      </c>
      <c r="K85">
        <f>IFERROR(VLOOKUP(B85,'2021'!$B$3:$AB$102,10,0), "")</f>
        <v>56</v>
      </c>
      <c r="L85" t="str">
        <f>IFERROR(VLOOKUP(B85,'2020'!$B$3:$AD$92,20,0), "")</f>
        <v/>
      </c>
      <c r="M85" t="str">
        <f>IFERROR(VLOOKUP(B85,'2019'!$B$3:$AC$102,19,0), "")</f>
        <v/>
      </c>
      <c r="N85" t="str">
        <f>IFERROR(VLOOKUP(B85,'2018'!$B$3:$U$102,14,0), "")</f>
        <v/>
      </c>
      <c r="O85">
        <v>59</v>
      </c>
      <c r="P85">
        <f>IFERROR(VLOOKUP(B85,'2021'!B86:$AB$102,23,0), "")</f>
        <v>49</v>
      </c>
      <c r="Q85" t="str">
        <f>IFERROR(VLOOKUP(B85,'2020'!$B$3:$AD$92,4,0), "")</f>
        <v/>
      </c>
      <c r="R85" t="str">
        <f>IFERROR(VLOOKUP(B85,'2019'!$B$3:$AC$102,5,0), "")</f>
        <v/>
      </c>
      <c r="U85" t="str">
        <f>IFERROR(VLOOKUP(B85,'2021'!$B$3:$AB$102,11,0), "")</f>
        <v>-</v>
      </c>
      <c r="V85" t="str">
        <f>IFERROR(VLOOKUP(B85,'2020'!$B$3:$AD$92,6,0), "")</f>
        <v/>
      </c>
      <c r="W85" t="str">
        <f>IFERROR(VLOOKUP(B85,'2019'!$B$3:$AC$102,12,0), "")</f>
        <v/>
      </c>
      <c r="X85" t="str">
        <f>IFERROR(VLOOKUP(B85,'2018'!$B$3:$U$102,15,0), "")</f>
        <v/>
      </c>
      <c r="Y85">
        <v>95</v>
      </c>
      <c r="Z85">
        <f>IFERROR(VLOOKUP(B85,'2021'!$B$3:$AB$102,12,0), "")</f>
        <v>96</v>
      </c>
      <c r="AA85" t="str">
        <f>IFERROR(VLOOKUP(B85,'2020'!$B$3:$AD$92,15,0), "")</f>
        <v/>
      </c>
      <c r="AB85" t="str">
        <f>IFERROR(VLOOKUP(B85,'2019'!$B$3:$AC$102,21,0), "")</f>
        <v/>
      </c>
      <c r="AC85" t="str">
        <f>IFERROR(VLOOKUP(B85,'2018'!$B$3:$U$102,19,0), "")</f>
        <v/>
      </c>
      <c r="AD85">
        <v>53</v>
      </c>
      <c r="AE85">
        <f>IFERROR(VLOOKUP(B85,'2021'!$B$3:$AB$102,9,0), "")</f>
        <v>53</v>
      </c>
      <c r="AF85" t="str">
        <f>IFERROR(VLOOKUP(B85,'2020'!$B$3:$AD$92,18,0), "")</f>
        <v/>
      </c>
      <c r="AG85" t="str">
        <f>IFERROR(VLOOKUP(B85,'2019'!$B$3:$AC$102,16,0), "")</f>
        <v/>
      </c>
      <c r="AH85" t="str">
        <f>IFERROR(VLOOKUP(B85,'2018'!$B$3:$U$102,16,0), "")</f>
        <v/>
      </c>
      <c r="AI85">
        <v>84</v>
      </c>
      <c r="AJ85">
        <v>92</v>
      </c>
      <c r="AK85" t="s">
        <v>174</v>
      </c>
      <c r="AM85" t="str">
        <f>IFERROR(VLOOKUP(B85,'2019'!$B$3:$AC$102,24,0), "")</f>
        <v/>
      </c>
      <c r="AN85">
        <v>8.5299999999999994</v>
      </c>
      <c r="AO85">
        <f>IFERROR(VLOOKUP(B85,'2021'!$B$3:$AB$102,13,0), "")</f>
        <v>8.48</v>
      </c>
      <c r="AP85" t="str">
        <f>IFERROR(VLOOKUP(B85,'2020'!$B$3:$AD$92,25,0), "")</f>
        <v/>
      </c>
      <c r="AS85">
        <v>50</v>
      </c>
      <c r="AT85">
        <f>IFERROR(VLOOKUP(B85,'2021'!$B$3:$AB$102,3,0), "")</f>
        <v>33</v>
      </c>
      <c r="AU85" t="str">
        <f>IFERROR(VLOOKUP(B85,'2020'!$B$3:$AD$92,12,0), "")</f>
        <v/>
      </c>
      <c r="AV85" t="str">
        <f>IFERROR(VLOOKUP(B85,'2019'!$B$3:$AC$102,22,0), "")</f>
        <v/>
      </c>
      <c r="AW85" t="str">
        <f>IFERROR(VLOOKUP(B85,'2018'!$B$3:$U$102,5,0), "")</f>
        <v/>
      </c>
      <c r="AX85">
        <v>40</v>
      </c>
      <c r="AY85">
        <f>IFERROR(VLOOKUP(B85,'2021'!$B$3:$AB$102,27,0), "")</f>
        <v>55</v>
      </c>
      <c r="AZ85" t="str">
        <f>IFERROR(VLOOKUP(B85,'2020'!$B$3:$AD$92,8,0), "")</f>
        <v/>
      </c>
      <c r="BA85" t="str">
        <f>IFERROR(VLOOKUP(B85,'2019'!B86:$AC$102,20,0), "")</f>
        <v/>
      </c>
      <c r="BB85" t="str">
        <f>IFERROR(VLOOKUP(B85,'2018'!$B$3:$U$102,4,0), "")</f>
        <v/>
      </c>
      <c r="BC85">
        <v>34</v>
      </c>
      <c r="BD85">
        <f>IFERROR(VLOOKUP(B85,'2021'!$B$3:$AB$102,6,0), "")</f>
        <v>36</v>
      </c>
      <c r="BE85" t="str">
        <f>IFERROR(VLOOKUP(B85,'2020'!$B$3:$AD$92,3,0), "")</f>
        <v/>
      </c>
      <c r="BF85" t="str">
        <f>IFERROR(VLOOKUP(B85,'2019'!$B$3:$AC$102,27,0), "")</f>
        <v/>
      </c>
      <c r="BG85" t="str">
        <f>IFERROR(VLOOKUP(B85,'2018'!$B$3:$U$102,8,0), "")</f>
        <v/>
      </c>
      <c r="BH85">
        <v>40</v>
      </c>
      <c r="BI85">
        <f>IFERROR(VLOOKUP(B86,'2021'!$B$3:$AB$102,17,0), "")</f>
        <v>92</v>
      </c>
      <c r="BJ85" t="str">
        <f>IFERROR(VLOOKUP(B85,'2020'!$B$3:$AD$92,2,0), "")</f>
        <v/>
      </c>
      <c r="BK85" t="str">
        <f>IFERROR(VLOOKUP(B85,'2019'!$B$3:$AC$102,11,0), "")</f>
        <v/>
      </c>
      <c r="BL85" t="str">
        <f>IFERROR(VLOOKUP(B85,'2018'!B86:U185,13,0), "")</f>
        <v/>
      </c>
      <c r="BM85" s="25">
        <v>36</v>
      </c>
      <c r="BN85" s="25">
        <f>IFERROR(VLOOKUP($B85,'2021'!$B$3:$AB$102,20,0),"")</f>
        <v>39.99</v>
      </c>
      <c r="BO85" s="25" t="str">
        <f>IFERROR(VLOOKUP($B85,'2020'!$B$3:$AD$92,20,0),"")</f>
        <v/>
      </c>
      <c r="BP85" s="25" t="str">
        <f>IFERROR(VLOOKUP($B85,'2019'!$B$3:$AC$102,17,0),"")</f>
        <v/>
      </c>
      <c r="BQ85" s="25" t="str">
        <f>IFERROR(VLOOKUP($B85,'2018'!$B$3:$U$102,17,0),"")</f>
        <v/>
      </c>
      <c r="BR85" s="1">
        <v>64725</v>
      </c>
      <c r="BS85" s="1">
        <f>IFERROR(VLOOKUP(B85,'2021'!$B$3:$AB$102,18,0), "")</f>
        <v>54256</v>
      </c>
      <c r="BT85" s="1" t="str">
        <f>IFERROR(VLOOKUP(B85,'2020'!$B$3:$AD$92,16,0), "")</f>
        <v/>
      </c>
      <c r="BU85" s="1" t="str">
        <f>IFERROR(VLOOKUP(B85,'2019'!$B$3:$AC$102,7,0), "")</f>
        <v/>
      </c>
      <c r="BV85" s="1"/>
      <c r="BW85">
        <v>30</v>
      </c>
      <c r="BX85">
        <f>IFERROR(VLOOKUP(B85,'2021'!$B$3:$AB$102,24,0), "")</f>
        <v>29</v>
      </c>
      <c r="BY85" t="str">
        <f>IFERROR(VLOOKUP(B85,'2020'!$B$3:$AD$92,28,0), "")</f>
        <v/>
      </c>
      <c r="BZ85" t="str">
        <f>IFERROR(VLOOKUP(B85,'2019'!$B$3:$AC$102,13,0), "")</f>
        <v/>
      </c>
      <c r="CB85" t="s">
        <v>282</v>
      </c>
      <c r="CC85" t="str">
        <f>IFERROR(VLOOKUP(B85,'2021'!$B$3:$AB$102,5,0), "")</f>
        <v>71 (96)</v>
      </c>
      <c r="CD85" t="str">
        <f>IFERROR(VLOOKUP(B85,'2020'!$B$3:$AD$92,13,0), "")</f>
        <v/>
      </c>
      <c r="CE85" t="str">
        <f>IFERROR(VLOOKUP(B85,'2019'!$B$3:$AC$102,10,0), "")</f>
        <v/>
      </c>
      <c r="CG85">
        <v>57</v>
      </c>
      <c r="CH85">
        <f>IFERROR(VLOOKUP(B85,'2021'!$B$3:$AB$102,7,0), "")</f>
        <v>54</v>
      </c>
      <c r="CI85" t="str">
        <f>IFERROR(VLOOKUP(B85,'2020'!$B$3:$AD$92,17,0), "")</f>
        <v/>
      </c>
      <c r="CJ85" t="str">
        <f>IFERROR(VLOOKUP(B85,'2019'!$B$3:$AC$102,9,0), "")</f>
        <v/>
      </c>
      <c r="CK85" t="str">
        <f>IFERROR(VLOOKUP(B85,'2018'!$B$3:$U$102,11,0), "")</f>
        <v/>
      </c>
      <c r="CL85">
        <v>68</v>
      </c>
      <c r="CM85">
        <f>IFERROR(VLOOKUP(B85,'2021'!$B$3:$AB$102,19,0), "")</f>
        <v>55</v>
      </c>
      <c r="CN85" t="str">
        <f>IFERROR(VLOOKUP(B85,'2020'!$B$3:$AD$92,26,0), "")</f>
        <v/>
      </c>
      <c r="CO85" t="str">
        <f>IFERROR(VLOOKUP(B85,'2019'!$B$3:$AC$102,3,0), "")</f>
        <v/>
      </c>
      <c r="CP85" t="str">
        <f>IFERROR(VLOOKUP(B85,'2018'!$B$3:$U$102,18,0), "")</f>
        <v/>
      </c>
      <c r="CQ85">
        <v>81.418999999999997</v>
      </c>
      <c r="CR85">
        <f>IFERROR(VLOOKUP(B85,'2021'!$B$3:$AB$102,21,0), "")</f>
        <v>81.269000000000005</v>
      </c>
      <c r="CS85" t="str">
        <f>IFERROR(VLOOKUP(B85,'2020'!$B$3:$AD$92,7,0), "")</f>
        <v/>
      </c>
      <c r="CV85" t="s">
        <v>281</v>
      </c>
      <c r="CW85">
        <v>60</v>
      </c>
      <c r="CX85">
        <v>25</v>
      </c>
      <c r="CY85">
        <f>IFERROR( VLOOKUP(B85,Programs!B86:$AB$102,2,0), "")</f>
        <v>6.5</v>
      </c>
      <c r="CZ85">
        <f>IFERROR(VLOOKUP(B85,Programs!B86:$AB$102,3,0), "")</f>
        <v>0</v>
      </c>
      <c r="DA85">
        <f>IFERROR(VLOOKUP(B85,Programs!$B$3:$AB$102,3,0), "")</f>
        <v>0</v>
      </c>
      <c r="DB85" t="str">
        <f>IFERROR(VLOOKUP(B85,Programs!$B$3:$AB$102,5,0), "")</f>
        <v>C1</v>
      </c>
      <c r="DC85" t="str">
        <f>IFERROR(VLOOKUP(B85,Programs!$B$3:$AB$102,6,0), "")</f>
        <v>No</v>
      </c>
      <c r="DD85">
        <f>IFERROR(VLOOKUP(B85,Programs!$B$3:$AB$102,7,0), "")</f>
        <v>0</v>
      </c>
      <c r="DE85" t="str">
        <f>IFERROR(VLOOKUP(B85,Programs!$B$3:$AB$102,8,0), "")</f>
        <v>The applicant must hold the minimum of a Bachelor’s degree (i.e the equivalent of 180 ECTS credits at an accredited university) with at least 90 credits in one (or a combination) of the following areas: business administration, economics, industrial engineering and management, or equivalent. At least 60 credits must be in business administration.</v>
      </c>
      <c r="DF85">
        <f>IFERROR(VLOOKUP(B85,Programs!$B$3:$AB$102,9,0), "")</f>
        <v>1</v>
      </c>
      <c r="DG85">
        <f>IFERROR(VLOOKUP(B85,Programs!$B$3:$AB$102,10,0), "")</f>
        <v>0</v>
      </c>
      <c r="DH85" t="str">
        <f>IFERROR(VLOOKUP(B85,Programs!$B$3:$AB$102,11,0), "")</f>
        <v>Both</v>
      </c>
      <c r="DI85">
        <f>IFERROR(VLOOKUP(B85,Programs!$B$3:$AB$102,12,0), "")</f>
        <v>900</v>
      </c>
      <c r="DJ85">
        <f>IFERROR(VLOOKUP(B85,Programs!$B$3:$AB$102,13,0), "")</f>
        <v>0</v>
      </c>
      <c r="DK85">
        <f>IFERROR(VLOOKUP(B85,Programs!$B$3:$AB$102,14,0), "")</f>
        <v>240000</v>
      </c>
      <c r="DL85" t="str">
        <f>IFERROR(VLOOKUP(B85,Programs!$B$3:$AB$102,15,0), "")</f>
        <v>SEK</v>
      </c>
      <c r="DM85">
        <f>IFERROR(VLOOKUP(B85,Programs!$B$3:$AB$102,16,0), "")</f>
        <v>4</v>
      </c>
      <c r="DN85">
        <f>IFERROR(VLOOKUP(B85,Programs!$B$3:$AB$102,17,0), "")</f>
        <v>4</v>
      </c>
      <c r="DO85">
        <f>IFERROR(VLOOKUP(B85,Programs!$B$3:$AB$102,18,0), "")</f>
        <v>8</v>
      </c>
      <c r="DP85">
        <f>IFERROR(VLOOKUP(B85,Programs!$B$3:$AB$102,19,0), "")</f>
        <v>4</v>
      </c>
      <c r="DQ85" s="30" t="str">
        <f>IFERROR(VLOOKUP(B85,Programs!$B$3:$AB$102,20,0), "")</f>
        <v>Yes</v>
      </c>
      <c r="DR85" t="str">
        <f>IFERROR(VLOOKUP(B85,Programs!$B$3:$AB$102,21,0), "")</f>
        <v>No</v>
      </c>
      <c r="DS85" t="str">
        <f>IFERROR(VLOOKUP(B85,Programs!$B$3:$AB$102,22,0), "")</f>
        <v>No</v>
      </c>
      <c r="DT85" t="str">
        <f>IFERROR(VLOOKUP(B85,Programs!$B$3:$AB$102,23,0), "")</f>
        <v>Yes</v>
      </c>
      <c r="DU85" t="str">
        <f>IFERROR(VLOOKUP(B85,Programs!$B$3:$AB$102,24,0), "")</f>
        <v>No</v>
      </c>
      <c r="DV85" t="str">
        <f>IFERROR(VLOOKUP(B85,Programs!$B$3:$AB$102,25,0), "")</f>
        <v>No</v>
      </c>
      <c r="DW85" t="str">
        <f>IFERROR(VLOOKUP(B85,Programs!$B$3:$AB$102,26,0), "")</f>
        <v>Yes</v>
      </c>
      <c r="DX85" t="str">
        <f>IFERROR(VLOOKUP(B85,Programs!$B$3:$AB$102,27,0), "")</f>
        <v>No</v>
      </c>
    </row>
    <row r="86" spans="1:128" x14ac:dyDescent="0.3">
      <c r="A86">
        <v>84</v>
      </c>
      <c r="B86" t="s">
        <v>122</v>
      </c>
      <c r="C86" t="s">
        <v>1</v>
      </c>
      <c r="D86">
        <v>71</v>
      </c>
      <c r="E86">
        <f>IFERROR(VLOOKUP(B86,'2021'!$B$3:$AB$102,22,0), "")</f>
        <v>77</v>
      </c>
      <c r="F86">
        <f>IFERROR(VLOOKUP(B86,'2020'!$B$3:$AD$92,11,0), "")</f>
        <v>54</v>
      </c>
      <c r="G86">
        <f>IFERROR(VLOOKUP(B86,'2019'!$B$3:$AC$102,14,0), "")</f>
        <v>68</v>
      </c>
      <c r="I86">
        <f t="shared" si="1"/>
        <v>-3</v>
      </c>
      <c r="J86">
        <v>44</v>
      </c>
      <c r="K86">
        <f>IFERROR(VLOOKUP(B86,'2021'!$B$3:$AB$102,10,0), "")</f>
        <v>38</v>
      </c>
      <c r="L86">
        <f>IFERROR(VLOOKUP(B86,'2020'!$B$3:$AD$92,20,0), "")</f>
        <v>33</v>
      </c>
      <c r="M86">
        <f>IFERROR(VLOOKUP(B86,'2019'!$B$3:$AC$102,19,0), "")</f>
        <v>31</v>
      </c>
      <c r="N86">
        <f>IFERROR(VLOOKUP(B86,'2018'!$B$3:$U$102,14,0), "")</f>
        <v>25</v>
      </c>
      <c r="O86">
        <v>24</v>
      </c>
      <c r="P86">
        <f>IFERROR(VLOOKUP(B86,'2021'!B87:$AB$102,23,0), "")</f>
        <v>15</v>
      </c>
      <c r="Q86">
        <f>IFERROR(VLOOKUP(B86,'2020'!$B$3:$AD$92,4,0), "")</f>
        <v>19</v>
      </c>
      <c r="R86">
        <f>IFERROR(VLOOKUP(B86,'2019'!$B$3:$AC$102,5,0), "")</f>
        <v>20</v>
      </c>
      <c r="T86">
        <v>82</v>
      </c>
      <c r="U86">
        <f>IFERROR(VLOOKUP(B86,'2021'!$B$3:$AB$102,11,0), "")</f>
        <v>81</v>
      </c>
      <c r="V86">
        <f>IFERROR(VLOOKUP(B86,'2020'!$B$3:$AD$92,6,0), "")</f>
        <v>75</v>
      </c>
      <c r="W86">
        <f>IFERROR(VLOOKUP(B86,'2019'!$B$3:$AC$102,12,0), "")</f>
        <v>77</v>
      </c>
      <c r="X86">
        <f>IFERROR(VLOOKUP(B86,'2018'!$B$3:$U$102,15,0), "")</f>
        <v>76</v>
      </c>
      <c r="Y86">
        <v>95</v>
      </c>
      <c r="Z86">
        <f>IFERROR(VLOOKUP(B86,'2021'!$B$3:$AB$102,12,0), "")</f>
        <v>94</v>
      </c>
      <c r="AA86">
        <f>IFERROR(VLOOKUP(B86,'2020'!$B$3:$AD$92,15,0), "")</f>
        <v>91</v>
      </c>
      <c r="AB86">
        <f>IFERROR(VLOOKUP(B86,'2019'!$B$3:$AC$102,21,0), "")</f>
        <v>81</v>
      </c>
      <c r="AC86">
        <f>IFERROR(VLOOKUP(B86,'2018'!$B$3:$U$102,19,0), "")</f>
        <v>77</v>
      </c>
      <c r="AD86">
        <v>59</v>
      </c>
      <c r="AE86">
        <f>IFERROR(VLOOKUP(B86,'2021'!$B$3:$AB$102,9,0), "")</f>
        <v>66</v>
      </c>
      <c r="AF86">
        <f>IFERROR(VLOOKUP(B86,'2020'!$B$3:$AD$92,18,0), "")</f>
        <v>48</v>
      </c>
      <c r="AG86">
        <f>IFERROR(VLOOKUP(B86,'2019'!$B$3:$AC$102,16,0), "")</f>
        <v>46</v>
      </c>
      <c r="AH86">
        <f>IFERROR(VLOOKUP(B86,'2018'!$B$3:$U$102,16,0), "")</f>
        <v>33</v>
      </c>
      <c r="AI86">
        <v>84</v>
      </c>
      <c r="AJ86">
        <v>88</v>
      </c>
      <c r="AK86">
        <v>75</v>
      </c>
      <c r="AL86">
        <v>79</v>
      </c>
      <c r="AM86">
        <f>IFERROR(VLOOKUP(B86,'2019'!$B$3:$AC$102,24,0), "")</f>
        <v>72</v>
      </c>
      <c r="AN86">
        <v>8.34</v>
      </c>
      <c r="AO86">
        <f>IFERROR(VLOOKUP(B86,'2021'!$B$3:$AB$102,13,0), "")</f>
        <v>8.16</v>
      </c>
      <c r="AP86">
        <f>IFERROR(VLOOKUP(B86,'2020'!$B$3:$AD$92,25,0), "")</f>
        <v>8.86</v>
      </c>
      <c r="AS86">
        <v>50</v>
      </c>
      <c r="AT86">
        <f>IFERROR(VLOOKUP(B86,'2021'!$B$3:$AB$102,3,0), "")</f>
        <v>50</v>
      </c>
      <c r="AU86">
        <f>IFERROR(VLOOKUP(B86,'2020'!$B$3:$AD$92,12,0), "")</f>
        <v>37</v>
      </c>
      <c r="AV86">
        <f>IFERROR(VLOOKUP(B86,'2019'!$B$3:$AC$102,22,0), "")</f>
        <v>34</v>
      </c>
      <c r="AW86">
        <f>IFERROR(VLOOKUP(B86,'2018'!$B$3:$U$102,5,0), "")</f>
        <v>28</v>
      </c>
      <c r="AX86">
        <v>52</v>
      </c>
      <c r="AY86">
        <f>IFERROR(VLOOKUP(B86,'2021'!$B$3:$AB$102,27,0), "")</f>
        <v>57</v>
      </c>
      <c r="AZ86">
        <f>IFERROR(VLOOKUP(B86,'2020'!$B$3:$AD$92,8,0), "")</f>
        <v>56</v>
      </c>
      <c r="BA86" t="str">
        <f>IFERROR(VLOOKUP(B86,'2019'!B87:$AC$102,20,0), "")</f>
        <v/>
      </c>
      <c r="BB86">
        <f>IFERROR(VLOOKUP(B86,'2018'!$B$3:$U$102,4,0), "")</f>
        <v>54</v>
      </c>
      <c r="BC86">
        <v>53</v>
      </c>
      <c r="BD86">
        <f>IFERROR(VLOOKUP(B86,'2021'!$B$3:$AB$102,6,0), "")</f>
        <v>59</v>
      </c>
      <c r="BE86">
        <f>IFERROR(VLOOKUP(B86,'2020'!$B$3:$AD$92,3,0), "")</f>
        <v>58</v>
      </c>
      <c r="BF86">
        <f>IFERROR(VLOOKUP(B86,'2019'!$B$3:$AC$102,27,0), "")</f>
        <v>56</v>
      </c>
      <c r="BG86">
        <f>IFERROR(VLOOKUP(B86,'2018'!$B$3:$U$102,8,0), "")</f>
        <v>60</v>
      </c>
      <c r="BH86">
        <v>100</v>
      </c>
      <c r="BI86" t="str">
        <f>IFERROR(VLOOKUP(B87,'2021'!$B$3:$AB$102,17,0), "")</f>
        <v/>
      </c>
      <c r="BJ86">
        <f>IFERROR(VLOOKUP(B86,'2020'!$B$3:$AD$92,2,0), "")</f>
        <v>72</v>
      </c>
      <c r="BK86">
        <f>IFERROR(VLOOKUP(B86,'2019'!$B$3:$AC$102,11,0), "")</f>
        <v>76</v>
      </c>
      <c r="BL86" t="str">
        <f>IFERROR(VLOOKUP(B86,'2018'!B87:U186,13,0), "")</f>
        <v/>
      </c>
      <c r="BM86" s="25">
        <v>33.32</v>
      </c>
      <c r="BN86" s="25">
        <f>IFERROR(VLOOKUP($B86,'2021'!$B$3:$AB$102,20,0),"")</f>
        <v>35.720999999999997</v>
      </c>
      <c r="BO86" s="25">
        <f>IFERROR(VLOOKUP($B86,'2020'!$B$3:$AD$92,20,0),"")</f>
        <v>33</v>
      </c>
      <c r="BP86" s="25">
        <f>IFERROR(VLOOKUP($B86,'2019'!$B$3:$AC$102,17,0),"")</f>
        <v>36</v>
      </c>
      <c r="BQ86" s="25">
        <f>IFERROR(VLOOKUP($B86,'2018'!$B$3:$U$102,17,0),"")</f>
        <v>39</v>
      </c>
      <c r="BR86" s="1">
        <v>58544</v>
      </c>
      <c r="BS86" s="1">
        <f>IFERROR(VLOOKUP(B86,'2021'!$B$3:$AB$102,18,0), "")</f>
        <v>56653</v>
      </c>
      <c r="BT86" s="1">
        <f>IFERROR(VLOOKUP(B86,'2020'!$B$3:$AD$92,16,0), "")</f>
        <v>57119</v>
      </c>
      <c r="BU86" s="1">
        <f>IFERROR(VLOOKUP(B86,'2019'!$B$3:$AC$102,7,0), "")</f>
        <v>55105</v>
      </c>
      <c r="BV86" s="1"/>
      <c r="BW86">
        <v>73</v>
      </c>
      <c r="BX86">
        <f>IFERROR(VLOOKUP(B86,'2021'!$B$3:$AB$102,24,0), "")</f>
        <v>70</v>
      </c>
      <c r="BY86">
        <f>IFERROR(VLOOKUP(B86,'2020'!$B$3:$AD$92,28,0), "")</f>
        <v>56</v>
      </c>
      <c r="BZ86">
        <f>IFERROR(VLOOKUP(B86,'2019'!$B$3:$AC$102,13,0), "")</f>
        <v>64</v>
      </c>
      <c r="CB86" t="s">
        <v>283</v>
      </c>
      <c r="CC86" t="str">
        <f>IFERROR(VLOOKUP(B86,'2021'!$B$3:$AB$102,5,0), "")</f>
        <v>96 (85)</v>
      </c>
      <c r="CD86" t="str">
        <f>IFERROR(VLOOKUP(B86,'2020'!$B$3:$AD$92,13,0), "")</f>
        <v>88 (83)</v>
      </c>
      <c r="CE86" t="str">
        <f>IFERROR(VLOOKUP(B86,'2019'!$B$3:$AC$102,10,0), "")</f>
        <v>91 (82)</v>
      </c>
      <c r="CG86">
        <v>42</v>
      </c>
      <c r="CH86">
        <f>IFERROR(VLOOKUP(B86,'2021'!$B$3:$AB$102,7,0), "")</f>
        <v>41</v>
      </c>
      <c r="CI86">
        <f>IFERROR(VLOOKUP(B86,'2020'!$B$3:$AD$92,17,0), "")</f>
        <v>40</v>
      </c>
      <c r="CJ86">
        <f>IFERROR(VLOOKUP(B86,'2019'!$B$3:$AC$102,9,0), "")</f>
        <v>36</v>
      </c>
      <c r="CK86">
        <f>IFERROR(VLOOKUP(B86,'2018'!$B$3:$U$102,11,0), "")</f>
        <v>25</v>
      </c>
      <c r="CL86">
        <v>33</v>
      </c>
      <c r="CM86">
        <f>IFERROR(VLOOKUP(B86,'2021'!$B$3:$AB$102,19,0), "")</f>
        <v>30</v>
      </c>
      <c r="CN86">
        <f>IFERROR(VLOOKUP(B86,'2020'!$B$3:$AD$92,26,0), "")</f>
        <v>18</v>
      </c>
      <c r="CO86">
        <f>IFERROR(VLOOKUP(B86,'2019'!$B$3:$AC$102,3,0), "")</f>
        <v>14</v>
      </c>
      <c r="CP86">
        <f>IFERROR(VLOOKUP(B86,'2018'!$B$3:$U$102,18,0), "")</f>
        <v>14</v>
      </c>
      <c r="CQ86">
        <v>80.423000000000002</v>
      </c>
      <c r="CR86">
        <f>IFERROR(VLOOKUP(B86,'2021'!$B$3:$AB$102,21,0), "")</f>
        <v>80.194999999999993</v>
      </c>
      <c r="CS86">
        <f>IFERROR(VLOOKUP(B86,'2020'!$B$3:$AD$92,7,0), "")</f>
        <v>84</v>
      </c>
      <c r="CV86" t="s">
        <v>159</v>
      </c>
      <c r="CW86">
        <v>100</v>
      </c>
      <c r="CX86">
        <v>30</v>
      </c>
      <c r="CY86">
        <f>IFERROR( VLOOKUP(B86,Programs!B87:$AB$102,2,0), "")</f>
        <v>5.5</v>
      </c>
      <c r="CZ86">
        <f>IFERROR(VLOOKUP(B86,Programs!B87:$AB$102,3,0), "")</f>
        <v>0</v>
      </c>
      <c r="DA86">
        <f>IFERROR(VLOOKUP(B86,Programs!$B$3:$AB$102,3,0), "")</f>
        <v>0</v>
      </c>
      <c r="DB86" t="str">
        <f>IFERROR(VLOOKUP(B86,Programs!$B$3:$AB$102,5,0), "")</f>
        <v>B2</v>
      </c>
      <c r="DC86" t="str">
        <f>IFERROR(VLOOKUP(B86,Programs!$B$3:$AB$102,6,0), "")</f>
        <v>No</v>
      </c>
      <c r="DD86">
        <f>IFERROR(VLOOKUP(B86,Programs!$B$3:$AB$102,7,0), "")</f>
        <v>0</v>
      </c>
      <c r="DE86" t="str">
        <f>IFERROR(VLOOKUP(B86,Programs!$B$3:$AB$102,8,0), "")</f>
        <v>Bachelor (3 years)</v>
      </c>
      <c r="DF86">
        <f>IFERROR(VLOOKUP(B86,Programs!$B$3:$AB$102,9,0), "")</f>
        <v>1</v>
      </c>
      <c r="DG86">
        <f>IFERROR(VLOOKUP(B86,Programs!$B$3:$AB$102,10,0), "")</f>
        <v>3</v>
      </c>
      <c r="DH86" t="str">
        <f>IFERROR(VLOOKUP(B86,Programs!$B$3:$AB$102,11,0), "")</f>
        <v>Both</v>
      </c>
      <c r="DI86">
        <f>IFERROR(VLOOKUP(B86,Programs!$B$3:$AB$102,12,0), "")</f>
        <v>50</v>
      </c>
      <c r="DJ86">
        <f>IFERROR(VLOOKUP(B86,Programs!$B$3:$AB$102,13,0), "")</f>
        <v>0</v>
      </c>
      <c r="DK86">
        <f>IFERROR(VLOOKUP(B86,Programs!$B$3:$AB$102,14,0), "")</f>
        <v>21000</v>
      </c>
      <c r="DL86" t="str">
        <f>IFERROR(VLOOKUP(B86,Programs!$B$3:$AB$102,15,0), "")</f>
        <v>Euro</v>
      </c>
      <c r="DM86">
        <f>IFERROR(VLOOKUP(B86,Programs!$B$3:$AB$102,16,0), "")</f>
        <v>4</v>
      </c>
      <c r="DN86">
        <f>IFERROR(VLOOKUP(B86,Programs!$B$3:$AB$102,17,0), "")</f>
        <v>4</v>
      </c>
      <c r="DO86">
        <f>IFERROR(VLOOKUP(B86,Programs!$B$3:$AB$102,18,0), "")</f>
        <v>0</v>
      </c>
      <c r="DP86">
        <f>IFERROR(VLOOKUP(B86,Programs!$B$3:$AB$102,19,0), "")</f>
        <v>0</v>
      </c>
      <c r="DQ86" s="30" t="str">
        <f>IFERROR(VLOOKUP(B86,Programs!$B$3:$AB$102,20,0), "")</f>
        <v>Yes</v>
      </c>
      <c r="DR86" t="str">
        <f>IFERROR(VLOOKUP(B86,Programs!$B$3:$AB$102,21,0), "")</f>
        <v>No</v>
      </c>
      <c r="DS86" t="str">
        <f>IFERROR(VLOOKUP(B86,Programs!$B$3:$AB$102,22,0), "")</f>
        <v>No</v>
      </c>
      <c r="DT86" t="str">
        <f>IFERROR(VLOOKUP(B86,Programs!$B$3:$AB$102,23,0), "")</f>
        <v>No</v>
      </c>
      <c r="DU86" t="str">
        <f>IFERROR(VLOOKUP(B86,Programs!$B$3:$AB$102,24,0), "")</f>
        <v>Yes</v>
      </c>
      <c r="DV86" t="str">
        <f>IFERROR(VLOOKUP(B86,Programs!$B$3:$AB$102,25,0), "")</f>
        <v>No</v>
      </c>
      <c r="DW86" t="str">
        <f>IFERROR(VLOOKUP(B86,Programs!$B$3:$AB$102,26,0), "")</f>
        <v>Yes</v>
      </c>
      <c r="DX86" t="str">
        <f>IFERROR(VLOOKUP(B86,Programs!$B$3:$AB$102,27,0), "")</f>
        <v>Yes</v>
      </c>
    </row>
    <row r="87" spans="1:128" x14ac:dyDescent="0.3">
      <c r="A87">
        <v>86</v>
      </c>
      <c r="B87" t="s">
        <v>123</v>
      </c>
      <c r="C87" t="s">
        <v>27</v>
      </c>
      <c r="D87">
        <v>99</v>
      </c>
      <c r="E87" t="str">
        <f>IFERROR(VLOOKUP(B87,'2021'!$B$3:$AB$102,22,0), "")</f>
        <v/>
      </c>
      <c r="F87" t="str">
        <f>IFERROR(VLOOKUP(B87,'2020'!$B$3:$AD$92,11,0), "")</f>
        <v/>
      </c>
      <c r="G87" t="str">
        <f>IFERROR(VLOOKUP(B87,'2019'!$B$3:$AC$102,14,0), "")</f>
        <v/>
      </c>
      <c r="I87" t="e">
        <f t="shared" si="1"/>
        <v>#VALUE!</v>
      </c>
      <c r="J87">
        <v>90</v>
      </c>
      <c r="K87" t="str">
        <f>IFERROR(VLOOKUP(B87,'2021'!$B$3:$AB$102,10,0), "")</f>
        <v/>
      </c>
      <c r="L87" t="str">
        <f>IFERROR(VLOOKUP(B87,'2020'!$B$3:$AD$92,20,0), "")</f>
        <v/>
      </c>
      <c r="M87" t="str">
        <f>IFERROR(VLOOKUP(B87,'2019'!$B$3:$AC$102,19,0), "")</f>
        <v/>
      </c>
      <c r="N87" t="str">
        <f>IFERROR(VLOOKUP(B87,'2018'!$B$3:$U$102,14,0), "")</f>
        <v/>
      </c>
      <c r="O87">
        <v>27</v>
      </c>
      <c r="P87" t="str">
        <f>IFERROR(VLOOKUP(B87,'2021'!B88:$AB$102,23,0), "")</f>
        <v/>
      </c>
      <c r="Q87" t="str">
        <f>IFERROR(VLOOKUP(B87,'2020'!$B$3:$AD$92,4,0), "")</f>
        <v/>
      </c>
      <c r="R87" t="str">
        <f>IFERROR(VLOOKUP(B87,'2019'!$B$3:$AC$102,5,0), "")</f>
        <v/>
      </c>
      <c r="U87" t="str">
        <f>IFERROR(VLOOKUP(B87,'2021'!$B$3:$AB$102,11,0), "")</f>
        <v/>
      </c>
      <c r="V87" t="str">
        <f>IFERROR(VLOOKUP(B87,'2020'!$B$3:$AD$92,6,0), "")</f>
        <v/>
      </c>
      <c r="W87" t="str">
        <f>IFERROR(VLOOKUP(B87,'2019'!$B$3:$AC$102,12,0), "")</f>
        <v/>
      </c>
      <c r="X87" t="str">
        <f>IFERROR(VLOOKUP(B87,'2018'!$B$3:$U$102,15,0), "")</f>
        <v/>
      </c>
      <c r="Y87">
        <v>94</v>
      </c>
      <c r="Z87" t="str">
        <f>IFERROR(VLOOKUP(B87,'2021'!$B$3:$AB$102,12,0), "")</f>
        <v/>
      </c>
      <c r="AA87" t="str">
        <f>IFERROR(VLOOKUP(B87,'2020'!$B$3:$AD$92,15,0), "")</f>
        <v/>
      </c>
      <c r="AB87" t="str">
        <f>IFERROR(VLOOKUP(B87,'2019'!$B$3:$AC$102,21,0), "")</f>
        <v/>
      </c>
      <c r="AC87" t="str">
        <f>IFERROR(VLOOKUP(B87,'2018'!$B$3:$U$102,19,0), "")</f>
        <v/>
      </c>
      <c r="AD87">
        <v>26</v>
      </c>
      <c r="AE87" t="str">
        <f>IFERROR(VLOOKUP(B87,'2021'!$B$3:$AB$102,9,0), "")</f>
        <v/>
      </c>
      <c r="AF87" t="str">
        <f>IFERROR(VLOOKUP(B87,'2020'!$B$3:$AD$92,18,0), "")</f>
        <v/>
      </c>
      <c r="AG87" t="str">
        <f>IFERROR(VLOOKUP(B87,'2019'!$B$3:$AC$102,16,0), "")</f>
        <v/>
      </c>
      <c r="AH87" t="str">
        <f>IFERROR(VLOOKUP(B87,'2018'!$B$3:$U$102,16,0), "")</f>
        <v/>
      </c>
      <c r="AI87">
        <v>86</v>
      </c>
      <c r="AJ87" t="s">
        <v>174</v>
      </c>
      <c r="AK87" t="s">
        <v>174</v>
      </c>
      <c r="AM87" t="str">
        <f>IFERROR(VLOOKUP(B87,'2019'!$B$3:$AC$102,24,0), "")</f>
        <v/>
      </c>
      <c r="AN87">
        <v>7.09</v>
      </c>
      <c r="AO87" t="str">
        <f>IFERROR(VLOOKUP(B87,'2021'!$B$3:$AB$102,13,0), "")</f>
        <v/>
      </c>
      <c r="AP87" t="str">
        <f>IFERROR(VLOOKUP(B87,'2020'!$B$3:$AD$92,25,0), "")</f>
        <v/>
      </c>
      <c r="AS87">
        <v>40</v>
      </c>
      <c r="AT87" t="str">
        <f>IFERROR(VLOOKUP(B87,'2021'!$B$3:$AB$102,3,0), "")</f>
        <v/>
      </c>
      <c r="AU87" t="str">
        <f>IFERROR(VLOOKUP(B87,'2020'!$B$3:$AD$92,12,0), "")</f>
        <v/>
      </c>
      <c r="AV87" t="str">
        <f>IFERROR(VLOOKUP(B87,'2019'!$B$3:$AC$102,22,0), "")</f>
        <v/>
      </c>
      <c r="AW87" t="str">
        <f>IFERROR(VLOOKUP(B87,'2018'!$B$3:$U$102,5,0), "")</f>
        <v/>
      </c>
      <c r="AX87">
        <v>38</v>
      </c>
      <c r="AY87" t="str">
        <f>IFERROR(VLOOKUP(B87,'2021'!$B$3:$AB$102,27,0), "")</f>
        <v/>
      </c>
      <c r="AZ87" t="str">
        <f>IFERROR(VLOOKUP(B87,'2020'!$B$3:$AD$92,8,0), "")</f>
        <v/>
      </c>
      <c r="BA87" t="str">
        <f>IFERROR(VLOOKUP(B87,'2019'!B88:$AC$102,20,0), "")</f>
        <v/>
      </c>
      <c r="BB87" t="str">
        <f>IFERROR(VLOOKUP(B87,'2018'!$B$3:$U$102,4,0), "")</f>
        <v/>
      </c>
      <c r="BC87">
        <v>33</v>
      </c>
      <c r="BD87" t="str">
        <f>IFERROR(VLOOKUP(B87,'2021'!$B$3:$AB$102,6,0), "")</f>
        <v/>
      </c>
      <c r="BE87" t="str">
        <f>IFERROR(VLOOKUP(B87,'2020'!$B$3:$AD$92,3,0), "")</f>
        <v/>
      </c>
      <c r="BF87" t="str">
        <f>IFERROR(VLOOKUP(B87,'2019'!$B$3:$AC$102,27,0), "")</f>
        <v/>
      </c>
      <c r="BG87" t="str">
        <f>IFERROR(VLOOKUP(B87,'2018'!$B$3:$U$102,8,0), "")</f>
        <v/>
      </c>
      <c r="BH87">
        <v>41</v>
      </c>
      <c r="BI87">
        <f>IFERROR(VLOOKUP(B88,'2021'!$B$3:$AB$102,17,0), "")</f>
        <v>6</v>
      </c>
      <c r="BJ87" t="str">
        <f>IFERROR(VLOOKUP(B87,'2020'!$B$3:$AD$92,2,0), "")</f>
        <v/>
      </c>
      <c r="BK87" t="str">
        <f>IFERROR(VLOOKUP(B87,'2019'!$B$3:$AC$102,11,0), "")</f>
        <v/>
      </c>
      <c r="BL87" t="str">
        <f>IFERROR(VLOOKUP(B87,'2018'!B88:U187,13,0), "")</f>
        <v/>
      </c>
      <c r="BM87" s="25">
        <v>91.3</v>
      </c>
      <c r="BN87" s="25" t="str">
        <f>IFERROR(VLOOKUP($B87,'2021'!$B$3:$AB$102,20,0),"")</f>
        <v/>
      </c>
      <c r="BO87" s="25" t="str">
        <f>IFERROR(VLOOKUP($B87,'2020'!$B$3:$AD$92,20,0),"")</f>
        <v/>
      </c>
      <c r="BP87" s="25" t="str">
        <f>IFERROR(VLOOKUP($B87,'2019'!$B$3:$AC$102,17,0),"")</f>
        <v/>
      </c>
      <c r="BQ87" s="25" t="str">
        <f>IFERROR(VLOOKUP($B87,'2018'!$B$3:$U$102,17,0),"")</f>
        <v/>
      </c>
      <c r="BR87" s="1">
        <v>42406</v>
      </c>
      <c r="BS87" s="1" t="str">
        <f>IFERROR(VLOOKUP(B87,'2021'!$B$3:$AB$102,18,0), "")</f>
        <v/>
      </c>
      <c r="BT87" s="1" t="str">
        <f>IFERROR(VLOOKUP(B87,'2020'!$B$3:$AD$92,16,0), "")</f>
        <v/>
      </c>
      <c r="BU87" s="1" t="str">
        <f>IFERROR(VLOOKUP(B87,'2019'!$B$3:$AC$102,7,0), "")</f>
        <v/>
      </c>
      <c r="BV87" s="1"/>
      <c r="BW87">
        <v>98</v>
      </c>
      <c r="BX87" t="str">
        <f>IFERROR(VLOOKUP(B87,'2021'!$B$3:$AB$102,24,0), "")</f>
        <v/>
      </c>
      <c r="BY87" t="str">
        <f>IFERROR(VLOOKUP(B87,'2020'!$B$3:$AD$92,28,0), "")</f>
        <v/>
      </c>
      <c r="BZ87" t="str">
        <f>IFERROR(VLOOKUP(B87,'2019'!$B$3:$AC$102,13,0), "")</f>
        <v/>
      </c>
      <c r="CB87" t="s">
        <v>285</v>
      </c>
      <c r="CC87" t="str">
        <f>IFERROR(VLOOKUP(B87,'2021'!$B$3:$AB$102,5,0), "")</f>
        <v/>
      </c>
      <c r="CD87" t="str">
        <f>IFERROR(VLOOKUP(B87,'2020'!$B$3:$AD$92,13,0), "")</f>
        <v/>
      </c>
      <c r="CE87" t="str">
        <f>IFERROR(VLOOKUP(B87,'2019'!$B$3:$AC$102,10,0), "")</f>
        <v/>
      </c>
      <c r="CG87">
        <v>69</v>
      </c>
      <c r="CH87" t="str">
        <f>IFERROR(VLOOKUP(B87,'2021'!$B$3:$AB$102,7,0), "")</f>
        <v/>
      </c>
      <c r="CI87" t="str">
        <f>IFERROR(VLOOKUP(B87,'2020'!$B$3:$AD$92,17,0), "")</f>
        <v/>
      </c>
      <c r="CJ87" t="str">
        <f>IFERROR(VLOOKUP(B87,'2019'!$B$3:$AC$102,9,0), "")</f>
        <v/>
      </c>
      <c r="CK87" t="str">
        <f>IFERROR(VLOOKUP(B87,'2018'!$B$3:$U$102,11,0), "")</f>
        <v/>
      </c>
      <c r="CL87">
        <v>27</v>
      </c>
      <c r="CM87" t="str">
        <f>IFERROR(VLOOKUP(B87,'2021'!$B$3:$AB$102,19,0), "")</f>
        <v/>
      </c>
      <c r="CN87" t="str">
        <f>IFERROR(VLOOKUP(B87,'2020'!$B$3:$AD$92,26,0), "")</f>
        <v/>
      </c>
      <c r="CO87" t="str">
        <f>IFERROR(VLOOKUP(B87,'2019'!$B$3:$AC$102,3,0), "")</f>
        <v/>
      </c>
      <c r="CP87" t="str">
        <f>IFERROR(VLOOKUP(B87,'2018'!$B$3:$U$102,18,0), "")</f>
        <v/>
      </c>
      <c r="CQ87">
        <v>88.519000000000005</v>
      </c>
      <c r="CR87" t="str">
        <f>IFERROR(VLOOKUP(B87,'2021'!$B$3:$AB$102,21,0), "")</f>
        <v/>
      </c>
      <c r="CS87" t="str">
        <f>IFERROR(VLOOKUP(B87,'2020'!$B$3:$AD$92,7,0), "")</f>
        <v/>
      </c>
      <c r="CV87" t="s">
        <v>284</v>
      </c>
      <c r="CW87">
        <v>100</v>
      </c>
      <c r="CX87">
        <v>23</v>
      </c>
      <c r="CY87">
        <f>IFERROR( VLOOKUP(B87,Programs!B88:$AB$102,2,0), "")</f>
        <v>0</v>
      </c>
      <c r="CZ87">
        <f>IFERROR(VLOOKUP(B87,Programs!B88:$AB$102,3,0), "")</f>
        <v>0</v>
      </c>
      <c r="DA87">
        <f>IFERROR(VLOOKUP(B87,Programs!$B$3:$AB$102,3,0), "")</f>
        <v>0</v>
      </c>
      <c r="DB87">
        <f>IFERROR(VLOOKUP(B87,Programs!$B$3:$AB$102,5,0), "")</f>
        <v>0</v>
      </c>
      <c r="DC87" t="str">
        <f>IFERROR(VLOOKUP(B87,Programs!$B$3:$AB$102,6,0), "")</f>
        <v>No</v>
      </c>
      <c r="DD87">
        <f>IFERROR(VLOOKUP(B87,Programs!$B$3:$AB$102,7,0), "")</f>
        <v>0</v>
      </c>
      <c r="DE87" t="str">
        <f>IFERROR(VLOOKUP(B87,Programs!$B$3:$AB$102,8,0), "")</f>
        <v>Access to the RBS Master's programs is open to graduates of a bachelor's degree from an accredited school or a recognized equivalent diploma in the fields of economics and management.</v>
      </c>
      <c r="DF87">
        <f>IFERROR(VLOOKUP(B87,Programs!$B$3:$AB$102,9,0), "")</f>
        <v>1</v>
      </c>
      <c r="DG87">
        <f>IFERROR(VLOOKUP(B87,Programs!$B$3:$AB$102,10,0), "")</f>
        <v>2</v>
      </c>
      <c r="DH87" t="str">
        <f>IFERROR(VLOOKUP(B87,Programs!$B$3:$AB$102,11,0), "")</f>
        <v>Both</v>
      </c>
      <c r="DI87">
        <f>IFERROR(VLOOKUP(B87,Programs!$B$3:$AB$102,12,0), "")</f>
        <v>300</v>
      </c>
      <c r="DJ87">
        <f>IFERROR(VLOOKUP(B87,Programs!$B$3:$AB$102,13,0), "")</f>
        <v>0</v>
      </c>
      <c r="DK87">
        <f>IFERROR(VLOOKUP(B87,Programs!$B$3:$AB$102,14,0), "")</f>
        <v>72000</v>
      </c>
      <c r="DL87" t="str">
        <f>IFERROR(VLOOKUP(B87,Programs!$B$3:$AB$102,15,0), "")</f>
        <v>MAD</v>
      </c>
      <c r="DM87">
        <f>IFERROR(VLOOKUP(B87,Programs!$B$3:$AB$102,16,0), "")</f>
        <v>4</v>
      </c>
      <c r="DN87">
        <f>IFERROR(VLOOKUP(B87,Programs!$B$3:$AB$102,17,0), "")</f>
        <v>4</v>
      </c>
      <c r="DO87">
        <f>IFERROR(VLOOKUP(B87,Programs!$B$3:$AB$102,18,0), "")</f>
        <v>0</v>
      </c>
      <c r="DP87">
        <f>IFERROR(VLOOKUP(B87,Programs!$B$3:$AB$102,19,0), "")</f>
        <v>0</v>
      </c>
      <c r="DQ87" s="30" t="str">
        <f>IFERROR(VLOOKUP(B87,Programs!$B$3:$AB$102,20,0), "")</f>
        <v>Yes</v>
      </c>
      <c r="DR87" t="str">
        <f>IFERROR(VLOOKUP(B87,Programs!$B$3:$AB$102,21,0), "")</f>
        <v>No</v>
      </c>
      <c r="DS87" t="str">
        <f>IFERROR(VLOOKUP(B87,Programs!$B$3:$AB$102,22,0), "")</f>
        <v>No</v>
      </c>
      <c r="DT87" t="str">
        <f>IFERROR(VLOOKUP(B87,Programs!$B$3:$AB$102,23,0), "")</f>
        <v>Yes</v>
      </c>
      <c r="DU87" t="str">
        <f>IFERROR(VLOOKUP(B87,Programs!$B$3:$AB$102,24,0), "")</f>
        <v>No</v>
      </c>
      <c r="DV87" t="str">
        <f>IFERROR(VLOOKUP(B87,Programs!$B$3:$AB$102,25,0), "")</f>
        <v>No</v>
      </c>
      <c r="DW87" t="str">
        <f>IFERROR(VLOOKUP(B87,Programs!$B$3:$AB$102,26,0), "")</f>
        <v>Yes</v>
      </c>
      <c r="DX87" t="str">
        <f>IFERROR(VLOOKUP(B87,Programs!$B$3:$AB$102,27,0), "")</f>
        <v>No</v>
      </c>
    </row>
    <row r="88" spans="1:128" x14ac:dyDescent="0.3">
      <c r="A88">
        <v>87</v>
      </c>
      <c r="B88" t="s">
        <v>124</v>
      </c>
      <c r="C88" t="s">
        <v>4</v>
      </c>
      <c r="D88">
        <v>36</v>
      </c>
      <c r="E88">
        <f>IFERROR(VLOOKUP(B88,'2021'!$B$3:$AB$102,22,0), "")</f>
        <v>42</v>
      </c>
      <c r="F88">
        <f>IFERROR(VLOOKUP(B88,'2020'!$B$3:$AD$92,11,0), "")</f>
        <v>27</v>
      </c>
      <c r="G88">
        <f>IFERROR(VLOOKUP(B88,'2019'!$B$3:$AC$102,14,0), "")</f>
        <v>43</v>
      </c>
      <c r="I88">
        <f t="shared" si="1"/>
        <v>7</v>
      </c>
      <c r="J88">
        <v>67</v>
      </c>
      <c r="K88">
        <f>IFERROR(VLOOKUP(B88,'2021'!$B$3:$AB$102,10,0), "")</f>
        <v>86</v>
      </c>
      <c r="L88">
        <f>IFERROR(VLOOKUP(B88,'2020'!$B$3:$AD$92,20,0), "")</f>
        <v>80</v>
      </c>
      <c r="M88">
        <f>IFERROR(VLOOKUP(B88,'2019'!$B$3:$AC$102,19,0), "")</f>
        <v>75</v>
      </c>
      <c r="N88">
        <f>IFERROR(VLOOKUP(B88,'2018'!$B$3:$U$102,14,0), "")</f>
        <v>57</v>
      </c>
      <c r="O88">
        <v>79</v>
      </c>
      <c r="P88" t="str">
        <f>IFERROR(VLOOKUP(B88,'2021'!B89:$AB$102,23,0), "")</f>
        <v/>
      </c>
      <c r="Q88">
        <f>IFERROR(VLOOKUP(B88,'2020'!$B$3:$AD$92,4,0), "")</f>
        <v>78</v>
      </c>
      <c r="R88">
        <f>IFERROR(VLOOKUP(B88,'2019'!$B$3:$AC$102,5,0), "")</f>
        <v>92</v>
      </c>
      <c r="T88">
        <v>67</v>
      </c>
      <c r="U88">
        <f>IFERROR(VLOOKUP(B88,'2021'!$B$3:$AB$102,11,0), "")</f>
        <v>55</v>
      </c>
      <c r="V88">
        <f>IFERROR(VLOOKUP(B88,'2020'!$B$3:$AD$92,6,0), "")</f>
        <v>60</v>
      </c>
      <c r="W88">
        <f>IFERROR(VLOOKUP(B88,'2019'!$B$3:$AC$102,12,0), "")</f>
        <v>55</v>
      </c>
      <c r="X88">
        <f>IFERROR(VLOOKUP(B88,'2018'!$B$3:$U$102,15,0), "")</f>
        <v>57</v>
      </c>
      <c r="Y88">
        <v>98</v>
      </c>
      <c r="Z88">
        <f>IFERROR(VLOOKUP(B88,'2021'!$B$3:$AB$102,12,0), "")</f>
        <v>99</v>
      </c>
      <c r="AA88">
        <f>IFERROR(VLOOKUP(B88,'2020'!$B$3:$AD$92,15,0), "")</f>
        <v>99</v>
      </c>
      <c r="AB88">
        <f>IFERROR(VLOOKUP(B88,'2019'!$B$3:$AC$102,21,0), "")</f>
        <v>98</v>
      </c>
      <c r="AC88">
        <f>IFERROR(VLOOKUP(B88,'2018'!$B$3:$U$102,19,0), "")</f>
        <v>97</v>
      </c>
      <c r="AD88">
        <v>80</v>
      </c>
      <c r="AE88">
        <f>IFERROR(VLOOKUP(B88,'2021'!$B$3:$AB$102,9,0), "")</f>
        <v>65</v>
      </c>
      <c r="AF88">
        <f>IFERROR(VLOOKUP(B88,'2020'!$B$3:$AD$92,18,0), "")</f>
        <v>46</v>
      </c>
      <c r="AG88">
        <f>IFERROR(VLOOKUP(B88,'2019'!$B$3:$AC$102,16,0), "")</f>
        <v>42</v>
      </c>
      <c r="AH88">
        <f>IFERROR(VLOOKUP(B88,'2018'!$B$3:$U$102,16,0), "")</f>
        <v>62</v>
      </c>
      <c r="AI88">
        <v>87</v>
      </c>
      <c r="AJ88">
        <v>52</v>
      </c>
      <c r="AK88">
        <v>63</v>
      </c>
      <c r="AL88">
        <v>50</v>
      </c>
      <c r="AM88">
        <f>IFERROR(VLOOKUP(B88,'2019'!$B$3:$AC$102,24,0), "")</f>
        <v>67</v>
      </c>
      <c r="AN88">
        <v>8.73</v>
      </c>
      <c r="AO88">
        <f>IFERROR(VLOOKUP(B88,'2021'!$B$3:$AB$102,13,0), "")</f>
        <v>8.5</v>
      </c>
      <c r="AP88">
        <f>IFERROR(VLOOKUP(B88,'2020'!$B$3:$AD$92,25,0), "")</f>
        <v>8.73</v>
      </c>
      <c r="AS88">
        <v>50</v>
      </c>
      <c r="AT88">
        <f>IFERROR(VLOOKUP(B88,'2021'!$B$3:$AB$102,3,0), "")</f>
        <v>43</v>
      </c>
      <c r="AU88">
        <f>IFERROR(VLOOKUP(B88,'2020'!$B$3:$AD$92,12,0), "")</f>
        <v>40</v>
      </c>
      <c r="AV88">
        <f>IFERROR(VLOOKUP(B88,'2019'!$B$3:$AC$102,22,0), "")</f>
        <v>38</v>
      </c>
      <c r="AW88">
        <f>IFERROR(VLOOKUP(B88,'2018'!$B$3:$U$102,5,0), "")</f>
        <v>21</v>
      </c>
      <c r="AX88">
        <v>56</v>
      </c>
      <c r="AY88">
        <f>IFERROR(VLOOKUP(B88,'2021'!$B$3:$AB$102,27,0), "")</f>
        <v>51</v>
      </c>
      <c r="AZ88">
        <f>IFERROR(VLOOKUP(B88,'2020'!$B$3:$AD$92,8,0), "")</f>
        <v>66</v>
      </c>
      <c r="BA88" t="str">
        <f>IFERROR(VLOOKUP(B88,'2019'!B89:$AC$102,20,0), "")</f>
        <v/>
      </c>
      <c r="BB88">
        <f>IFERROR(VLOOKUP(B88,'2018'!$B$3:$U$102,4,0), "")</f>
        <v>65</v>
      </c>
      <c r="BC88">
        <v>34</v>
      </c>
      <c r="BD88">
        <f>IFERROR(VLOOKUP(B88,'2021'!$B$3:$AB$102,6,0), "")</f>
        <v>38</v>
      </c>
      <c r="BE88">
        <f>IFERROR(VLOOKUP(B88,'2020'!$B$3:$AD$92,3,0), "")</f>
        <v>34</v>
      </c>
      <c r="BF88">
        <f>IFERROR(VLOOKUP(B88,'2019'!$B$3:$AC$102,27,0), "")</f>
        <v>35</v>
      </c>
      <c r="BG88">
        <f>IFERROR(VLOOKUP(B88,'2018'!$B$3:$U$102,8,0), "")</f>
        <v>34</v>
      </c>
      <c r="BH88">
        <v>8</v>
      </c>
      <c r="BI88">
        <f>IFERROR(VLOOKUP(B89,'2021'!$B$3:$AB$102,17,0), "")</f>
        <v>66</v>
      </c>
      <c r="BJ88">
        <f>IFERROR(VLOOKUP(B88,'2020'!$B$3:$AD$92,2,0), "")</f>
        <v>8</v>
      </c>
      <c r="BK88">
        <f>IFERROR(VLOOKUP(B88,'2019'!$B$3:$AC$102,11,0), "")</f>
        <v>16</v>
      </c>
      <c r="BL88" t="str">
        <f>IFERROR(VLOOKUP(B88,'2018'!B89:U188,13,0), "")</f>
        <v/>
      </c>
      <c r="BM88" s="25">
        <v>45.88</v>
      </c>
      <c r="BN88" s="25">
        <f>IFERROR(VLOOKUP($B88,'2021'!$B$3:$AB$102,20,0),"")</f>
        <v>52.048000000000002</v>
      </c>
      <c r="BO88" s="25">
        <f>IFERROR(VLOOKUP($B88,'2020'!$B$3:$AD$92,20,0),"")</f>
        <v>80</v>
      </c>
      <c r="BP88" s="25">
        <f>IFERROR(VLOOKUP($B88,'2019'!$B$3:$AC$102,17,0),"")</f>
        <v>60</v>
      </c>
      <c r="BQ88" s="25">
        <f>IFERROR(VLOOKUP($B88,'2018'!$B$3:$U$102,17,0),"")</f>
        <v>58</v>
      </c>
      <c r="BR88" s="1">
        <v>53620</v>
      </c>
      <c r="BS88" s="1">
        <f>IFERROR(VLOOKUP(B88,'2021'!$B$3:$AB$102,18,0), "")</f>
        <v>60836</v>
      </c>
      <c r="BT88" s="1">
        <f>IFERROR(VLOOKUP(B88,'2020'!$B$3:$AD$92,16,0), "")</f>
        <v>53951</v>
      </c>
      <c r="BU88" s="1">
        <f>IFERROR(VLOOKUP(B88,'2019'!$B$3:$AC$102,7,0), "")</f>
        <v>57294</v>
      </c>
      <c r="BV88" s="1"/>
      <c r="BW88">
        <v>86</v>
      </c>
      <c r="BX88">
        <f>IFERROR(VLOOKUP(B88,'2021'!$B$3:$AB$102,24,0), "")</f>
        <v>65</v>
      </c>
      <c r="BY88">
        <f>IFERROR(VLOOKUP(B88,'2020'!$B$3:$AD$92,28,0), "")</f>
        <v>67</v>
      </c>
      <c r="BZ88">
        <f>IFERROR(VLOOKUP(B88,'2019'!$B$3:$AC$102,13,0), "")</f>
        <v>63</v>
      </c>
      <c r="CB88" t="s">
        <v>286</v>
      </c>
      <c r="CC88" t="str">
        <f>IFERROR(VLOOKUP(B88,'2021'!$B$3:$AB$102,5,0), "")</f>
        <v>94 (54)</v>
      </c>
      <c r="CD88" t="str">
        <f>IFERROR(VLOOKUP(B88,'2020'!$B$3:$AD$92,13,0), "")</f>
        <v>97 (44)</v>
      </c>
      <c r="CE88" t="str">
        <f>IFERROR(VLOOKUP(B88,'2019'!$B$3:$AC$102,10,0), "")</f>
        <v>91 (69)</v>
      </c>
      <c r="CG88">
        <v>81</v>
      </c>
      <c r="CH88">
        <f>IFERROR(VLOOKUP(B88,'2021'!$B$3:$AB$102,7,0), "")</f>
        <v>75</v>
      </c>
      <c r="CI88">
        <f>IFERROR(VLOOKUP(B88,'2020'!$B$3:$AD$92,17,0), "")</f>
        <v>71</v>
      </c>
      <c r="CJ88">
        <f>IFERROR(VLOOKUP(B88,'2019'!$B$3:$AC$102,9,0), "")</f>
        <v>67</v>
      </c>
      <c r="CK88">
        <f>IFERROR(VLOOKUP(B88,'2018'!$B$3:$U$102,11,0), "")</f>
        <v>65</v>
      </c>
      <c r="CL88">
        <v>82</v>
      </c>
      <c r="CM88">
        <f>IFERROR(VLOOKUP(B88,'2021'!$B$3:$AB$102,19,0), "")</f>
        <v>71</v>
      </c>
      <c r="CN88">
        <f>IFERROR(VLOOKUP(B88,'2020'!$B$3:$AD$92,26,0), "")</f>
        <v>96</v>
      </c>
      <c r="CO88">
        <f>IFERROR(VLOOKUP(B88,'2019'!$B$3:$AC$102,3,0), "")</f>
        <v>75</v>
      </c>
      <c r="CP88">
        <f>IFERROR(VLOOKUP(B88,'2018'!$B$3:$U$102,18,0), "")</f>
        <v>90</v>
      </c>
      <c r="CQ88">
        <v>80.488</v>
      </c>
      <c r="CR88">
        <f>IFERROR(VLOOKUP(B88,'2021'!$B$3:$AB$102,21,0), "")</f>
        <v>78.707999999999998</v>
      </c>
      <c r="CS88">
        <f>IFERROR(VLOOKUP(B88,'2020'!$B$3:$AD$92,7,0), "")</f>
        <v>81</v>
      </c>
      <c r="CV88" t="s">
        <v>199</v>
      </c>
      <c r="CW88">
        <v>0</v>
      </c>
      <c r="CX88">
        <v>12</v>
      </c>
      <c r="CY88">
        <f>IFERROR( VLOOKUP(B88,Programs!B89:$AB$102,2,0), "")</f>
        <v>7</v>
      </c>
      <c r="CZ88">
        <f>IFERROR(VLOOKUP(B88,Programs!B89:$AB$102,3,0), "")</f>
        <v>0</v>
      </c>
      <c r="DA88">
        <f>IFERROR(VLOOKUP(B88,Programs!$B$3:$AB$102,3,0), "")</f>
        <v>0</v>
      </c>
      <c r="DB88">
        <f>IFERROR(VLOOKUP(B88,Programs!$B$3:$AB$102,5,0), "")</f>
        <v>0</v>
      </c>
      <c r="DC88" t="str">
        <f>IFERROR(VLOOKUP(B88,Programs!$B$3:$AB$102,6,0), "")</f>
        <v>No</v>
      </c>
      <c r="DD88">
        <f>IFERROR(VLOOKUP(B88,Programs!$B$3:$AB$102,7,0), "")</f>
        <v>0</v>
      </c>
      <c r="DE88" t="str">
        <f>IFERROR(VLOOKUP(B88,Programs!$B$3:$AB$102,8,0), "")</f>
        <v>This programme is intended for graduates in any subject or discipline; no previous study in management is necessary.</v>
      </c>
      <c r="DF88">
        <f>IFERROR(VLOOKUP(B88,Programs!$B$3:$AB$102,9,0), "")</f>
        <v>1</v>
      </c>
      <c r="DG88">
        <f>IFERROR(VLOOKUP(B88,Programs!$B$3:$AB$102,10,0), "")</f>
        <v>0</v>
      </c>
      <c r="DH88" t="str">
        <f>IFERROR(VLOOKUP(B88,Programs!$B$3:$AB$102,11,0), "")</f>
        <v>Both</v>
      </c>
      <c r="DI88">
        <f>IFERROR(VLOOKUP(B88,Programs!$B$3:$AB$102,12,0), "")</f>
        <v>60</v>
      </c>
      <c r="DJ88">
        <f>IFERROR(VLOOKUP(B88,Programs!$B$3:$AB$102,13,0), "")</f>
        <v>13900</v>
      </c>
      <c r="DK88">
        <f>IFERROR(VLOOKUP(B88,Programs!$B$3:$AB$102,14,0), "")</f>
        <v>29500</v>
      </c>
      <c r="DL88" t="str">
        <f>IFERROR(VLOOKUP(B88,Programs!$B$3:$AB$102,15,0), "")</f>
        <v>Pounds</v>
      </c>
      <c r="DM88">
        <f>IFERROR(VLOOKUP(B88,Programs!$B$3:$AB$102,16,0), "")</f>
        <v>3</v>
      </c>
      <c r="DN88">
        <f>IFERROR(VLOOKUP(B88,Programs!$B$3:$AB$102,17,0), "")</f>
        <v>3</v>
      </c>
      <c r="DO88">
        <f>IFERROR(VLOOKUP(B88,Programs!$B$3:$AB$102,18,0), "")</f>
        <v>6</v>
      </c>
      <c r="DP88">
        <f>IFERROR(VLOOKUP(B88,Programs!$B$3:$AB$102,19,0), "")</f>
        <v>3</v>
      </c>
      <c r="DQ88" s="30" t="str">
        <f>IFERROR(VLOOKUP(B88,Programs!$B$3:$AB$102,20,0), "")</f>
        <v>No</v>
      </c>
      <c r="DR88" t="str">
        <f>IFERROR(VLOOKUP(B88,Programs!$B$3:$AB$102,21,0), "")</f>
        <v>No</v>
      </c>
      <c r="DS88" t="str">
        <f>IFERROR(VLOOKUP(B88,Programs!$B$3:$AB$102,22,0), "")</f>
        <v>Yes</v>
      </c>
      <c r="DT88" t="str">
        <f>IFERROR(VLOOKUP(B88,Programs!$B$3:$AB$102,23,0), "")</f>
        <v>Yes</v>
      </c>
      <c r="DU88" t="str">
        <f>IFERROR(VLOOKUP(B88,Programs!$B$3:$AB$102,24,0), "")</f>
        <v>No</v>
      </c>
      <c r="DV88" t="str">
        <f>IFERROR(VLOOKUP(B88,Programs!$B$3:$AB$102,25,0), "")</f>
        <v>No</v>
      </c>
      <c r="DW88" t="str">
        <f>IFERROR(VLOOKUP(B88,Programs!$B$3:$AB$102,26,0), "")</f>
        <v>Yes</v>
      </c>
      <c r="DX88" t="str">
        <f>IFERROR(VLOOKUP(B88,Programs!$B$3:$AB$102,27,0), "")</f>
        <v>No</v>
      </c>
    </row>
    <row r="89" spans="1:128" x14ac:dyDescent="0.3">
      <c r="A89">
        <v>88</v>
      </c>
      <c r="B89" t="s">
        <v>125</v>
      </c>
      <c r="C89" t="s">
        <v>17</v>
      </c>
      <c r="D89">
        <v>80</v>
      </c>
      <c r="E89">
        <f>IFERROR(VLOOKUP(B89,'2021'!$B$3:$AB$102,22,0), "")</f>
        <v>94</v>
      </c>
      <c r="F89" t="str">
        <f>IFERROR(VLOOKUP(B89,'2020'!$B$3:$AD$92,11,0), "")</f>
        <v/>
      </c>
      <c r="G89">
        <f>IFERROR(VLOOKUP(B89,'2019'!$B$3:$AC$102,14,0), "")</f>
        <v>100</v>
      </c>
      <c r="I89">
        <f t="shared" si="1"/>
        <v>20</v>
      </c>
      <c r="J89">
        <v>0</v>
      </c>
      <c r="K89">
        <f>IFERROR(VLOOKUP(B89,'2021'!$B$3:$AB$102,10,0), "")</f>
        <v>0</v>
      </c>
      <c r="L89" t="str">
        <f>IFERROR(VLOOKUP(B89,'2020'!$B$3:$AD$92,20,0), "")</f>
        <v/>
      </c>
      <c r="M89">
        <f>IFERROR(VLOOKUP(B89,'2019'!$B$3:$AC$102,19,0), "")</f>
        <v>0</v>
      </c>
      <c r="N89">
        <f>IFERROR(VLOOKUP(B89,'2018'!$B$3:$U$102,14,0), "")</f>
        <v>0</v>
      </c>
      <c r="O89">
        <v>57</v>
      </c>
      <c r="P89">
        <f>IFERROR(VLOOKUP(B89,'2021'!B90:$AB$102,23,0), "")</f>
        <v>74</v>
      </c>
      <c r="Q89" t="str">
        <f>IFERROR(VLOOKUP(B89,'2020'!$B$3:$AD$92,4,0), "")</f>
        <v/>
      </c>
      <c r="R89">
        <f>IFERROR(VLOOKUP(B89,'2019'!$B$3:$AC$102,5,0), "")</f>
        <v>83</v>
      </c>
      <c r="T89" t="s">
        <v>174</v>
      </c>
      <c r="U89" t="str">
        <f>IFERROR(VLOOKUP(B89,'2021'!$B$3:$AB$102,11,0), "")</f>
        <v>-</v>
      </c>
      <c r="V89" t="str">
        <f>IFERROR(VLOOKUP(B89,'2020'!$B$3:$AD$92,6,0), "")</f>
        <v/>
      </c>
      <c r="W89" t="str">
        <f>IFERROR(VLOOKUP(B89,'2019'!$B$3:$AC$102,12,0), "")</f>
        <v/>
      </c>
      <c r="X89" t="str">
        <f>IFERROR(VLOOKUP(B89,'2018'!$B$3:$U$102,15,0), "")</f>
        <v/>
      </c>
      <c r="Y89">
        <v>100</v>
      </c>
      <c r="Z89">
        <f>IFERROR(VLOOKUP(B89,'2021'!$B$3:$AB$102,12,0), "")</f>
        <v>100</v>
      </c>
      <c r="AA89" t="str">
        <f>IFERROR(VLOOKUP(B89,'2020'!$B$3:$AD$92,15,0), "")</f>
        <v/>
      </c>
      <c r="AB89">
        <f>IFERROR(VLOOKUP(B89,'2019'!$B$3:$AC$102,21,0), "")</f>
        <v>100</v>
      </c>
      <c r="AC89">
        <f>IFERROR(VLOOKUP(B89,'2018'!$B$3:$U$102,19,0), "")</f>
        <v>100</v>
      </c>
      <c r="AD89">
        <v>87</v>
      </c>
      <c r="AE89">
        <f>IFERROR(VLOOKUP(B89,'2021'!$B$3:$AB$102,9,0), "")</f>
        <v>92</v>
      </c>
      <c r="AF89" t="str">
        <f>IFERROR(VLOOKUP(B89,'2020'!$B$3:$AD$92,18,0), "")</f>
        <v/>
      </c>
      <c r="AG89">
        <f>IFERROR(VLOOKUP(B89,'2019'!$B$3:$AC$102,16,0), "")</f>
        <v>86</v>
      </c>
      <c r="AH89">
        <f>IFERROR(VLOOKUP(B89,'2018'!$B$3:$U$102,16,0), "")</f>
        <v>85</v>
      </c>
      <c r="AI89">
        <v>88</v>
      </c>
      <c r="AJ89">
        <v>90</v>
      </c>
      <c r="AK89" t="s">
        <v>174</v>
      </c>
      <c r="AL89">
        <v>90</v>
      </c>
      <c r="AM89">
        <f>IFERROR(VLOOKUP(B89,'2019'!$B$3:$AC$102,24,0), "")</f>
        <v>89</v>
      </c>
      <c r="AN89">
        <v>8.2799999999999994</v>
      </c>
      <c r="AO89">
        <f>IFERROR(VLOOKUP(B89,'2021'!$B$3:$AB$102,13,0), "")</f>
        <v>8.43</v>
      </c>
      <c r="AP89" t="str">
        <f>IFERROR(VLOOKUP(B89,'2020'!$B$3:$AD$92,25,0), "")</f>
        <v/>
      </c>
      <c r="AS89">
        <v>28</v>
      </c>
      <c r="AT89">
        <f>IFERROR(VLOOKUP(B89,'2021'!$B$3:$AB$102,3,0), "")</f>
        <v>28</v>
      </c>
      <c r="AU89" t="str">
        <f>IFERROR(VLOOKUP(B89,'2020'!$B$3:$AD$92,12,0), "")</f>
        <v/>
      </c>
      <c r="AV89">
        <f>IFERROR(VLOOKUP(B89,'2019'!$B$3:$AC$102,22,0), "")</f>
        <v>28</v>
      </c>
      <c r="AW89">
        <f>IFERROR(VLOOKUP(B89,'2018'!$B$3:$U$102,5,0), "")</f>
        <v>18</v>
      </c>
      <c r="AX89">
        <v>49</v>
      </c>
      <c r="AY89">
        <f>IFERROR(VLOOKUP(B89,'2021'!$B$3:$AB$102,27,0), "")</f>
        <v>49</v>
      </c>
      <c r="AZ89" t="str">
        <f>IFERROR(VLOOKUP(B89,'2020'!$B$3:$AD$92,8,0), "")</f>
        <v/>
      </c>
      <c r="BA89">
        <f>IFERROR(VLOOKUP(B89,'2019'!B90:$AC$102,20,0), "")</f>
        <v>48</v>
      </c>
      <c r="BB89">
        <f>IFERROR(VLOOKUP(B89,'2018'!$B$3:$U$102,4,0), "")</f>
        <v>41</v>
      </c>
      <c r="BC89">
        <v>40</v>
      </c>
      <c r="BD89">
        <f>IFERROR(VLOOKUP(B89,'2021'!$B$3:$AB$102,6,0), "")</f>
        <v>42</v>
      </c>
      <c r="BE89" t="str">
        <f>IFERROR(VLOOKUP(B89,'2020'!$B$3:$AD$92,3,0), "")</f>
        <v/>
      </c>
      <c r="BF89">
        <f>IFERROR(VLOOKUP(B89,'2019'!$B$3:$AC$102,27,0), "")</f>
        <v>37</v>
      </c>
      <c r="BG89">
        <f>IFERROR(VLOOKUP(B89,'2018'!$B$3:$U$102,8,0), "")</f>
        <v>34</v>
      </c>
      <c r="BH89">
        <v>44</v>
      </c>
      <c r="BI89">
        <f>IFERROR(VLOOKUP(B90,'2021'!$B$3:$AB$102,17,0), "")</f>
        <v>38</v>
      </c>
      <c r="BJ89" t="str">
        <f>IFERROR(VLOOKUP(B89,'2020'!$B$3:$AD$92,2,0), "")</f>
        <v/>
      </c>
      <c r="BK89">
        <f>IFERROR(VLOOKUP(B89,'2019'!$B$3:$AC$102,11,0), "")</f>
        <v>54</v>
      </c>
      <c r="BL89">
        <f>IFERROR(VLOOKUP(B89,'2018'!B90:U189,13,0), "")</f>
        <v>53</v>
      </c>
      <c r="BM89" s="25">
        <v>41.02</v>
      </c>
      <c r="BN89" s="25">
        <f>IFERROR(VLOOKUP($B89,'2021'!$B$3:$AB$102,20,0),"")</f>
        <v>51.002000000000002</v>
      </c>
      <c r="BO89" s="25" t="str">
        <f>IFERROR(VLOOKUP($B89,'2020'!$B$3:$AD$92,20,0),"")</f>
        <v/>
      </c>
      <c r="BP89" s="25">
        <f>IFERROR(VLOOKUP($B89,'2019'!$B$3:$AC$102,17,0),"")</f>
        <v>45</v>
      </c>
      <c r="BQ89" s="25">
        <f>IFERROR(VLOOKUP($B89,'2018'!$B$3:$U$102,17,0),"")</f>
        <v>38</v>
      </c>
      <c r="BR89" s="1">
        <v>48201</v>
      </c>
      <c r="BS89" s="1">
        <f>IFERROR(VLOOKUP(B89,'2021'!$B$3:$AB$102,18,0), "")</f>
        <v>51332</v>
      </c>
      <c r="BT89" s="1" t="str">
        <f>IFERROR(VLOOKUP(B89,'2020'!$B$3:$AD$92,16,0), "")</f>
        <v/>
      </c>
      <c r="BU89" s="1">
        <f>IFERROR(VLOOKUP(B89,'2019'!$B$3:$AC$102,7,0), "")</f>
        <v>51122</v>
      </c>
      <c r="BV89" s="1"/>
      <c r="BW89">
        <v>7</v>
      </c>
      <c r="BX89">
        <f>IFERROR(VLOOKUP(B89,'2021'!$B$3:$AB$102,24,0), "")</f>
        <v>6</v>
      </c>
      <c r="BY89" t="str">
        <f>IFERROR(VLOOKUP(B89,'2020'!$B$3:$AD$92,28,0), "")</f>
        <v/>
      </c>
      <c r="BZ89">
        <f>IFERROR(VLOOKUP(B89,'2019'!$B$3:$AC$102,13,0), "")</f>
        <v>1</v>
      </c>
      <c r="CB89" t="s">
        <v>288</v>
      </c>
      <c r="CC89" t="str">
        <f>IFERROR(VLOOKUP(B89,'2021'!$B$3:$AB$102,5,0), "")</f>
        <v>65 (77)</v>
      </c>
      <c r="CD89" t="str">
        <f>IFERROR(VLOOKUP(B89,'2020'!$B$3:$AD$92,13,0), "")</f>
        <v/>
      </c>
      <c r="CE89" t="str">
        <f>IFERROR(VLOOKUP(B89,'2019'!$B$3:$AC$102,10,0), "")</f>
        <v>86 (85)</v>
      </c>
      <c r="CG89">
        <v>22</v>
      </c>
      <c r="CH89">
        <f>IFERROR(VLOOKUP(B89,'2021'!$B$3:$AB$102,7,0), "")</f>
        <v>23</v>
      </c>
      <c r="CI89" t="str">
        <f>IFERROR(VLOOKUP(B89,'2020'!$B$3:$AD$92,17,0), "")</f>
        <v/>
      </c>
      <c r="CJ89">
        <f>IFERROR(VLOOKUP(B89,'2019'!$B$3:$AC$102,9,0), "")</f>
        <v>15</v>
      </c>
      <c r="CK89">
        <f>IFERROR(VLOOKUP(B89,'2018'!$B$3:$U$102,11,0), "")</f>
        <v>19</v>
      </c>
      <c r="CL89">
        <v>33</v>
      </c>
      <c r="CM89">
        <f>IFERROR(VLOOKUP(B89,'2021'!$B$3:$AB$102,19,0), "")</f>
        <v>26</v>
      </c>
      <c r="CN89" t="str">
        <f>IFERROR(VLOOKUP(B89,'2020'!$B$3:$AD$92,26,0), "")</f>
        <v/>
      </c>
      <c r="CO89">
        <f>IFERROR(VLOOKUP(B89,'2019'!$B$3:$AC$102,3,0), "")</f>
        <v>17</v>
      </c>
      <c r="CP89">
        <f>IFERROR(VLOOKUP(B89,'2018'!$B$3:$U$102,18,0), "")</f>
        <v>18</v>
      </c>
      <c r="CQ89">
        <v>80.899000000000001</v>
      </c>
      <c r="CR89">
        <f>IFERROR(VLOOKUP(B89,'2021'!$B$3:$AB$102,21,0), "")</f>
        <v>81.918000000000006</v>
      </c>
      <c r="CS89" t="str">
        <f>IFERROR(VLOOKUP(B89,'2020'!$B$3:$AD$92,7,0), "")</f>
        <v/>
      </c>
      <c r="CV89" t="s">
        <v>287</v>
      </c>
      <c r="CW89">
        <v>17</v>
      </c>
      <c r="CX89">
        <v>14.33</v>
      </c>
      <c r="CY89">
        <f>IFERROR( VLOOKUP(B89,Programs!B90:$AB$102,2,0), "")</f>
        <v>6.5</v>
      </c>
      <c r="CZ89">
        <f>IFERROR(VLOOKUP(B89,Programs!B90:$AB$102,3,0), "")</f>
        <v>0</v>
      </c>
      <c r="DA89">
        <f>IFERROR(VLOOKUP(B89,Programs!$B$3:$AB$102,3,0), "")</f>
        <v>0</v>
      </c>
      <c r="DB89" t="str">
        <f>IFERROR(VLOOKUP(B89,Programs!$B$3:$AB$102,5,0), "")</f>
        <v>B2</v>
      </c>
      <c r="DC89" t="str">
        <f>IFERROR(VLOOKUP(B89,Programs!$B$3:$AB$102,6,0), "")</f>
        <v>Yes</v>
      </c>
      <c r="DD89">
        <f>IFERROR(VLOOKUP(B89,Programs!$B$3:$AB$102,7,0), "")</f>
        <v>0</v>
      </c>
      <c r="DE89" t="str">
        <f>IFERROR(VLOOKUP(B89,Programs!$B$3:$AB$102,8,0), "")</f>
        <v>As a minimum eligibility requirement, applicants must hold an academic bachelor degree from a recognized university in Economics or Business Economics, a master's degree in Business Administration, or an equivalent diploma. </v>
      </c>
      <c r="DF89">
        <f>IFERROR(VLOOKUP(B89,Programs!$B$3:$AB$102,9,0), "")</f>
        <v>1</v>
      </c>
      <c r="DG89">
        <f>IFERROR(VLOOKUP(B89,Programs!$B$3:$AB$102,10,0), "")</f>
        <v>8</v>
      </c>
      <c r="DH89" t="str">
        <f>IFERROR(VLOOKUP(B89,Programs!$B$3:$AB$102,11,0), "")</f>
        <v>Both</v>
      </c>
      <c r="DI89">
        <f>IFERROR(VLOOKUP(B89,Programs!$B$3:$AB$102,12,0), "")</f>
        <v>50</v>
      </c>
      <c r="DJ89">
        <f>IFERROR(VLOOKUP(B89,Programs!$B$3:$AB$102,13,0), "")</f>
        <v>5800</v>
      </c>
      <c r="DK89">
        <f>IFERROR(VLOOKUP(B89,Programs!$B$3:$AB$102,14,0), "")</f>
        <v>5800</v>
      </c>
      <c r="DL89" t="str">
        <f>IFERROR(VLOOKUP(B89,Programs!$B$3:$AB$102,15,0), "")</f>
        <v>Euro</v>
      </c>
      <c r="DM89">
        <f>IFERROR(VLOOKUP(B89,Programs!$B$3:$AB$102,16,0), "")</f>
        <v>3</v>
      </c>
      <c r="DN89">
        <f>IFERROR(VLOOKUP(B89,Programs!$B$3:$AB$102,17,0), "")</f>
        <v>4</v>
      </c>
      <c r="DO89">
        <f>IFERROR(VLOOKUP(B89,Programs!$B$3:$AB$102,18,0), "")</f>
        <v>5</v>
      </c>
      <c r="DP89">
        <f>IFERROR(VLOOKUP(B89,Programs!$B$3:$AB$102,19,0), "")</f>
        <v>5</v>
      </c>
      <c r="DQ89" s="30" t="str">
        <f>IFERROR(VLOOKUP(B89,Programs!$B$3:$AB$102,20,0), "")</f>
        <v>No</v>
      </c>
      <c r="DR89" t="str">
        <f>IFERROR(VLOOKUP(B89,Programs!$B$3:$AB$102,21,0), "")</f>
        <v>No</v>
      </c>
      <c r="DS89" t="str">
        <f>IFERROR(VLOOKUP(B89,Programs!$B$3:$AB$102,22,0), "")</f>
        <v>Yes</v>
      </c>
      <c r="DT89" t="str">
        <f>IFERROR(VLOOKUP(B89,Programs!$B$3:$AB$102,23,0), "")</f>
        <v>Yes</v>
      </c>
      <c r="DU89" t="str">
        <f>IFERROR(VLOOKUP(B89,Programs!$B$3:$AB$102,24,0), "")</f>
        <v>No</v>
      </c>
      <c r="DV89" t="str">
        <f>IFERROR(VLOOKUP(B89,Programs!$B$3:$AB$102,25,0), "")</f>
        <v>No</v>
      </c>
      <c r="DW89" t="str">
        <f>IFERROR(VLOOKUP(B89,Programs!$B$3:$AB$102,26,0), "")</f>
        <v>Yes</v>
      </c>
      <c r="DX89" t="str">
        <f>IFERROR(VLOOKUP(B89,Programs!$B$3:$AB$102,27,0), "")</f>
        <v>No</v>
      </c>
    </row>
    <row r="90" spans="1:128" x14ac:dyDescent="0.3">
      <c r="A90">
        <v>89</v>
      </c>
      <c r="B90" t="s">
        <v>126</v>
      </c>
      <c r="C90" t="s">
        <v>14</v>
      </c>
      <c r="D90">
        <v>22</v>
      </c>
      <c r="E90">
        <f>IFERROR(VLOOKUP(B90,'2021'!$B$3:$AB$102,22,0), "")</f>
        <v>53</v>
      </c>
      <c r="F90" t="str">
        <f>IFERROR(VLOOKUP(B90,'2020'!$B$3:$AD$92,11,0), "")</f>
        <v/>
      </c>
      <c r="G90">
        <f>IFERROR(VLOOKUP(B90,'2019'!$B$3:$AC$102,14,0), "")</f>
        <v>77</v>
      </c>
      <c r="I90">
        <f t="shared" si="1"/>
        <v>55</v>
      </c>
      <c r="J90">
        <v>0</v>
      </c>
      <c r="K90">
        <f>IFERROR(VLOOKUP(B90,'2021'!$B$3:$AB$102,10,0), "")</f>
        <v>0</v>
      </c>
      <c r="L90" t="str">
        <f>IFERROR(VLOOKUP(B90,'2020'!$B$3:$AD$92,20,0), "")</f>
        <v/>
      </c>
      <c r="M90">
        <f>IFERROR(VLOOKUP(B90,'2019'!$B$3:$AC$102,19,0), "")</f>
        <v>0</v>
      </c>
      <c r="N90" t="str">
        <f>IFERROR(VLOOKUP(B90,'2018'!$B$3:$U$102,14,0), "")</f>
        <v/>
      </c>
      <c r="O90">
        <v>88</v>
      </c>
      <c r="P90" t="str">
        <f>IFERROR(VLOOKUP(B90,'2021'!B91:$AB$102,23,0), "")</f>
        <v/>
      </c>
      <c r="Q90" t="str">
        <f>IFERROR(VLOOKUP(B90,'2020'!$B$3:$AD$92,4,0), "")</f>
        <v/>
      </c>
      <c r="R90">
        <f>IFERROR(VLOOKUP(B90,'2019'!$B$3:$AC$102,5,0), "")</f>
        <v>77</v>
      </c>
      <c r="U90" t="str">
        <f>IFERROR(VLOOKUP(B90,'2021'!$B$3:$AB$102,11,0), "")</f>
        <v>-</v>
      </c>
      <c r="V90" t="str">
        <f>IFERROR(VLOOKUP(B90,'2020'!$B$3:$AD$92,6,0), "")</f>
        <v/>
      </c>
      <c r="W90" t="str">
        <f>IFERROR(VLOOKUP(B90,'2019'!$B$3:$AC$102,12,0), "")</f>
        <v/>
      </c>
      <c r="X90" t="str">
        <f>IFERROR(VLOOKUP(B90,'2018'!$B$3:$U$102,15,0), "")</f>
        <v/>
      </c>
      <c r="Y90">
        <v>100</v>
      </c>
      <c r="Z90">
        <f>IFERROR(VLOOKUP(B90,'2021'!$B$3:$AB$102,12,0), "")</f>
        <v>100</v>
      </c>
      <c r="AA90" t="str">
        <f>IFERROR(VLOOKUP(B90,'2020'!$B$3:$AD$92,15,0), "")</f>
        <v/>
      </c>
      <c r="AB90">
        <f>IFERROR(VLOOKUP(B90,'2019'!$B$3:$AC$102,21,0), "")</f>
        <v>100</v>
      </c>
      <c r="AC90" t="str">
        <f>IFERROR(VLOOKUP(B90,'2018'!$B$3:$U$102,19,0), "")</f>
        <v/>
      </c>
      <c r="AD90">
        <v>99</v>
      </c>
      <c r="AE90">
        <f>IFERROR(VLOOKUP(B90,'2021'!$B$3:$AB$102,9,0), "")</f>
        <v>99</v>
      </c>
      <c r="AF90" t="str">
        <f>IFERROR(VLOOKUP(B90,'2020'!$B$3:$AD$92,18,0), "")</f>
        <v/>
      </c>
      <c r="AG90">
        <f>IFERROR(VLOOKUP(B90,'2019'!$B$3:$AC$102,16,0), "")</f>
        <v>100</v>
      </c>
      <c r="AH90" t="str">
        <f>IFERROR(VLOOKUP(B90,'2018'!$B$3:$U$102,16,0), "")</f>
        <v/>
      </c>
      <c r="AI90">
        <v>89</v>
      </c>
      <c r="AJ90">
        <v>79</v>
      </c>
      <c r="AK90" t="s">
        <v>174</v>
      </c>
      <c r="AL90">
        <v>81</v>
      </c>
      <c r="AM90" t="str">
        <f>IFERROR(VLOOKUP(B90,'2019'!$B$3:$AC$102,24,0), "")</f>
        <v/>
      </c>
      <c r="AN90">
        <v>9.16</v>
      </c>
      <c r="AO90">
        <f>IFERROR(VLOOKUP(B90,'2021'!$B$3:$AB$102,13,0), "")</f>
        <v>8.93</v>
      </c>
      <c r="AP90" t="str">
        <f>IFERROR(VLOOKUP(B90,'2020'!$B$3:$AD$92,25,0), "")</f>
        <v/>
      </c>
      <c r="AS90">
        <v>33</v>
      </c>
      <c r="AT90">
        <f>IFERROR(VLOOKUP(B90,'2021'!$B$3:$AB$102,3,0), "")</f>
        <v>25</v>
      </c>
      <c r="AU90" t="str">
        <f>IFERROR(VLOOKUP(B90,'2020'!$B$3:$AD$92,12,0), "")</f>
        <v/>
      </c>
      <c r="AV90">
        <f>IFERROR(VLOOKUP(B90,'2019'!$B$3:$AC$102,22,0), "")</f>
        <v>17</v>
      </c>
      <c r="AW90" t="str">
        <f>IFERROR(VLOOKUP(B90,'2018'!$B$3:$U$102,5,0), "")</f>
        <v/>
      </c>
      <c r="AX90">
        <v>34</v>
      </c>
      <c r="AY90">
        <f>IFERROR(VLOOKUP(B90,'2021'!$B$3:$AB$102,27,0), "")</f>
        <v>41</v>
      </c>
      <c r="AZ90" t="str">
        <f>IFERROR(VLOOKUP(B90,'2020'!$B$3:$AD$92,8,0), "")</f>
        <v/>
      </c>
      <c r="BA90" t="str">
        <f>IFERROR(VLOOKUP(B90,'2019'!B91:$AC$102,20,0), "")</f>
        <v/>
      </c>
      <c r="BB90" t="str">
        <f>IFERROR(VLOOKUP(B90,'2018'!$B$3:$U$102,4,0), "")</f>
        <v/>
      </c>
      <c r="BC90">
        <v>15</v>
      </c>
      <c r="BD90">
        <f>IFERROR(VLOOKUP(B90,'2021'!$B$3:$AB$102,6,0), "")</f>
        <v>15</v>
      </c>
      <c r="BE90" t="str">
        <f>IFERROR(VLOOKUP(B90,'2020'!$B$3:$AD$92,3,0), "")</f>
        <v/>
      </c>
      <c r="BF90">
        <f>IFERROR(VLOOKUP(B90,'2019'!$B$3:$AC$102,27,0), "")</f>
        <v>13</v>
      </c>
      <c r="BG90" t="str">
        <f>IFERROR(VLOOKUP(B90,'2018'!$B$3:$U$102,8,0), "")</f>
        <v/>
      </c>
      <c r="BH90">
        <v>55</v>
      </c>
      <c r="BI90">
        <f>IFERROR(VLOOKUP(B91,'2021'!$B$3:$AB$102,17,0), "")</f>
        <v>75</v>
      </c>
      <c r="BJ90" t="str">
        <f>IFERROR(VLOOKUP(B90,'2020'!$B$3:$AD$92,2,0), "")</f>
        <v/>
      </c>
      <c r="BK90">
        <f>IFERROR(VLOOKUP(B90,'2019'!$B$3:$AC$102,11,0), "")</f>
        <v>64</v>
      </c>
      <c r="BL90" t="str">
        <f>IFERROR(VLOOKUP(B90,'2018'!B91:U190,13,0), "")</f>
        <v/>
      </c>
      <c r="BM90" s="25">
        <v>45.6</v>
      </c>
      <c r="BN90" s="25">
        <f>IFERROR(VLOOKUP($B90,'2021'!$B$3:$AB$102,20,0),"")</f>
        <v>47.567999999999998</v>
      </c>
      <c r="BO90" s="25" t="str">
        <f>IFERROR(VLOOKUP($B90,'2020'!$B$3:$AD$92,20,0),"")</f>
        <v/>
      </c>
      <c r="BP90" s="25">
        <f>IFERROR(VLOOKUP($B90,'2019'!$B$3:$AC$102,17,0),"")</f>
        <v>52</v>
      </c>
      <c r="BQ90" s="25" t="str">
        <f>IFERROR(VLOOKUP($B90,'2018'!$B$3:$U$102,17,0),"")</f>
        <v/>
      </c>
      <c r="BR90" s="1">
        <v>98272</v>
      </c>
      <c r="BS90" s="1">
        <f>IFERROR(VLOOKUP(B90,'2021'!$B$3:$AB$102,18,0), "")</f>
        <v>96270</v>
      </c>
      <c r="BT90" s="1" t="str">
        <f>IFERROR(VLOOKUP(B90,'2020'!$B$3:$AD$92,16,0), "")</f>
        <v/>
      </c>
      <c r="BU90" s="1">
        <f>IFERROR(VLOOKUP(B90,'2019'!$B$3:$AC$102,7,0), "")</f>
        <v>96832</v>
      </c>
      <c r="BV90" s="1"/>
      <c r="BW90">
        <v>94</v>
      </c>
      <c r="BX90">
        <f>IFERROR(VLOOKUP(B90,'2021'!$B$3:$AB$102,24,0), "")</f>
        <v>94</v>
      </c>
      <c r="BY90" t="str">
        <f>IFERROR(VLOOKUP(B90,'2020'!$B$3:$AD$92,28,0), "")</f>
        <v/>
      </c>
      <c r="BZ90">
        <f>IFERROR(VLOOKUP(B90,'2019'!$B$3:$AC$102,13,0), "")</f>
        <v>96</v>
      </c>
      <c r="CB90" t="s">
        <v>187</v>
      </c>
      <c r="CC90" t="str">
        <f>IFERROR(VLOOKUP(B90,'2021'!$B$3:$AB$102,5,0), "")</f>
        <v>100 (100)</v>
      </c>
      <c r="CD90" t="str">
        <f>IFERROR(VLOOKUP(B90,'2020'!$B$3:$AD$92,13,0), "")</f>
        <v/>
      </c>
      <c r="CE90" t="str">
        <f>IFERROR(VLOOKUP(B90,'2019'!$B$3:$AC$102,10,0), "")</f>
        <v>100 (100)</v>
      </c>
      <c r="CG90">
        <v>0</v>
      </c>
      <c r="CH90">
        <f>IFERROR(VLOOKUP(B90,'2021'!$B$3:$AB$102,7,0), "")</f>
        <v>0</v>
      </c>
      <c r="CI90" t="str">
        <f>IFERROR(VLOOKUP(B90,'2020'!$B$3:$AD$92,17,0), "")</f>
        <v/>
      </c>
      <c r="CJ90">
        <f>IFERROR(VLOOKUP(B90,'2019'!$B$3:$AC$102,9,0), "")</f>
        <v>0</v>
      </c>
      <c r="CK90" t="str">
        <f>IFERROR(VLOOKUP(B90,'2018'!$B$3:$U$102,11,0), "")</f>
        <v/>
      </c>
      <c r="CL90">
        <v>0</v>
      </c>
      <c r="CM90">
        <f>IFERROR(VLOOKUP(B90,'2021'!$B$3:$AB$102,19,0), "")</f>
        <v>0</v>
      </c>
      <c r="CN90" t="str">
        <f>IFERROR(VLOOKUP(B90,'2020'!$B$3:$AD$92,26,0), "")</f>
        <v/>
      </c>
      <c r="CO90">
        <f>IFERROR(VLOOKUP(B90,'2019'!$B$3:$AC$102,3,0), "")</f>
        <v>0</v>
      </c>
      <c r="CP90" t="str">
        <f>IFERROR(VLOOKUP(B90,'2018'!$B$3:$U$102,18,0), "")</f>
        <v/>
      </c>
      <c r="CQ90">
        <v>81.483000000000004</v>
      </c>
      <c r="CR90">
        <f>IFERROR(VLOOKUP(B90,'2021'!$B$3:$AB$102,21,0), "")</f>
        <v>77.757000000000005</v>
      </c>
      <c r="CS90" t="str">
        <f>IFERROR(VLOOKUP(B90,'2020'!$B$3:$AD$92,7,0), "")</f>
        <v/>
      </c>
      <c r="CV90" t="s">
        <v>289</v>
      </c>
      <c r="CW90">
        <v>100</v>
      </c>
      <c r="CX90">
        <v>22</v>
      </c>
      <c r="CY90">
        <f>IFERROR( VLOOKUP(B90,Programs!B91:$AB$102,2,0), "")</f>
        <v>6</v>
      </c>
      <c r="CZ90">
        <f>IFERROR(VLOOKUP(B90,Programs!B91:$AB$102,3,0), "")</f>
        <v>0</v>
      </c>
      <c r="DA90">
        <f>IFERROR(VLOOKUP(B90,Programs!$B$3:$AB$102,3,0), "")</f>
        <v>0</v>
      </c>
      <c r="DB90">
        <f>IFERROR(VLOOKUP(B90,Programs!$B$3:$AB$102,5,0), "")</f>
        <v>0</v>
      </c>
      <c r="DC90" t="str">
        <f>IFERROR(VLOOKUP(B90,Programs!$B$3:$AB$102,6,0), "")</f>
        <v>Yes</v>
      </c>
      <c r="DD90">
        <f>IFERROR(VLOOKUP(B90,Programs!$B$3:$AB$102,7,0), "")</f>
        <v>0</v>
      </c>
      <c r="DE90" t="str">
        <f>IFERROR(VLOOKUP(B90,Programs!$B$3:$AB$102,8,0), "")</f>
        <v>The candidate must hold a Bachelor’s Degree, with at least 50% marks or equivalent CGPA, awarded by any University or educational institution</v>
      </c>
      <c r="DF90">
        <f>IFERROR(VLOOKUP(B90,Programs!$B$3:$AB$102,9,0), "")</f>
        <v>1</v>
      </c>
      <c r="DG90">
        <f>IFERROR(VLOOKUP(B90,Programs!$B$3:$AB$102,10,0), "")</f>
        <v>0</v>
      </c>
      <c r="DH90" t="str">
        <f>IFERROR(VLOOKUP(B90,Programs!$B$3:$AB$102,11,0), "")</f>
        <v>Both</v>
      </c>
      <c r="DI90">
        <f>IFERROR(VLOOKUP(B90,Programs!$B$3:$AB$102,12,0), "")</f>
        <v>100</v>
      </c>
      <c r="DJ90" t="str">
        <f>IFERROR(VLOOKUP(B90,Programs!$B$3:$AB$102,13,0), "")</f>
        <v>20,10,800</v>
      </c>
      <c r="DK90" t="str">
        <f>IFERROR(VLOOKUP(B90,Programs!$B$3:$AB$102,14,0), "")</f>
        <v>30,11,800</v>
      </c>
      <c r="DL90" t="str">
        <f>IFERROR(VLOOKUP(B90,Programs!$B$3:$AB$102,15,0), "")</f>
        <v>Rupees</v>
      </c>
      <c r="DM90">
        <f>IFERROR(VLOOKUP(B90,Programs!$B$3:$AB$102,16,0), "")</f>
        <v>6</v>
      </c>
      <c r="DN90">
        <f>IFERROR(VLOOKUP(B90,Programs!$B$3:$AB$102,17,0), "")</f>
        <v>3</v>
      </c>
      <c r="DO90">
        <f>IFERROR(VLOOKUP(B90,Programs!$B$3:$AB$102,18,0), "")</f>
        <v>18</v>
      </c>
      <c r="DP90">
        <f>IFERROR(VLOOKUP(B90,Programs!$B$3:$AB$102,19,0), "")</f>
        <v>4</v>
      </c>
      <c r="DQ90" s="30" t="str">
        <f>IFERROR(VLOOKUP(B90,Programs!$B$3:$AB$102,20,0), "")</f>
        <v>Yes</v>
      </c>
      <c r="DR90" t="str">
        <f>IFERROR(VLOOKUP(B90,Programs!$B$3:$AB$102,21,0), "")</f>
        <v>No</v>
      </c>
      <c r="DS90" t="str">
        <f>IFERROR(VLOOKUP(B90,Programs!$B$3:$AB$102,22,0), "")</f>
        <v>No</v>
      </c>
      <c r="DT90" t="str">
        <f>IFERROR(VLOOKUP(B90,Programs!$B$3:$AB$102,23,0), "")</f>
        <v>No</v>
      </c>
      <c r="DU90" t="str">
        <f>IFERROR(VLOOKUP(B90,Programs!$B$3:$AB$102,24,0), "")</f>
        <v>Yes</v>
      </c>
      <c r="DV90" t="str">
        <f>IFERROR(VLOOKUP(B90,Programs!$B$3:$AB$102,25,0), "")</f>
        <v>No</v>
      </c>
      <c r="DW90" t="str">
        <f>IFERROR(VLOOKUP(B90,Programs!$B$3:$AB$102,26,0), "")</f>
        <v>Yes</v>
      </c>
      <c r="DX90" t="str">
        <f>IFERROR(VLOOKUP(B90,Programs!$B$3:$AB$102,27,0), "")</f>
        <v>No</v>
      </c>
    </row>
    <row r="91" spans="1:128" x14ac:dyDescent="0.3">
      <c r="A91">
        <v>90</v>
      </c>
      <c r="B91" t="s">
        <v>127</v>
      </c>
      <c r="C91" t="s">
        <v>5</v>
      </c>
      <c r="D91">
        <v>89</v>
      </c>
      <c r="E91">
        <f>IFERROR(VLOOKUP(B91,'2021'!$B$3:$AB$102,22,0), "")</f>
        <v>91</v>
      </c>
      <c r="F91">
        <f>IFERROR(VLOOKUP(B91,'2020'!$B$3:$AD$92,11,0), "")</f>
        <v>86</v>
      </c>
      <c r="G91" t="str">
        <f>IFERROR(VLOOKUP(B91,'2019'!$B$3:$AC$102,14,0), "")</f>
        <v/>
      </c>
      <c r="I91" t="e">
        <f t="shared" si="1"/>
        <v>#VALUE!</v>
      </c>
      <c r="J91">
        <v>20</v>
      </c>
      <c r="K91">
        <f>IFERROR(VLOOKUP(B91,'2021'!$B$3:$AB$102,10,0), "")</f>
        <v>22</v>
      </c>
      <c r="L91">
        <f>IFERROR(VLOOKUP(B91,'2020'!$B$3:$AD$92,20,0), "")</f>
        <v>22</v>
      </c>
      <c r="M91" t="str">
        <f>IFERROR(VLOOKUP(B91,'2019'!$B$3:$AC$102,19,0), "")</f>
        <v/>
      </c>
      <c r="N91">
        <f>IFERROR(VLOOKUP(B91,'2018'!$B$3:$U$102,14,0), "")</f>
        <v>17</v>
      </c>
      <c r="O91">
        <v>91</v>
      </c>
      <c r="P91">
        <f>IFERROR(VLOOKUP(B91,'2021'!B92:$AB$102,23,0), "")</f>
        <v>99</v>
      </c>
      <c r="Q91">
        <f>IFERROR(VLOOKUP(B91,'2020'!$B$3:$AD$92,4,0), "")</f>
        <v>90</v>
      </c>
      <c r="R91" t="str">
        <f>IFERROR(VLOOKUP(B91,'2019'!$B$3:$AC$102,5,0), "")</f>
        <v/>
      </c>
      <c r="T91">
        <v>92</v>
      </c>
      <c r="U91" t="str">
        <f>IFERROR(VLOOKUP(B91,'2021'!$B$3:$AB$102,11,0), "")</f>
        <v>-</v>
      </c>
      <c r="V91" t="str">
        <f>IFERROR(VLOOKUP(B91,'2020'!$B$3:$AD$92,6,0), "")</f>
        <v/>
      </c>
      <c r="W91" t="str">
        <f>IFERROR(VLOOKUP(B91,'2019'!$B$3:$AC$102,12,0), "")</f>
        <v/>
      </c>
      <c r="X91">
        <f>IFERROR(VLOOKUP(B91,'2018'!$B$3:$U$102,15,0), "")</f>
        <v>86</v>
      </c>
      <c r="Y91">
        <v>89</v>
      </c>
      <c r="Z91">
        <f>IFERROR(VLOOKUP(B91,'2021'!$B$3:$AB$102,12,0), "")</f>
        <v>85</v>
      </c>
      <c r="AA91">
        <f>IFERROR(VLOOKUP(B91,'2020'!$B$3:$AD$92,15,0), "")</f>
        <v>83</v>
      </c>
      <c r="AB91" t="str">
        <f>IFERROR(VLOOKUP(B91,'2019'!$B$3:$AC$102,21,0), "")</f>
        <v/>
      </c>
      <c r="AC91">
        <f>IFERROR(VLOOKUP(B91,'2018'!$B$3:$U$102,19,0), "")</f>
        <v>77</v>
      </c>
      <c r="AD91">
        <v>47</v>
      </c>
      <c r="AE91">
        <f>IFERROR(VLOOKUP(B91,'2021'!$B$3:$AB$102,9,0), "")</f>
        <v>69</v>
      </c>
      <c r="AF91">
        <f>IFERROR(VLOOKUP(B91,'2020'!$B$3:$AD$92,18,0), "")</f>
        <v>55</v>
      </c>
      <c r="AG91" t="str">
        <f>IFERROR(VLOOKUP(B91,'2019'!$B$3:$AC$102,16,0), "")</f>
        <v/>
      </c>
      <c r="AH91">
        <f>IFERROR(VLOOKUP(B91,'2018'!$B$3:$U$102,16,0), "")</f>
        <v>63</v>
      </c>
      <c r="AI91">
        <v>90</v>
      </c>
      <c r="AJ91">
        <v>99</v>
      </c>
      <c r="AK91">
        <v>86</v>
      </c>
      <c r="AM91" t="str">
        <f>IFERROR(VLOOKUP(B91,'2019'!$B$3:$AC$102,24,0), "")</f>
        <v/>
      </c>
      <c r="AN91">
        <v>8.48</v>
      </c>
      <c r="AO91">
        <f>IFERROR(VLOOKUP(B91,'2021'!$B$3:$AB$102,13,0), "")</f>
        <v>7.87</v>
      </c>
      <c r="AP91">
        <f>IFERROR(VLOOKUP(B91,'2020'!$B$3:$AD$92,25,0), "")</f>
        <v>8.8000000000000007</v>
      </c>
      <c r="AS91">
        <v>35</v>
      </c>
      <c r="AT91">
        <f>IFERROR(VLOOKUP(B91,'2021'!$B$3:$AB$102,3,0), "")</f>
        <v>33</v>
      </c>
      <c r="AU91">
        <f>IFERROR(VLOOKUP(B91,'2020'!$B$3:$AD$92,12,0), "")</f>
        <v>33</v>
      </c>
      <c r="AV91" t="str">
        <f>IFERROR(VLOOKUP(B91,'2019'!$B$3:$AC$102,22,0), "")</f>
        <v/>
      </c>
      <c r="AW91">
        <f>IFERROR(VLOOKUP(B91,'2018'!$B$3:$U$102,5,0), "")</f>
        <v>42</v>
      </c>
      <c r="AX91">
        <v>44</v>
      </c>
      <c r="AY91">
        <f>IFERROR(VLOOKUP(B91,'2021'!$B$3:$AB$102,27,0), "")</f>
        <v>28</v>
      </c>
      <c r="AZ91">
        <f>IFERROR(VLOOKUP(B91,'2020'!$B$3:$AD$92,8,0), "")</f>
        <v>49</v>
      </c>
      <c r="BA91" t="str">
        <f>IFERROR(VLOOKUP(B91,'2019'!B92:$AC$102,20,0), "")</f>
        <v/>
      </c>
      <c r="BB91">
        <f>IFERROR(VLOOKUP(B91,'2018'!$B$3:$U$102,4,0), "")</f>
        <v>45</v>
      </c>
      <c r="BC91">
        <v>45</v>
      </c>
      <c r="BD91">
        <f>IFERROR(VLOOKUP(B91,'2021'!$B$3:$AB$102,6,0), "")</f>
        <v>48</v>
      </c>
      <c r="BE91">
        <f>IFERROR(VLOOKUP(B91,'2020'!$B$3:$AD$92,3,0), "")</f>
        <v>53</v>
      </c>
      <c r="BF91" t="str">
        <f>IFERROR(VLOOKUP(B91,'2019'!$B$3:$AC$102,27,0), "")</f>
        <v/>
      </c>
      <c r="BG91">
        <f>IFERROR(VLOOKUP(B91,'2018'!$B$3:$U$102,8,0), "")</f>
        <v>47</v>
      </c>
      <c r="BH91">
        <v>58</v>
      </c>
      <c r="BI91" t="str">
        <f>IFERROR(VLOOKUP(B92,'2021'!$B$3:$AB$102,17,0), "")</f>
        <v/>
      </c>
      <c r="BJ91">
        <f>IFERROR(VLOOKUP(B91,'2020'!$B$3:$AD$92,2,0), "")</f>
        <v>43</v>
      </c>
      <c r="BK91" t="str">
        <f>IFERROR(VLOOKUP(B91,'2019'!$B$3:$AC$102,11,0), "")</f>
        <v/>
      </c>
      <c r="BL91" t="str">
        <f>IFERROR(VLOOKUP(B91,'2018'!B92:U191,13,0), "")</f>
        <v/>
      </c>
      <c r="BM91" s="25">
        <v>51.45</v>
      </c>
      <c r="BN91" s="25">
        <f>IFERROR(VLOOKUP($B91,'2021'!$B$3:$AB$102,20,0),"")</f>
        <v>52.570999999999998</v>
      </c>
      <c r="BO91" s="25">
        <f>IFERROR(VLOOKUP($B91,'2020'!$B$3:$AD$92,20,0),"")</f>
        <v>22</v>
      </c>
      <c r="BP91" s="25" t="str">
        <f>IFERROR(VLOOKUP($B91,'2019'!$B$3:$AC$102,17,0),"")</f>
        <v/>
      </c>
      <c r="BQ91" s="25">
        <f>IFERROR(VLOOKUP($B91,'2018'!$B$3:$U$102,17,0),"")</f>
        <v>44</v>
      </c>
      <c r="BR91" s="1">
        <v>55413</v>
      </c>
      <c r="BS91" s="1">
        <f>IFERROR(VLOOKUP(B91,'2021'!$B$3:$AB$102,18,0), "")</f>
        <v>53922</v>
      </c>
      <c r="BT91" s="1">
        <f>IFERROR(VLOOKUP(B91,'2020'!$B$3:$AD$92,16,0), "")</f>
        <v>50914</v>
      </c>
      <c r="BU91" s="1" t="str">
        <f>IFERROR(VLOOKUP(B91,'2019'!$B$3:$AC$102,7,0), "")</f>
        <v/>
      </c>
      <c r="BV91" s="1"/>
      <c r="BW91">
        <v>40</v>
      </c>
      <c r="BX91">
        <f>IFERROR(VLOOKUP(B91,'2021'!$B$3:$AB$102,24,0), "")</f>
        <v>36</v>
      </c>
      <c r="BY91">
        <f>IFERROR(VLOOKUP(B91,'2020'!$B$3:$AD$92,28,0), "")</f>
        <v>26</v>
      </c>
      <c r="BZ91" t="str">
        <f>IFERROR(VLOOKUP(B91,'2019'!$B$3:$AC$102,13,0), "")</f>
        <v/>
      </c>
      <c r="CB91" t="s">
        <v>290</v>
      </c>
      <c r="CC91" t="str">
        <f>IFERROR(VLOOKUP(B91,'2021'!$B$3:$AB$102,5,0), "")</f>
        <v>71 (87)</v>
      </c>
      <c r="CD91" t="str">
        <f>IFERROR(VLOOKUP(B91,'2020'!$B$3:$AD$92,13,0), "")</f>
        <v>79 (86)</v>
      </c>
      <c r="CE91" t="str">
        <f>IFERROR(VLOOKUP(B91,'2019'!$B$3:$AC$102,10,0), "")</f>
        <v/>
      </c>
      <c r="CG91">
        <v>26</v>
      </c>
      <c r="CH91">
        <f>IFERROR(VLOOKUP(B91,'2021'!$B$3:$AB$102,7,0), "")</f>
        <v>25</v>
      </c>
      <c r="CI91">
        <f>IFERROR(VLOOKUP(B91,'2020'!$B$3:$AD$92,17,0), "")</f>
        <v>29</v>
      </c>
      <c r="CJ91" t="str">
        <f>IFERROR(VLOOKUP(B91,'2019'!$B$3:$AC$102,9,0), "")</f>
        <v/>
      </c>
      <c r="CK91">
        <f>IFERROR(VLOOKUP(B91,'2018'!$B$3:$U$102,11,0), "")</f>
        <v>19</v>
      </c>
      <c r="CL91">
        <v>64</v>
      </c>
      <c r="CM91">
        <f>IFERROR(VLOOKUP(B91,'2021'!$B$3:$AB$102,19,0), "")</f>
        <v>38</v>
      </c>
      <c r="CN91">
        <f>IFERROR(VLOOKUP(B91,'2020'!$B$3:$AD$92,26,0), "")</f>
        <v>62</v>
      </c>
      <c r="CO91" t="str">
        <f>IFERROR(VLOOKUP(B91,'2019'!$B$3:$AC$102,3,0), "")</f>
        <v/>
      </c>
      <c r="CP91">
        <f>IFERROR(VLOOKUP(B91,'2018'!$B$3:$U$102,18,0), "")</f>
        <v>52</v>
      </c>
      <c r="CQ91">
        <v>83.945999999999998</v>
      </c>
      <c r="CR91">
        <f>IFERROR(VLOOKUP(B91,'2021'!$B$3:$AB$102,21,0), "")</f>
        <v>81.459999999999994</v>
      </c>
      <c r="CS91">
        <f>IFERROR(VLOOKUP(B91,'2020'!$B$3:$AD$92,7,0), "")</f>
        <v>86</v>
      </c>
      <c r="CV91" t="s">
        <v>233</v>
      </c>
      <c r="CW91">
        <v>0</v>
      </c>
      <c r="CX91">
        <v>12</v>
      </c>
      <c r="CY91">
        <f>IFERROR( VLOOKUP(B91,Programs!B92:$AB$102,2,0), "")</f>
        <v>6.5</v>
      </c>
      <c r="CZ91">
        <f>IFERROR(VLOOKUP(B91,Programs!B92:$AB$102,3,0), "")</f>
        <v>580</v>
      </c>
      <c r="DA91">
        <f>IFERROR(VLOOKUP(B91,Programs!$B$3:$AB$102,3,0), "")</f>
        <v>580</v>
      </c>
      <c r="DB91">
        <f>IFERROR(VLOOKUP(B91,Programs!$B$3:$AB$102,5,0), "")</f>
        <v>0</v>
      </c>
      <c r="DC91" t="str">
        <f>IFERROR(VLOOKUP(B91,Programs!$B$3:$AB$102,6,0), "")</f>
        <v>No</v>
      </c>
      <c r="DD91">
        <f>IFERROR(VLOOKUP(B91,Programs!$B$3:$AB$102,7,0), "")</f>
        <v>0</v>
      </c>
      <c r="DE91" t="str">
        <f>IFERROR(VLOOKUP(B91,Programs!$B$3:$AB$102,8,0), "")</f>
        <v>A 2.1 Honours degree in a non-Business discipline, or equivalent international qualification</v>
      </c>
      <c r="DF91">
        <f>IFERROR(VLOOKUP(B91,Programs!$B$3:$AB$102,9,0), "")</f>
        <v>1</v>
      </c>
      <c r="DG91">
        <f>IFERROR(VLOOKUP(B91,Programs!$B$3:$AB$102,10,0), "")</f>
        <v>0</v>
      </c>
      <c r="DH91" t="str">
        <f>IFERROR(VLOOKUP(B91,Programs!$B$3:$AB$102,11,0), "")</f>
        <v>Both</v>
      </c>
      <c r="DI91">
        <f>IFERROR(VLOOKUP(B91,Programs!$B$3:$AB$102,12,0), "")</f>
        <v>50</v>
      </c>
      <c r="DJ91">
        <f>IFERROR(VLOOKUP(B91,Programs!$B$3:$AB$102,13,0), "")</f>
        <v>10955</v>
      </c>
      <c r="DK91">
        <f>IFERROR(VLOOKUP(B91,Programs!$B$3:$AB$102,14,0), "")</f>
        <v>17000</v>
      </c>
      <c r="DL91" t="str">
        <f>IFERROR(VLOOKUP(B91,Programs!$B$3:$AB$102,15,0), "")</f>
        <v>Pounds</v>
      </c>
      <c r="DM91">
        <f>IFERROR(VLOOKUP(B91,Programs!$B$3:$AB$102,16,0), "")</f>
        <v>3</v>
      </c>
      <c r="DN91">
        <f>IFERROR(VLOOKUP(B91,Programs!$B$3:$AB$102,17,0), "")</f>
        <v>3</v>
      </c>
      <c r="DO91">
        <f>IFERROR(VLOOKUP(B91,Programs!$B$3:$AB$102,18,0), "")</f>
        <v>11</v>
      </c>
      <c r="DP91">
        <f>IFERROR(VLOOKUP(B91,Programs!$B$3:$AB$102,19,0), "")</f>
        <v>0</v>
      </c>
      <c r="DQ91" s="30" t="str">
        <f>IFERROR(VLOOKUP(B91,Programs!$B$3:$AB$102,20,0), "")</f>
        <v>No</v>
      </c>
      <c r="DR91" t="str">
        <f>IFERROR(VLOOKUP(B91,Programs!$B$3:$AB$102,21,0), "")</f>
        <v>No</v>
      </c>
      <c r="DS91" t="str">
        <f>IFERROR(VLOOKUP(B91,Programs!$B$3:$AB$102,22,0), "")</f>
        <v>Yes</v>
      </c>
      <c r="DT91" t="str">
        <f>IFERROR(VLOOKUP(B91,Programs!$B$3:$AB$102,23,0), "")</f>
        <v>No</v>
      </c>
      <c r="DU91" t="str">
        <f>IFERROR(VLOOKUP(B91,Programs!$B$3:$AB$102,24,0), "")</f>
        <v>No</v>
      </c>
      <c r="DV91" t="str">
        <f>IFERROR(VLOOKUP(B91,Programs!$B$3:$AB$102,25,0), "")</f>
        <v>Yes</v>
      </c>
      <c r="DW91" t="str">
        <f>IFERROR(VLOOKUP(B91,Programs!$B$3:$AB$102,26,0), "")</f>
        <v>Yes</v>
      </c>
      <c r="DX91" t="str">
        <f>IFERROR(VLOOKUP(B91,Programs!$B$3:$AB$102,27,0), "")</f>
        <v>No</v>
      </c>
    </row>
    <row r="92" spans="1:128" x14ac:dyDescent="0.3">
      <c r="A92">
        <v>91</v>
      </c>
      <c r="B92" t="s">
        <v>128</v>
      </c>
      <c r="C92" t="s">
        <v>0</v>
      </c>
      <c r="D92">
        <v>24</v>
      </c>
      <c r="E92" t="str">
        <f>IFERROR(VLOOKUP(B92,'2021'!$B$3:$AB$102,22,0), "")</f>
        <v/>
      </c>
      <c r="F92" t="str">
        <f>IFERROR(VLOOKUP(B92,'2020'!$B$3:$AD$92,11,0), "")</f>
        <v/>
      </c>
      <c r="G92" t="str">
        <f>IFERROR(VLOOKUP(B92,'2019'!$B$3:$AC$102,14,0), "")</f>
        <v/>
      </c>
      <c r="I92" t="e">
        <f t="shared" si="1"/>
        <v>#VALUE!</v>
      </c>
      <c r="J92">
        <v>12</v>
      </c>
      <c r="K92" t="str">
        <f>IFERROR(VLOOKUP(B92,'2021'!$B$3:$AB$102,10,0), "")</f>
        <v/>
      </c>
      <c r="L92" t="str">
        <f>IFERROR(VLOOKUP(B92,'2020'!$B$3:$AD$92,20,0), "")</f>
        <v/>
      </c>
      <c r="M92" t="str">
        <f>IFERROR(VLOOKUP(B92,'2019'!$B$3:$AC$102,19,0), "")</f>
        <v/>
      </c>
      <c r="N92" t="str">
        <f>IFERROR(VLOOKUP(B92,'2018'!$B$3:$U$102,14,0), "")</f>
        <v/>
      </c>
      <c r="O92">
        <v>87</v>
      </c>
      <c r="P92" t="str">
        <f>IFERROR(VLOOKUP(B92,'2021'!B93:$AB$102,23,0), "")</f>
        <v/>
      </c>
      <c r="Q92" t="str">
        <f>IFERROR(VLOOKUP(B92,'2020'!$B$3:$AD$92,4,0), "")</f>
        <v/>
      </c>
      <c r="R92" t="str">
        <f>IFERROR(VLOOKUP(B92,'2019'!$B$3:$AC$102,5,0), "")</f>
        <v/>
      </c>
      <c r="T92" t="s">
        <v>174</v>
      </c>
      <c r="U92" t="str">
        <f>IFERROR(VLOOKUP(B92,'2021'!$B$3:$AB$102,11,0), "")</f>
        <v/>
      </c>
      <c r="V92" t="str">
        <f>IFERROR(VLOOKUP(B92,'2020'!$B$3:$AD$92,6,0), "")</f>
        <v/>
      </c>
      <c r="W92" t="str">
        <f>IFERROR(VLOOKUP(B92,'2019'!$B$3:$AC$102,12,0), "")</f>
        <v/>
      </c>
      <c r="X92" t="str">
        <f>IFERROR(VLOOKUP(B92,'2018'!$B$3:$U$102,15,0), "")</f>
        <v/>
      </c>
      <c r="Y92">
        <v>82</v>
      </c>
      <c r="Z92" t="str">
        <f>IFERROR(VLOOKUP(B92,'2021'!$B$3:$AB$102,12,0), "")</f>
        <v/>
      </c>
      <c r="AA92" t="str">
        <f>IFERROR(VLOOKUP(B92,'2020'!$B$3:$AD$92,15,0), "")</f>
        <v/>
      </c>
      <c r="AB92" t="str">
        <f>IFERROR(VLOOKUP(B92,'2019'!$B$3:$AC$102,21,0), "")</f>
        <v/>
      </c>
      <c r="AC92" t="str">
        <f>IFERROR(VLOOKUP(B92,'2018'!$B$3:$U$102,19,0), "")</f>
        <v/>
      </c>
      <c r="AD92">
        <v>90</v>
      </c>
      <c r="AE92" t="str">
        <f>IFERROR(VLOOKUP(B92,'2021'!$B$3:$AB$102,9,0), "")</f>
        <v/>
      </c>
      <c r="AF92" t="str">
        <f>IFERROR(VLOOKUP(B92,'2020'!$B$3:$AD$92,18,0), "")</f>
        <v/>
      </c>
      <c r="AG92" t="str">
        <f>IFERROR(VLOOKUP(B92,'2019'!$B$3:$AC$102,16,0), "")</f>
        <v/>
      </c>
      <c r="AH92" t="str">
        <f>IFERROR(VLOOKUP(B92,'2018'!$B$3:$U$102,16,0), "")</f>
        <v/>
      </c>
      <c r="AI92">
        <v>91</v>
      </c>
      <c r="AJ92" t="s">
        <v>174</v>
      </c>
      <c r="AK92" t="s">
        <v>174</v>
      </c>
      <c r="AM92" t="str">
        <f>IFERROR(VLOOKUP(B92,'2019'!$B$3:$AC$102,24,0), "")</f>
        <v/>
      </c>
      <c r="AN92">
        <v>8.36</v>
      </c>
      <c r="AO92" t="str">
        <f>IFERROR(VLOOKUP(B92,'2021'!$B$3:$AB$102,13,0), "")</f>
        <v/>
      </c>
      <c r="AP92" t="str">
        <f>IFERROR(VLOOKUP(B92,'2020'!$B$3:$AD$92,25,0), "")</f>
        <v/>
      </c>
      <c r="AS92">
        <v>26</v>
      </c>
      <c r="AT92" t="str">
        <f>IFERROR(VLOOKUP(B92,'2021'!$B$3:$AB$102,3,0), "")</f>
        <v/>
      </c>
      <c r="AU92" t="str">
        <f>IFERROR(VLOOKUP(B92,'2020'!$B$3:$AD$92,12,0), "")</f>
        <v/>
      </c>
      <c r="AV92" t="str">
        <f>IFERROR(VLOOKUP(B92,'2019'!$B$3:$AC$102,22,0), "")</f>
        <v/>
      </c>
      <c r="AW92" t="str">
        <f>IFERROR(VLOOKUP(B92,'2018'!$B$3:$U$102,5,0), "")</f>
        <v/>
      </c>
      <c r="AX92">
        <v>64</v>
      </c>
      <c r="AY92" t="str">
        <f>IFERROR(VLOOKUP(B92,'2021'!$B$3:$AB$102,27,0), "")</f>
        <v/>
      </c>
      <c r="AZ92" t="str">
        <f>IFERROR(VLOOKUP(B92,'2020'!$B$3:$AD$92,8,0), "")</f>
        <v/>
      </c>
      <c r="BA92" t="str">
        <f>IFERROR(VLOOKUP(B92,'2019'!B93:$AC$102,20,0), "")</f>
        <v/>
      </c>
      <c r="BB92" t="str">
        <f>IFERROR(VLOOKUP(B92,'2018'!$B$3:$U$102,4,0), "")</f>
        <v/>
      </c>
      <c r="BC92">
        <v>23</v>
      </c>
      <c r="BD92" t="str">
        <f>IFERROR(VLOOKUP(B92,'2021'!$B$3:$AB$102,6,0), "")</f>
        <v/>
      </c>
      <c r="BE92" t="str">
        <f>IFERROR(VLOOKUP(B92,'2020'!$B$3:$AD$92,3,0), "")</f>
        <v/>
      </c>
      <c r="BF92" t="str">
        <f>IFERROR(VLOOKUP(B92,'2019'!$B$3:$AC$102,27,0), "")</f>
        <v/>
      </c>
      <c r="BG92" t="str">
        <f>IFERROR(VLOOKUP(B92,'2018'!$B$3:$U$102,8,0), "")</f>
        <v/>
      </c>
      <c r="BH92">
        <v>90</v>
      </c>
      <c r="BI92">
        <f>IFERROR(VLOOKUP(B93,'2021'!$B$3:$AB$102,17,0), "")</f>
        <v>64</v>
      </c>
      <c r="BJ92" t="str">
        <f>IFERROR(VLOOKUP(B92,'2020'!$B$3:$AD$92,2,0), "")</f>
        <v/>
      </c>
      <c r="BK92" t="str">
        <f>IFERROR(VLOOKUP(B92,'2019'!$B$3:$AC$102,11,0), "")</f>
        <v/>
      </c>
      <c r="BL92" t="str">
        <f>IFERROR(VLOOKUP(B92,'2018'!B93:U192,13,0), "")</f>
        <v/>
      </c>
      <c r="BM92" s="25">
        <v>20.7</v>
      </c>
      <c r="BN92" s="25" t="str">
        <f>IFERROR(VLOOKUP($B92,'2021'!$B$3:$AB$102,20,0),"")</f>
        <v/>
      </c>
      <c r="BO92" s="25" t="str">
        <f>IFERROR(VLOOKUP($B92,'2020'!$B$3:$AD$92,20,0),"")</f>
        <v/>
      </c>
      <c r="BP92" s="25" t="str">
        <f>IFERROR(VLOOKUP($B92,'2019'!$B$3:$AC$102,17,0),"")</f>
        <v/>
      </c>
      <c r="BQ92" s="25" t="str">
        <f>IFERROR(VLOOKUP($B92,'2018'!$B$3:$U$102,17,0),"")</f>
        <v/>
      </c>
      <c r="BR92" s="1">
        <v>93756</v>
      </c>
      <c r="BS92" s="1" t="str">
        <f>IFERROR(VLOOKUP(B92,'2021'!$B$3:$AB$102,18,0), "")</f>
        <v/>
      </c>
      <c r="BT92" s="1" t="str">
        <f>IFERROR(VLOOKUP(B92,'2020'!$B$3:$AD$92,16,0), "")</f>
        <v/>
      </c>
      <c r="BU92" s="1" t="str">
        <f>IFERROR(VLOOKUP(B92,'2019'!$B$3:$AC$102,7,0), "")</f>
        <v/>
      </c>
      <c r="BV92" s="1"/>
      <c r="BW92">
        <v>2</v>
      </c>
      <c r="BX92" t="str">
        <f>IFERROR(VLOOKUP(B92,'2021'!$B$3:$AB$102,24,0), "")</f>
        <v/>
      </c>
      <c r="BY92" t="str">
        <f>IFERROR(VLOOKUP(B92,'2020'!$B$3:$AD$92,28,0), "")</f>
        <v/>
      </c>
      <c r="BZ92" t="str">
        <f>IFERROR(VLOOKUP(B92,'2019'!$B$3:$AC$102,13,0), "")</f>
        <v/>
      </c>
      <c r="CB92" t="s">
        <v>292</v>
      </c>
      <c r="CC92" t="str">
        <f>IFERROR(VLOOKUP(B92,'2021'!$B$3:$AB$102,5,0), "")</f>
        <v/>
      </c>
      <c r="CD92" t="str">
        <f>IFERROR(VLOOKUP(B92,'2020'!$B$3:$AD$92,13,0), "")</f>
        <v/>
      </c>
      <c r="CE92" t="str">
        <f>IFERROR(VLOOKUP(B92,'2019'!$B$3:$AC$102,10,0), "")</f>
        <v/>
      </c>
      <c r="CG92">
        <v>29</v>
      </c>
      <c r="CH92" t="str">
        <f>IFERROR(VLOOKUP(B92,'2021'!$B$3:$AB$102,7,0), "")</f>
        <v/>
      </c>
      <c r="CI92" t="str">
        <f>IFERROR(VLOOKUP(B92,'2020'!$B$3:$AD$92,17,0), "")</f>
        <v/>
      </c>
      <c r="CJ92" t="str">
        <f>IFERROR(VLOOKUP(B92,'2019'!$B$3:$AC$102,9,0), "")</f>
        <v/>
      </c>
      <c r="CK92" t="str">
        <f>IFERROR(VLOOKUP(B92,'2018'!$B$3:$U$102,11,0), "")</f>
        <v/>
      </c>
      <c r="CL92">
        <v>45</v>
      </c>
      <c r="CM92" t="str">
        <f>IFERROR(VLOOKUP(B92,'2021'!$B$3:$AB$102,19,0), "")</f>
        <v/>
      </c>
      <c r="CN92" t="str">
        <f>IFERROR(VLOOKUP(B92,'2020'!$B$3:$AD$92,26,0), "")</f>
        <v/>
      </c>
      <c r="CO92" t="str">
        <f>IFERROR(VLOOKUP(B92,'2019'!$B$3:$AC$102,3,0), "")</f>
        <v/>
      </c>
      <c r="CP92" t="str">
        <f>IFERROR(VLOOKUP(B92,'2018'!$B$3:$U$102,18,0), "")</f>
        <v/>
      </c>
      <c r="CQ92">
        <v>86.587999999999994</v>
      </c>
      <c r="CR92" t="str">
        <f>IFERROR(VLOOKUP(B92,'2021'!$B$3:$AB$102,21,0), "")</f>
        <v/>
      </c>
      <c r="CS92" t="str">
        <f>IFERROR(VLOOKUP(B92,'2020'!$B$3:$AD$92,7,0), "")</f>
        <v/>
      </c>
      <c r="CV92" t="s">
        <v>291</v>
      </c>
      <c r="CW92">
        <v>0</v>
      </c>
      <c r="CX92">
        <v>25</v>
      </c>
      <c r="CY92">
        <f>IFERROR( VLOOKUP(B92,Programs!B93:$AB$102,2,0), "")</f>
        <v>0</v>
      </c>
      <c r="CZ92">
        <f>IFERROR(VLOOKUP(B92,Programs!B93:$AB$102,3,0), "")</f>
        <v>0</v>
      </c>
      <c r="DA92">
        <f>IFERROR(VLOOKUP(B92,Programs!$B$3:$AB$102,3,0), "")</f>
        <v>0</v>
      </c>
      <c r="DB92" t="str">
        <f>IFERROR(VLOOKUP(B92,Programs!$B$3:$AB$102,5,0), "")</f>
        <v>C1</v>
      </c>
      <c r="DC92" t="str">
        <f>IFERROR(VLOOKUP(B92,Programs!$B$3:$AB$102,6,0), "")</f>
        <v>No</v>
      </c>
      <c r="DD92">
        <f>IFERROR(VLOOKUP(B92,Programs!$B$3:$AB$102,7,0), "")</f>
        <v>0</v>
      </c>
      <c r="DE92" t="str">
        <f>IFERROR(VLOOKUP(B92,Programs!$B$3:$AB$102,8,0), "")</f>
        <v>A bachelor’s degree with at least a foundation knowledge of Business Administration. It is possible to catch up on this knowledge before or during your master’s studies</v>
      </c>
      <c r="DF92">
        <f>IFERROR(VLOOKUP(B92,Programs!$B$3:$AB$102,9,0), "")</f>
        <v>1</v>
      </c>
      <c r="DG92">
        <f>IFERROR(VLOOKUP(B92,Programs!$B$3:$AB$102,10,0), "")</f>
        <v>5</v>
      </c>
      <c r="DH92" t="str">
        <f>IFERROR(VLOOKUP(B92,Programs!$B$3:$AB$102,11,0), "")</f>
        <v>Both</v>
      </c>
      <c r="DI92">
        <f>IFERROR(VLOOKUP(B92,Programs!$B$3:$AB$102,12,0), "")</f>
        <v>250</v>
      </c>
      <c r="DJ92">
        <f>IFERROR(VLOOKUP(B92,Programs!$B$3:$AB$102,13,0), "")</f>
        <v>8200</v>
      </c>
      <c r="DK92">
        <f>IFERROR(VLOOKUP(B92,Programs!$B$3:$AB$102,14,0), "")</f>
        <v>8200</v>
      </c>
      <c r="DL92" t="str">
        <f>IFERROR(VLOOKUP(B92,Programs!$B$3:$AB$102,15,0), "")</f>
        <v>CHF</v>
      </c>
      <c r="DM92">
        <f>IFERROR(VLOOKUP(B92,Programs!$B$3:$AB$102,16,0), "")</f>
        <v>4</v>
      </c>
      <c r="DN92">
        <f>IFERROR(VLOOKUP(B92,Programs!$B$3:$AB$102,17,0), "")</f>
        <v>3</v>
      </c>
      <c r="DO92">
        <f>IFERROR(VLOOKUP(B92,Programs!$B$3:$AB$102,18,0), "")</f>
        <v>6</v>
      </c>
      <c r="DP92">
        <f>IFERROR(VLOOKUP(B92,Programs!$B$3:$AB$102,19,0), "")</f>
        <v>6</v>
      </c>
      <c r="DQ92" s="30" t="str">
        <f>IFERROR(VLOOKUP(B92,Programs!$B$3:$AB$102,20,0), "")</f>
        <v>No</v>
      </c>
      <c r="DR92" t="str">
        <f>IFERROR(VLOOKUP(B92,Programs!$B$3:$AB$102,21,0), "")</f>
        <v>No</v>
      </c>
      <c r="DS92" t="str">
        <f>IFERROR(VLOOKUP(B92,Programs!$B$3:$AB$102,22,0), "")</f>
        <v>Yes</v>
      </c>
      <c r="DT92" t="str">
        <f>IFERROR(VLOOKUP(B92,Programs!$B$3:$AB$102,23,0), "")</f>
        <v>Yes</v>
      </c>
      <c r="DU92" t="str">
        <f>IFERROR(VLOOKUP(B92,Programs!$B$3:$AB$102,24,0), "")</f>
        <v>No</v>
      </c>
      <c r="DV92" t="str">
        <f>IFERROR(VLOOKUP(B92,Programs!$B$3:$AB$102,25,0), "")</f>
        <v>No</v>
      </c>
      <c r="DW92" t="str">
        <f>IFERROR(VLOOKUP(B92,Programs!$B$3:$AB$102,26,0), "")</f>
        <v>No</v>
      </c>
      <c r="DX92" t="str">
        <f>IFERROR(VLOOKUP(B92,Programs!$B$3:$AB$102,27,0), "")</f>
        <v>No</v>
      </c>
    </row>
    <row r="93" spans="1:128" x14ac:dyDescent="0.3">
      <c r="A93">
        <v>92</v>
      </c>
      <c r="B93" t="s">
        <v>129</v>
      </c>
      <c r="C93" t="s">
        <v>28</v>
      </c>
      <c r="D93">
        <v>91</v>
      </c>
      <c r="E93">
        <f>IFERROR(VLOOKUP(B93,'2021'!$B$3:$AB$102,22,0), "")</f>
        <v>99</v>
      </c>
      <c r="F93" t="str">
        <f>IFERROR(VLOOKUP(B93,'2020'!$B$3:$AD$92,11,0), "")</f>
        <v/>
      </c>
      <c r="G93">
        <f>IFERROR(VLOOKUP(B93,'2019'!$B$3:$AC$102,14,0), "")</f>
        <v>98</v>
      </c>
      <c r="I93">
        <f t="shared" si="1"/>
        <v>7</v>
      </c>
      <c r="J93">
        <v>36</v>
      </c>
      <c r="K93">
        <f>IFERROR(VLOOKUP(B93,'2021'!$B$3:$AB$102,10,0), "")</f>
        <v>27</v>
      </c>
      <c r="L93" t="str">
        <f>IFERROR(VLOOKUP(B93,'2020'!$B$3:$AD$92,20,0), "")</f>
        <v/>
      </c>
      <c r="M93">
        <f>IFERROR(VLOOKUP(B93,'2019'!$B$3:$AC$102,19,0), "")</f>
        <v>18</v>
      </c>
      <c r="N93">
        <f>IFERROR(VLOOKUP(B93,'2018'!$B$3:$U$102,14,0), "")</f>
        <v>9</v>
      </c>
      <c r="O93">
        <v>58</v>
      </c>
      <c r="P93" t="str">
        <f>IFERROR(VLOOKUP(B93,'2021'!B94:$AB$102,23,0), "")</f>
        <v/>
      </c>
      <c r="Q93" t="str">
        <f>IFERROR(VLOOKUP(B93,'2020'!$B$3:$AD$92,4,0), "")</f>
        <v/>
      </c>
      <c r="R93">
        <f>IFERROR(VLOOKUP(B93,'2019'!$B$3:$AC$102,5,0), "")</f>
        <v>58</v>
      </c>
      <c r="T93" t="s">
        <v>174</v>
      </c>
      <c r="U93" t="str">
        <f>IFERROR(VLOOKUP(B93,'2021'!$B$3:$AB$102,11,0), "")</f>
        <v>-</v>
      </c>
      <c r="V93" t="str">
        <f>IFERROR(VLOOKUP(B93,'2020'!$B$3:$AD$92,6,0), "")</f>
        <v/>
      </c>
      <c r="W93">
        <f>IFERROR(VLOOKUP(B93,'2019'!$B$3:$AC$102,12,0), "")</f>
        <v>69</v>
      </c>
      <c r="X93">
        <f>IFERROR(VLOOKUP(B93,'2018'!$B$3:$U$102,15,0), "")</f>
        <v>67</v>
      </c>
      <c r="Y93">
        <v>98</v>
      </c>
      <c r="Z93">
        <f>IFERROR(VLOOKUP(B93,'2021'!$B$3:$AB$102,12,0), "")</f>
        <v>99</v>
      </c>
      <c r="AA93" t="str">
        <f>IFERROR(VLOOKUP(B93,'2020'!$B$3:$AD$92,15,0), "")</f>
        <v/>
      </c>
      <c r="AB93">
        <f>IFERROR(VLOOKUP(B93,'2019'!$B$3:$AC$102,21,0), "")</f>
        <v>96</v>
      </c>
      <c r="AC93">
        <f>IFERROR(VLOOKUP(B93,'2018'!$B$3:$U$102,19,0), "")</f>
        <v>97</v>
      </c>
      <c r="AD93">
        <v>86</v>
      </c>
      <c r="AE93">
        <f>IFERROR(VLOOKUP(B93,'2021'!$B$3:$AB$102,9,0), "")</f>
        <v>83</v>
      </c>
      <c r="AF93" t="str">
        <f>IFERROR(VLOOKUP(B93,'2020'!$B$3:$AD$92,18,0), "")</f>
        <v/>
      </c>
      <c r="AG93">
        <f>IFERROR(VLOOKUP(B93,'2019'!$B$3:$AC$102,16,0), "")</f>
        <v>65</v>
      </c>
      <c r="AH93">
        <f>IFERROR(VLOOKUP(B93,'2018'!$B$3:$U$102,16,0), "")</f>
        <v>71</v>
      </c>
      <c r="AI93">
        <v>92</v>
      </c>
      <c r="AJ93">
        <v>87</v>
      </c>
      <c r="AK93" t="s">
        <v>174</v>
      </c>
      <c r="AL93">
        <v>70</v>
      </c>
      <c r="AM93">
        <f>IFERROR(VLOOKUP(B93,'2019'!$B$3:$AC$102,24,0), "")</f>
        <v>72</v>
      </c>
      <c r="AN93">
        <v>8.8699999999999992</v>
      </c>
      <c r="AO93">
        <f>IFERROR(VLOOKUP(B93,'2021'!$B$3:$AB$102,13,0), "")</f>
        <v>8.69</v>
      </c>
      <c r="AP93" t="str">
        <f>IFERROR(VLOOKUP(B93,'2020'!$B$3:$AD$92,25,0), "")</f>
        <v/>
      </c>
      <c r="AS93">
        <v>64</v>
      </c>
      <c r="AT93">
        <f>IFERROR(VLOOKUP(B93,'2021'!$B$3:$AB$102,3,0), "")</f>
        <v>36</v>
      </c>
      <c r="AU93" t="str">
        <f>IFERROR(VLOOKUP(B93,'2020'!$B$3:$AD$92,12,0), "")</f>
        <v/>
      </c>
      <c r="AV93">
        <f>IFERROR(VLOOKUP(B93,'2019'!$B$3:$AC$102,22,0), "")</f>
        <v>36</v>
      </c>
      <c r="AW93">
        <f>IFERROR(VLOOKUP(B93,'2018'!$B$3:$U$102,5,0), "")</f>
        <v>45</v>
      </c>
      <c r="AX93">
        <v>37</v>
      </c>
      <c r="AY93">
        <f>IFERROR(VLOOKUP(B93,'2021'!$B$3:$AB$102,27,0), "")</f>
        <v>38</v>
      </c>
      <c r="AZ93" t="str">
        <f>IFERROR(VLOOKUP(B93,'2020'!$B$3:$AD$92,8,0), "")</f>
        <v/>
      </c>
      <c r="BA93" t="str">
        <f>IFERROR(VLOOKUP(B93,'2019'!B94:$AC$102,20,0), "")</f>
        <v/>
      </c>
      <c r="BB93">
        <f>IFERROR(VLOOKUP(B93,'2018'!$B$3:$U$102,4,0), "")</f>
        <v>41</v>
      </c>
      <c r="BC93">
        <v>30</v>
      </c>
      <c r="BD93">
        <f>IFERROR(VLOOKUP(B93,'2021'!$B$3:$AB$102,6,0), "")</f>
        <v>25</v>
      </c>
      <c r="BE93" t="str">
        <f>IFERROR(VLOOKUP(B93,'2020'!$B$3:$AD$92,3,0), "")</f>
        <v/>
      </c>
      <c r="BF93">
        <f>IFERROR(VLOOKUP(B93,'2019'!$B$3:$AC$102,27,0), "")</f>
        <v>25</v>
      </c>
      <c r="BG93">
        <f>IFERROR(VLOOKUP(B93,'2018'!$B$3:$U$102,8,0), "")</f>
        <v>26</v>
      </c>
      <c r="BH93">
        <v>74</v>
      </c>
      <c r="BI93" t="str">
        <f>IFERROR(VLOOKUP(B94,'2021'!$B$3:$AB$102,17,0), "")</f>
        <v/>
      </c>
      <c r="BJ93" t="str">
        <f>IFERROR(VLOOKUP(B93,'2020'!$B$3:$AD$92,2,0), "")</f>
        <v/>
      </c>
      <c r="BK93">
        <f>IFERROR(VLOOKUP(B93,'2019'!$B$3:$AC$102,11,0), "")</f>
        <v>82</v>
      </c>
      <c r="BL93" t="str">
        <f>IFERROR(VLOOKUP(B93,'2018'!B94:U193,13,0), "")</f>
        <v/>
      </c>
      <c r="BM93" s="25">
        <v>31.01</v>
      </c>
      <c r="BN93" s="25">
        <f>IFERROR(VLOOKUP($B93,'2021'!$B$3:$AB$102,20,0),"")</f>
        <v>41.149000000000001</v>
      </c>
      <c r="BO93" s="25" t="str">
        <f>IFERROR(VLOOKUP($B93,'2020'!$B$3:$AD$92,20,0),"")</f>
        <v/>
      </c>
      <c r="BP93" s="25">
        <f>IFERROR(VLOOKUP($B93,'2019'!$B$3:$AC$102,17,0),"")</f>
        <v>46</v>
      </c>
      <c r="BQ93" s="25">
        <f>IFERROR(VLOOKUP($B93,'2018'!$B$3:$U$102,17,0),"")</f>
        <v>39</v>
      </c>
      <c r="BR93" s="1">
        <v>70127</v>
      </c>
      <c r="BS93" s="1">
        <f>IFERROR(VLOOKUP(B93,'2021'!$B$3:$AB$102,18,0), "")</f>
        <v>76117</v>
      </c>
      <c r="BT93" s="1" t="str">
        <f>IFERROR(VLOOKUP(B93,'2020'!$B$3:$AD$92,16,0), "")</f>
        <v/>
      </c>
      <c r="BU93" s="1">
        <f>IFERROR(VLOOKUP(B93,'2019'!$B$3:$AC$102,7,0), "")</f>
        <v>75908</v>
      </c>
      <c r="BV93" s="1"/>
      <c r="BW93">
        <v>17</v>
      </c>
      <c r="BX93">
        <f>IFERROR(VLOOKUP(B93,'2021'!$B$3:$AB$102,24,0), "")</f>
        <v>14</v>
      </c>
      <c r="BY93" t="str">
        <f>IFERROR(VLOOKUP(B93,'2020'!$B$3:$AD$92,28,0), "")</f>
        <v/>
      </c>
      <c r="BZ93">
        <f>IFERROR(VLOOKUP(B93,'2019'!$B$3:$AC$102,13,0), "")</f>
        <v>11</v>
      </c>
      <c r="CB93" t="s">
        <v>293</v>
      </c>
      <c r="CC93" t="str">
        <f>IFERROR(VLOOKUP(B93,'2021'!$B$3:$AB$102,5,0), "")</f>
        <v>90 (40)</v>
      </c>
      <c r="CD93" t="str">
        <f>IFERROR(VLOOKUP(B93,'2020'!$B$3:$AD$92,13,0), "")</f>
        <v/>
      </c>
      <c r="CE93" t="str">
        <f>IFERROR(VLOOKUP(B93,'2019'!$B$3:$AC$102,10,0), "")</f>
        <v>96 (34)</v>
      </c>
      <c r="CG93">
        <v>41</v>
      </c>
      <c r="CH93">
        <f>IFERROR(VLOOKUP(B93,'2021'!$B$3:$AB$102,7,0), "")</f>
        <v>43</v>
      </c>
      <c r="CI93" t="str">
        <f>IFERROR(VLOOKUP(B93,'2020'!$B$3:$AD$92,17,0), "")</f>
        <v/>
      </c>
      <c r="CJ93">
        <f>IFERROR(VLOOKUP(B93,'2019'!$B$3:$AC$102,9,0), "")</f>
        <v>39</v>
      </c>
      <c r="CK93">
        <f>IFERROR(VLOOKUP(B93,'2018'!$B$3:$U$102,11,0), "")</f>
        <v>33</v>
      </c>
      <c r="CL93">
        <v>14</v>
      </c>
      <c r="CM93">
        <f>IFERROR(VLOOKUP(B93,'2021'!$B$3:$AB$102,19,0), "")</f>
        <v>10</v>
      </c>
      <c r="CN93" t="str">
        <f>IFERROR(VLOOKUP(B93,'2020'!$B$3:$AD$92,26,0), "")</f>
        <v/>
      </c>
      <c r="CO93">
        <f>IFERROR(VLOOKUP(B93,'2019'!$B$3:$AC$102,3,0), "")</f>
        <v>17</v>
      </c>
      <c r="CP93">
        <f>IFERROR(VLOOKUP(B93,'2018'!$B$3:$U$102,18,0), "")</f>
        <v>13</v>
      </c>
      <c r="CQ93">
        <v>84.86</v>
      </c>
      <c r="CR93">
        <f>IFERROR(VLOOKUP(B93,'2021'!$B$3:$AB$102,21,0), "")</f>
        <v>84.852999999999994</v>
      </c>
      <c r="CS93" t="str">
        <f>IFERROR(VLOOKUP(B93,'2020'!$B$3:$AD$92,7,0), "")</f>
        <v/>
      </c>
      <c r="CV93" t="s">
        <v>222</v>
      </c>
      <c r="CW93">
        <v>20</v>
      </c>
      <c r="CX93">
        <v>23.6</v>
      </c>
      <c r="CY93">
        <f>IFERROR( VLOOKUP(B93,Programs!B94:$AB$102,2,0), "")</f>
        <v>6.5</v>
      </c>
      <c r="CZ93">
        <f>IFERROR(VLOOKUP(B93,Programs!B94:$AB$102,3,0), "")</f>
        <v>0</v>
      </c>
      <c r="DA93">
        <f>IFERROR(VLOOKUP(B93,Programs!$B$3:$AB$102,3,0), "")</f>
        <v>0</v>
      </c>
      <c r="DB93">
        <f>IFERROR(VLOOKUP(B93,Programs!$B$3:$AB$102,5,0), "")</f>
        <v>0</v>
      </c>
      <c r="DC93" t="str">
        <f>IFERROR(VLOOKUP(B93,Programs!$B$3:$AB$102,6,0), "")</f>
        <v>Yes</v>
      </c>
      <c r="DD93">
        <f>IFERROR(VLOOKUP(B93,Programs!$B$3:$AB$102,7,0), "")</f>
        <v>0</v>
      </c>
      <c r="DE93" t="str">
        <f>IFERROR(VLOOKUP(B93,Programs!$B$3:$AB$102,8,0), "")</f>
        <v>Admission to the MSc programme at NHH requires Higher Education Entrance Qualification and a completed degree comparable to a Norwegian bachelor's degree, whereof 90 ECTS must be within economics and business administration. </v>
      </c>
      <c r="DF93">
        <f>IFERROR(VLOOKUP(B93,Programs!$B$3:$AB$102,9,0), "")</f>
        <v>1</v>
      </c>
      <c r="DG93">
        <f>IFERROR(VLOOKUP(B93,Programs!$B$3:$AB$102,10,0), "")</f>
        <v>9</v>
      </c>
      <c r="DH93" t="str">
        <f>IFERROR(VLOOKUP(B93,Programs!$B$3:$AB$102,11,0), "")</f>
        <v>Both</v>
      </c>
      <c r="DI93">
        <f>IFERROR(VLOOKUP(B93,Programs!$B$3:$AB$102,12,0), "")</f>
        <v>0</v>
      </c>
      <c r="DJ93">
        <f>IFERROR(VLOOKUP(B93,Programs!$B$3:$AB$102,13,0), "")</f>
        <v>0</v>
      </c>
      <c r="DK93" t="str">
        <f>IFERROR(VLOOKUP(B93,Programs!$B$3:$AB$102,14,0), "")</f>
        <v>360,00</v>
      </c>
      <c r="DL93" t="str">
        <f>IFERROR(VLOOKUP(B93,Programs!$B$3:$AB$102,15,0), "")</f>
        <v>NOK</v>
      </c>
      <c r="DM93">
        <f>IFERROR(VLOOKUP(B93,Programs!$B$3:$AB$102,16,0), "")</f>
        <v>4</v>
      </c>
      <c r="DN93">
        <f>IFERROR(VLOOKUP(B93,Programs!$B$3:$AB$102,17,0), "")</f>
        <v>3</v>
      </c>
      <c r="DO93">
        <f>IFERROR(VLOOKUP(B93,Programs!$B$3:$AB$102,18,0), "")</f>
        <v>9</v>
      </c>
      <c r="DP93">
        <f>IFERROR(VLOOKUP(B93,Programs!$B$3:$AB$102,19,0), "")</f>
        <v>15</v>
      </c>
      <c r="DQ93" s="30" t="str">
        <f>IFERROR(VLOOKUP(B93,Programs!$B$3:$AB$102,20,0), "")</f>
        <v>No</v>
      </c>
      <c r="DR93" t="str">
        <f>IFERROR(VLOOKUP(B93,Programs!$B$3:$AB$102,21,0), "")</f>
        <v>Yes</v>
      </c>
      <c r="DS93" t="str">
        <f>IFERROR(VLOOKUP(B93,Programs!$B$3:$AB$102,22,0), "")</f>
        <v>No</v>
      </c>
      <c r="DT93" t="str">
        <f>IFERROR(VLOOKUP(B93,Programs!$B$3:$AB$102,23,0), "")</f>
        <v>Yes</v>
      </c>
      <c r="DU93" t="str">
        <f>IFERROR(VLOOKUP(B93,Programs!$B$3:$AB$102,24,0), "")</f>
        <v>No</v>
      </c>
      <c r="DV93" t="str">
        <f>IFERROR(VLOOKUP(B93,Programs!$B$3:$AB$102,25,0), "")</f>
        <v>No</v>
      </c>
      <c r="DW93" t="str">
        <f>IFERROR(VLOOKUP(B93,Programs!$B$3:$AB$102,26,0), "")</f>
        <v>Yes</v>
      </c>
      <c r="DX93" t="str">
        <f>IFERROR(VLOOKUP(B93,Programs!$B$3:$AB$102,27,0), "")</f>
        <v>No</v>
      </c>
    </row>
    <row r="94" spans="1:128" x14ac:dyDescent="0.3">
      <c r="A94">
        <v>93</v>
      </c>
      <c r="B94" t="s">
        <v>130</v>
      </c>
      <c r="C94" t="s">
        <v>1</v>
      </c>
      <c r="D94">
        <v>63</v>
      </c>
      <c r="E94" t="str">
        <f>IFERROR(VLOOKUP(B94,'2021'!$B$3:$AB$102,22,0), "")</f>
        <v/>
      </c>
      <c r="F94" t="str">
        <f>IFERROR(VLOOKUP(B94,'2020'!$B$3:$AD$92,11,0), "")</f>
        <v/>
      </c>
      <c r="G94">
        <f>IFERROR(VLOOKUP(B94,'2019'!$B$3:$AC$102,14,0), "")</f>
        <v>93</v>
      </c>
      <c r="I94">
        <f t="shared" si="1"/>
        <v>30</v>
      </c>
      <c r="J94">
        <v>0</v>
      </c>
      <c r="K94" t="str">
        <f>IFERROR(VLOOKUP(B94,'2021'!$B$3:$AB$102,10,0), "")</f>
        <v/>
      </c>
      <c r="L94" t="str">
        <f>IFERROR(VLOOKUP(B94,'2020'!$B$3:$AD$92,20,0), "")</f>
        <v/>
      </c>
      <c r="M94">
        <f>IFERROR(VLOOKUP(B94,'2019'!$B$3:$AC$102,19,0), "")</f>
        <v>0</v>
      </c>
      <c r="N94">
        <f>IFERROR(VLOOKUP(B94,'2018'!$B$3:$U$102,14,0), "")</f>
        <v>0</v>
      </c>
      <c r="O94">
        <v>47</v>
      </c>
      <c r="P94" t="str">
        <f>IFERROR(VLOOKUP(B94,'2021'!B95:$AB$102,23,0), "")</f>
        <v/>
      </c>
      <c r="Q94" t="str">
        <f>IFERROR(VLOOKUP(B94,'2020'!$B$3:$AD$92,4,0), "")</f>
        <v/>
      </c>
      <c r="R94">
        <f>IFERROR(VLOOKUP(B94,'2019'!$B$3:$AC$102,5,0), "")</f>
        <v>53</v>
      </c>
      <c r="T94" t="s">
        <v>174</v>
      </c>
      <c r="U94" t="str">
        <f>IFERROR(VLOOKUP(B94,'2021'!$B$3:$AB$102,11,0), "")</f>
        <v/>
      </c>
      <c r="V94" t="str">
        <f>IFERROR(VLOOKUP(B94,'2020'!$B$3:$AD$92,6,0), "")</f>
        <v/>
      </c>
      <c r="W94">
        <f>IFERROR(VLOOKUP(B94,'2019'!$B$3:$AC$102,12,0), "")</f>
        <v>96</v>
      </c>
      <c r="X94">
        <f>IFERROR(VLOOKUP(B94,'2018'!$B$3:$U$102,15,0), "")</f>
        <v>89</v>
      </c>
      <c r="Y94">
        <v>86</v>
      </c>
      <c r="Z94" t="str">
        <f>IFERROR(VLOOKUP(B94,'2021'!$B$3:$AB$102,12,0), "")</f>
        <v/>
      </c>
      <c r="AA94" t="str">
        <f>IFERROR(VLOOKUP(B94,'2020'!$B$3:$AD$92,15,0), "")</f>
        <v/>
      </c>
      <c r="AB94">
        <f>IFERROR(VLOOKUP(B94,'2019'!$B$3:$AC$102,21,0), "")</f>
        <v>72</v>
      </c>
      <c r="AC94">
        <f>IFERROR(VLOOKUP(B94,'2018'!$B$3:$U$102,19,0), "")</f>
        <v>74</v>
      </c>
      <c r="AD94">
        <v>69</v>
      </c>
      <c r="AE94" t="str">
        <f>IFERROR(VLOOKUP(B94,'2021'!$B$3:$AB$102,9,0), "")</f>
        <v/>
      </c>
      <c r="AF94" t="str">
        <f>IFERROR(VLOOKUP(B94,'2020'!$B$3:$AD$92,18,0), "")</f>
        <v/>
      </c>
      <c r="AG94">
        <f>IFERROR(VLOOKUP(B94,'2019'!$B$3:$AC$102,16,0), "")</f>
        <v>87</v>
      </c>
      <c r="AH94">
        <f>IFERROR(VLOOKUP(B94,'2018'!$B$3:$U$102,16,0), "")</f>
        <v>70</v>
      </c>
      <c r="AI94">
        <v>93</v>
      </c>
      <c r="AJ94" t="s">
        <v>174</v>
      </c>
      <c r="AK94" t="s">
        <v>174</v>
      </c>
      <c r="AL94">
        <v>99</v>
      </c>
      <c r="AM94">
        <f>IFERROR(VLOOKUP(B94,'2019'!$B$3:$AC$102,24,0), "")</f>
        <v>98</v>
      </c>
      <c r="AN94">
        <v>8.7100000000000009</v>
      </c>
      <c r="AO94" t="str">
        <f>IFERROR(VLOOKUP(B94,'2021'!$B$3:$AB$102,13,0), "")</f>
        <v/>
      </c>
      <c r="AP94" t="str">
        <f>IFERROR(VLOOKUP(B94,'2020'!$B$3:$AD$92,25,0), "")</f>
        <v/>
      </c>
      <c r="AS94">
        <v>44</v>
      </c>
      <c r="AT94" t="str">
        <f>IFERROR(VLOOKUP(B94,'2021'!$B$3:$AB$102,3,0), "")</f>
        <v/>
      </c>
      <c r="AU94" t="str">
        <f>IFERROR(VLOOKUP(B94,'2020'!$B$3:$AD$92,12,0), "")</f>
        <v/>
      </c>
      <c r="AV94">
        <f>IFERROR(VLOOKUP(B94,'2019'!$B$3:$AC$102,22,0), "")</f>
        <v>21</v>
      </c>
      <c r="AW94">
        <f>IFERROR(VLOOKUP(B94,'2018'!$B$3:$U$102,5,0), "")</f>
        <v>18</v>
      </c>
      <c r="AX94">
        <v>50</v>
      </c>
      <c r="AY94" t="str">
        <f>IFERROR(VLOOKUP(B94,'2021'!$B$3:$AB$102,27,0), "")</f>
        <v/>
      </c>
      <c r="AZ94" t="str">
        <f>IFERROR(VLOOKUP(B94,'2020'!$B$3:$AD$92,8,0), "")</f>
        <v/>
      </c>
      <c r="BA94">
        <f>IFERROR(VLOOKUP(B94,'2019'!B95:$AC$102,20,0), "")</f>
        <v>42</v>
      </c>
      <c r="BB94">
        <f>IFERROR(VLOOKUP(B94,'2018'!$B$3:$U$102,4,0), "")</f>
        <v>44</v>
      </c>
      <c r="BC94">
        <v>51</v>
      </c>
      <c r="BD94" t="str">
        <f>IFERROR(VLOOKUP(B94,'2021'!$B$3:$AB$102,6,0), "")</f>
        <v/>
      </c>
      <c r="BE94" t="str">
        <f>IFERROR(VLOOKUP(B94,'2020'!$B$3:$AD$92,3,0), "")</f>
        <v/>
      </c>
      <c r="BF94">
        <f>IFERROR(VLOOKUP(B94,'2019'!$B$3:$AC$102,27,0), "")</f>
        <v>56</v>
      </c>
      <c r="BG94">
        <f>IFERROR(VLOOKUP(B94,'2018'!$B$3:$U$102,8,0), "")</f>
        <v>56</v>
      </c>
      <c r="BH94">
        <v>71</v>
      </c>
      <c r="BI94" t="str">
        <f>IFERROR(VLOOKUP(B95,'2021'!$B$3:$AB$102,17,0), "")</f>
        <v/>
      </c>
      <c r="BJ94" t="str">
        <f>IFERROR(VLOOKUP(B94,'2020'!$B$3:$AD$92,2,0), "")</f>
        <v/>
      </c>
      <c r="BK94">
        <f>IFERROR(VLOOKUP(B94,'2019'!$B$3:$AC$102,11,0), "")</f>
        <v>97</v>
      </c>
      <c r="BL94">
        <f>IFERROR(VLOOKUP(B94,'2018'!B95:U194,13,0), "")</f>
        <v>88</v>
      </c>
      <c r="BM94" s="25">
        <v>35.130000000000003</v>
      </c>
      <c r="BN94" s="25" t="str">
        <f>IFERROR(VLOOKUP($B94,'2021'!$B$3:$AB$102,20,0),"")</f>
        <v/>
      </c>
      <c r="BO94" s="25" t="str">
        <f>IFERROR(VLOOKUP($B94,'2020'!$B$3:$AD$92,20,0),"")</f>
        <v/>
      </c>
      <c r="BP94" s="25">
        <f>IFERROR(VLOOKUP($B94,'2019'!$B$3:$AC$102,17,0),"")</f>
        <v>34</v>
      </c>
      <c r="BQ94" s="25">
        <f>IFERROR(VLOOKUP($B94,'2018'!$B$3:$U$102,17,0),"")</f>
        <v>35</v>
      </c>
      <c r="BR94" s="1">
        <v>51886</v>
      </c>
      <c r="BS94" s="1" t="str">
        <f>IFERROR(VLOOKUP(B94,'2021'!$B$3:$AB$102,18,0), "")</f>
        <v/>
      </c>
      <c r="BT94" s="1" t="str">
        <f>IFERROR(VLOOKUP(B94,'2020'!$B$3:$AD$92,16,0), "")</f>
        <v/>
      </c>
      <c r="BU94" s="1">
        <f>IFERROR(VLOOKUP(B94,'2019'!$B$3:$AC$102,7,0), "")</f>
        <v>52355</v>
      </c>
      <c r="BV94" s="1"/>
      <c r="BW94">
        <v>39</v>
      </c>
      <c r="BX94" t="str">
        <f>IFERROR(VLOOKUP(B94,'2021'!$B$3:$AB$102,24,0), "")</f>
        <v/>
      </c>
      <c r="BY94" t="str">
        <f>IFERROR(VLOOKUP(B94,'2020'!$B$3:$AD$92,28,0), "")</f>
        <v/>
      </c>
      <c r="BZ94">
        <f>IFERROR(VLOOKUP(B94,'2019'!$B$3:$AC$102,13,0), "")</f>
        <v>57</v>
      </c>
      <c r="CB94" t="s">
        <v>294</v>
      </c>
      <c r="CC94" t="str">
        <f>IFERROR(VLOOKUP(B94,'2021'!$B$3:$AB$102,5,0), "")</f>
        <v/>
      </c>
      <c r="CD94" t="str">
        <f>IFERROR(VLOOKUP(B94,'2020'!$B$3:$AD$92,13,0), "")</f>
        <v/>
      </c>
      <c r="CE94" t="str">
        <f>IFERROR(VLOOKUP(B94,'2019'!$B$3:$AC$102,10,0), "")</f>
        <v>79 (79)</v>
      </c>
      <c r="CG94">
        <v>42</v>
      </c>
      <c r="CH94" t="str">
        <f>IFERROR(VLOOKUP(B94,'2021'!$B$3:$AB$102,7,0), "")</f>
        <v/>
      </c>
      <c r="CI94" t="str">
        <f>IFERROR(VLOOKUP(B94,'2020'!$B$3:$AD$92,17,0), "")</f>
        <v/>
      </c>
      <c r="CJ94">
        <f>IFERROR(VLOOKUP(B94,'2019'!$B$3:$AC$102,9,0), "")</f>
        <v>28</v>
      </c>
      <c r="CK94">
        <f>IFERROR(VLOOKUP(B94,'2018'!$B$3:$U$102,11,0), "")</f>
        <v>33</v>
      </c>
      <c r="CL94">
        <v>30</v>
      </c>
      <c r="CM94" t="str">
        <f>IFERROR(VLOOKUP(B94,'2021'!$B$3:$AB$102,19,0), "")</f>
        <v/>
      </c>
      <c r="CN94" t="str">
        <f>IFERROR(VLOOKUP(B94,'2020'!$B$3:$AD$92,26,0), "")</f>
        <v/>
      </c>
      <c r="CO94">
        <f>IFERROR(VLOOKUP(B94,'2019'!$B$3:$AC$102,3,0), "")</f>
        <v>36</v>
      </c>
      <c r="CP94">
        <f>IFERROR(VLOOKUP(B94,'2018'!$B$3:$U$102,18,0), "")</f>
        <v>23</v>
      </c>
      <c r="CQ94">
        <v>89.983000000000004</v>
      </c>
      <c r="CR94" t="str">
        <f>IFERROR(VLOOKUP(B94,'2021'!$B$3:$AB$102,21,0), "")</f>
        <v/>
      </c>
      <c r="CS94" t="str">
        <f>IFERROR(VLOOKUP(B94,'2020'!$B$3:$AD$92,7,0), "")</f>
        <v/>
      </c>
      <c r="CV94" t="s">
        <v>159</v>
      </c>
      <c r="CW94">
        <v>100</v>
      </c>
      <c r="CX94">
        <v>27</v>
      </c>
      <c r="CY94">
        <f>IFERROR( VLOOKUP(B94,Programs!B95:$AB$102,2,0), "")</f>
        <v>6</v>
      </c>
      <c r="CZ94">
        <f>IFERROR(VLOOKUP(B94,Programs!B95:$AB$102,3,0), "")</f>
        <v>750</v>
      </c>
      <c r="DA94">
        <f>IFERROR(VLOOKUP(B94,Programs!$B$3:$AB$102,3,0), "")</f>
        <v>750</v>
      </c>
      <c r="DB94">
        <f>IFERROR(VLOOKUP(B94,Programs!$B$3:$AB$102,5,0), "")</f>
        <v>0</v>
      </c>
      <c r="DC94" t="str">
        <f>IFERROR(VLOOKUP(B94,Programs!$B$3:$AB$102,6,0), "")</f>
        <v>No</v>
      </c>
      <c r="DD94">
        <f>IFERROR(VLOOKUP(B94,Programs!$B$3:$AB$102,7,0), "")</f>
        <v>0</v>
      </c>
      <c r="DE94" t="str">
        <f>IFERROR(VLOOKUP(B94,Programs!$B$3:$AB$102,8,0), "")</f>
        <v>Bachelor Degree (or equivalent)</v>
      </c>
      <c r="DF94">
        <f>IFERROR(VLOOKUP(B94,Programs!$B$3:$AB$102,9,0), "")</f>
        <v>1</v>
      </c>
      <c r="DG94">
        <f>IFERROR(VLOOKUP(B94,Programs!$B$3:$AB$102,10,0), "")</f>
        <v>2</v>
      </c>
      <c r="DH94" t="str">
        <f>IFERROR(VLOOKUP(B94,Programs!$B$3:$AB$102,11,0), "")</f>
        <v>Both</v>
      </c>
      <c r="DI94">
        <f>IFERROR(VLOOKUP(B94,Programs!$B$3:$AB$102,12,0), "")</f>
        <v>50</v>
      </c>
      <c r="DJ94">
        <f>IFERROR(VLOOKUP(B94,Programs!$B$3:$AB$102,13,0), "")</f>
        <v>0</v>
      </c>
      <c r="DK94">
        <f>IFERROR(VLOOKUP(B94,Programs!$B$3:$AB$102,14,0), "")</f>
        <v>19900</v>
      </c>
      <c r="DL94" t="str">
        <f>IFERROR(VLOOKUP(B94,Programs!$B$3:$AB$102,15,0), "")</f>
        <v>Euro</v>
      </c>
      <c r="DM94">
        <f>IFERROR(VLOOKUP(B94,Programs!$B$3:$AB$102,16,0), "")</f>
        <v>4</v>
      </c>
      <c r="DN94">
        <f>IFERROR(VLOOKUP(B94,Programs!$B$3:$AB$102,17,0), "")</f>
        <v>3</v>
      </c>
      <c r="DO94">
        <f>IFERROR(VLOOKUP(B94,Programs!$B$3:$AB$102,18,0), "")</f>
        <v>7</v>
      </c>
      <c r="DP94">
        <f>IFERROR(VLOOKUP(B94,Programs!$B$3:$AB$102,19,0), "")</f>
        <v>18</v>
      </c>
      <c r="DQ94" s="30" t="str">
        <f>IFERROR(VLOOKUP(B94,Programs!$B$3:$AB$102,20,0), "")</f>
        <v>Yes</v>
      </c>
      <c r="DR94" t="str">
        <f>IFERROR(VLOOKUP(B94,Programs!$B$3:$AB$102,21,0), "")</f>
        <v>No</v>
      </c>
      <c r="DS94" t="str">
        <f>IFERROR(VLOOKUP(B94,Programs!$B$3:$AB$102,22,0), "")</f>
        <v>No</v>
      </c>
      <c r="DT94" t="str">
        <f>IFERROR(VLOOKUP(B94,Programs!$B$3:$AB$102,23,0), "")</f>
        <v>No</v>
      </c>
      <c r="DU94" t="str">
        <f>IFERROR(VLOOKUP(B94,Programs!$B$3:$AB$102,24,0), "")</f>
        <v>Yes</v>
      </c>
      <c r="DV94" t="str">
        <f>IFERROR(VLOOKUP(B94,Programs!$B$3:$AB$102,25,0), "")</f>
        <v>No</v>
      </c>
      <c r="DW94" t="str">
        <f>IFERROR(VLOOKUP(B94,Programs!$B$3:$AB$102,26,0), "")</f>
        <v>Yes</v>
      </c>
      <c r="DX94" t="str">
        <f>IFERROR(VLOOKUP(B94,Programs!$B$3:$AB$102,27,0), "")</f>
        <v>Yes</v>
      </c>
    </row>
    <row r="95" spans="1:128" x14ac:dyDescent="0.3">
      <c r="A95">
        <v>94</v>
      </c>
      <c r="B95" t="s">
        <v>131</v>
      </c>
      <c r="C95" t="s">
        <v>29</v>
      </c>
      <c r="D95">
        <v>100</v>
      </c>
      <c r="E95" t="str">
        <f>IFERROR(VLOOKUP(B95,'2021'!$B$3:$AB$102,22,0), "")</f>
        <v/>
      </c>
      <c r="F95" t="str">
        <f>IFERROR(VLOOKUP(B95,'2020'!$B$3:$AD$92,11,0), "")</f>
        <v/>
      </c>
      <c r="G95">
        <f>IFERROR(VLOOKUP(B95,'2019'!$B$3:$AC$102,14,0), "")</f>
        <v>81</v>
      </c>
      <c r="I95">
        <f t="shared" si="1"/>
        <v>-19</v>
      </c>
      <c r="J95">
        <v>18</v>
      </c>
      <c r="K95" t="str">
        <f>IFERROR(VLOOKUP(B95,'2021'!$B$3:$AB$102,10,0), "")</f>
        <v/>
      </c>
      <c r="L95" t="str">
        <f>IFERROR(VLOOKUP(B95,'2020'!$B$3:$AD$92,20,0), "")</f>
        <v/>
      </c>
      <c r="M95">
        <f>IFERROR(VLOOKUP(B95,'2019'!$B$3:$AC$102,19,0), "")</f>
        <v>10</v>
      </c>
      <c r="N95">
        <f>IFERROR(VLOOKUP(B95,'2018'!$B$3:$U$102,14,0), "")</f>
        <v>10</v>
      </c>
      <c r="O95">
        <v>76</v>
      </c>
      <c r="P95" t="str">
        <f>IFERROR(VLOOKUP(B95,'2021'!B96:$AB$102,23,0), "")</f>
        <v/>
      </c>
      <c r="Q95" t="str">
        <f>IFERROR(VLOOKUP(B95,'2020'!$B$3:$AD$92,4,0), "")</f>
        <v/>
      </c>
      <c r="R95">
        <f>IFERROR(VLOOKUP(B95,'2019'!$B$3:$AC$102,5,0), "")</f>
        <v>90</v>
      </c>
      <c r="T95" t="s">
        <v>174</v>
      </c>
      <c r="U95" t="str">
        <f>IFERROR(VLOOKUP(B95,'2021'!$B$3:$AB$102,11,0), "")</f>
        <v/>
      </c>
      <c r="V95" t="str">
        <f>IFERROR(VLOOKUP(B95,'2020'!$B$3:$AD$92,6,0), "")</f>
        <v/>
      </c>
      <c r="W95">
        <f>IFERROR(VLOOKUP(B95,'2019'!$B$3:$AC$102,12,0), "")</f>
        <v>62</v>
      </c>
      <c r="X95">
        <f>IFERROR(VLOOKUP(B95,'2018'!$B$3:$U$102,15,0), "")</f>
        <v>67</v>
      </c>
      <c r="Y95">
        <v>93</v>
      </c>
      <c r="Z95" t="str">
        <f>IFERROR(VLOOKUP(B95,'2021'!$B$3:$AB$102,12,0), "")</f>
        <v/>
      </c>
      <c r="AA95" t="str">
        <f>IFERROR(VLOOKUP(B95,'2020'!$B$3:$AD$92,15,0), "")</f>
        <v/>
      </c>
      <c r="AB95">
        <f>IFERROR(VLOOKUP(B95,'2019'!$B$3:$AC$102,21,0), "")</f>
        <v>95</v>
      </c>
      <c r="AC95">
        <f>IFERROR(VLOOKUP(B95,'2018'!$B$3:$U$102,19,0), "")</f>
        <v>96</v>
      </c>
      <c r="AD95">
        <v>91</v>
      </c>
      <c r="AE95" t="str">
        <f>IFERROR(VLOOKUP(B95,'2021'!$B$3:$AB$102,9,0), "")</f>
        <v/>
      </c>
      <c r="AF95" t="str">
        <f>IFERROR(VLOOKUP(B95,'2020'!$B$3:$AD$92,18,0), "")</f>
        <v/>
      </c>
      <c r="AG95">
        <f>IFERROR(VLOOKUP(B95,'2019'!$B$3:$AC$102,16,0), "")</f>
        <v>74</v>
      </c>
      <c r="AH95">
        <f>IFERROR(VLOOKUP(B95,'2018'!$B$3:$U$102,16,0), "")</f>
        <v>82</v>
      </c>
      <c r="AI95">
        <v>94</v>
      </c>
      <c r="AJ95" t="s">
        <v>174</v>
      </c>
      <c r="AK95" t="s">
        <v>174</v>
      </c>
      <c r="AL95">
        <v>58</v>
      </c>
      <c r="AM95">
        <f>IFERROR(VLOOKUP(B95,'2019'!$B$3:$AC$102,24,0), "")</f>
        <v>59</v>
      </c>
      <c r="AN95">
        <v>7.96</v>
      </c>
      <c r="AO95" t="str">
        <f>IFERROR(VLOOKUP(B95,'2021'!$B$3:$AB$102,13,0), "")</f>
        <v/>
      </c>
      <c r="AP95" t="str">
        <f>IFERROR(VLOOKUP(B95,'2020'!$B$3:$AD$92,25,0), "")</f>
        <v/>
      </c>
      <c r="AS95">
        <v>24</v>
      </c>
      <c r="AT95" t="str">
        <f>IFERROR(VLOOKUP(B95,'2021'!$B$3:$AB$102,3,0), "")</f>
        <v/>
      </c>
      <c r="AU95" t="str">
        <f>IFERROR(VLOOKUP(B95,'2020'!$B$3:$AD$92,12,0), "")</f>
        <v/>
      </c>
      <c r="AV95">
        <f>IFERROR(VLOOKUP(B95,'2019'!$B$3:$AC$102,22,0), "")</f>
        <v>40</v>
      </c>
      <c r="AW95">
        <f>IFERROR(VLOOKUP(B95,'2018'!$B$3:$U$102,5,0), "")</f>
        <v>45</v>
      </c>
      <c r="AX95">
        <v>56</v>
      </c>
      <c r="AY95" t="str">
        <f>IFERROR(VLOOKUP(B95,'2021'!$B$3:$AB$102,27,0), "")</f>
        <v/>
      </c>
      <c r="AZ95" t="str">
        <f>IFERROR(VLOOKUP(B95,'2020'!$B$3:$AD$92,8,0), "")</f>
        <v/>
      </c>
      <c r="BA95" t="str">
        <f>IFERROR(VLOOKUP(B95,'2019'!B96:$AC$102,20,0), "")</f>
        <v/>
      </c>
      <c r="BB95">
        <f>IFERROR(VLOOKUP(B95,'2018'!$B$3:$U$102,4,0), "")</f>
        <v>62</v>
      </c>
      <c r="BC95">
        <v>45</v>
      </c>
      <c r="BD95" t="str">
        <f>IFERROR(VLOOKUP(B95,'2021'!$B$3:$AB$102,6,0), "")</f>
        <v/>
      </c>
      <c r="BE95" t="str">
        <f>IFERROR(VLOOKUP(B95,'2020'!$B$3:$AD$92,3,0), "")</f>
        <v/>
      </c>
      <c r="BF95">
        <f>IFERROR(VLOOKUP(B95,'2019'!$B$3:$AC$102,27,0), "")</f>
        <v>43</v>
      </c>
      <c r="BG95">
        <f>IFERROR(VLOOKUP(B95,'2018'!$B$3:$U$102,8,0), "")</f>
        <v>43</v>
      </c>
      <c r="BH95">
        <v>12</v>
      </c>
      <c r="BI95">
        <f>IFERROR(VLOOKUP(B96,'2021'!$B$3:$AB$102,17,0), "")</f>
        <v>99</v>
      </c>
      <c r="BJ95" t="str">
        <f>IFERROR(VLOOKUP(B95,'2020'!$B$3:$AD$92,2,0), "")</f>
        <v/>
      </c>
      <c r="BK95">
        <f>IFERROR(VLOOKUP(B95,'2019'!$B$3:$AC$102,11,0), "")</f>
        <v>19</v>
      </c>
      <c r="BL95" t="str">
        <f>IFERROR(VLOOKUP(B95,'2018'!B96:U195,13,0), "")</f>
        <v/>
      </c>
      <c r="BM95" s="25">
        <v>102.29</v>
      </c>
      <c r="BN95" s="25" t="str">
        <f>IFERROR(VLOOKUP($B95,'2021'!$B$3:$AB$102,20,0),"")</f>
        <v/>
      </c>
      <c r="BO95" s="25" t="str">
        <f>IFERROR(VLOOKUP($B95,'2020'!$B$3:$AD$92,20,0),"")</f>
        <v/>
      </c>
      <c r="BP95" s="25">
        <f>IFERROR(VLOOKUP($B95,'2019'!$B$3:$AC$102,17,0),"")</f>
        <v>122</v>
      </c>
      <c r="BQ95" s="25">
        <f>IFERROR(VLOOKUP($B95,'2018'!$B$3:$U$102,17,0),"")</f>
        <v>97</v>
      </c>
      <c r="BR95" s="1">
        <v>62368</v>
      </c>
      <c r="BS95" s="1" t="str">
        <f>IFERROR(VLOOKUP(B95,'2021'!$B$3:$AB$102,18,0), "")</f>
        <v/>
      </c>
      <c r="BT95" s="1" t="str">
        <f>IFERROR(VLOOKUP(B95,'2020'!$B$3:$AD$92,16,0), "")</f>
        <v/>
      </c>
      <c r="BU95" s="1">
        <f>IFERROR(VLOOKUP(B95,'2019'!$B$3:$AC$102,7,0), "")</f>
        <v>48868</v>
      </c>
      <c r="BV95" s="1"/>
      <c r="BW95">
        <v>42</v>
      </c>
      <c r="BX95" t="str">
        <f>IFERROR(VLOOKUP(B95,'2021'!$B$3:$AB$102,24,0), "")</f>
        <v/>
      </c>
      <c r="BY95" t="str">
        <f>IFERROR(VLOOKUP(B95,'2020'!$B$3:$AD$92,28,0), "")</f>
        <v/>
      </c>
      <c r="BZ95">
        <f>IFERROR(VLOOKUP(B95,'2019'!$B$3:$AC$102,13,0), "")</f>
        <v>21</v>
      </c>
      <c r="CB95" t="s">
        <v>295</v>
      </c>
      <c r="CC95" t="str">
        <f>IFERROR(VLOOKUP(B95,'2021'!$B$3:$AB$102,5,0), "")</f>
        <v/>
      </c>
      <c r="CD95" t="str">
        <f>IFERROR(VLOOKUP(B95,'2020'!$B$3:$AD$92,13,0), "")</f>
        <v/>
      </c>
      <c r="CE95" t="str">
        <f>IFERROR(VLOOKUP(B95,'2019'!$B$3:$AC$102,10,0), "")</f>
        <v>100 (83)</v>
      </c>
      <c r="CG95">
        <v>2</v>
      </c>
      <c r="CH95" t="str">
        <f>IFERROR(VLOOKUP(B95,'2021'!$B$3:$AB$102,7,0), "")</f>
        <v/>
      </c>
      <c r="CI95" t="str">
        <f>IFERROR(VLOOKUP(B95,'2020'!$B$3:$AD$92,17,0), "")</f>
        <v/>
      </c>
      <c r="CJ95">
        <f>IFERROR(VLOOKUP(B95,'2019'!$B$3:$AC$102,9,0), "")</f>
        <v>1</v>
      </c>
      <c r="CK95">
        <f>IFERROR(VLOOKUP(B95,'2018'!$B$3:$U$102,11,0), "")</f>
        <v>2</v>
      </c>
      <c r="CL95">
        <v>15</v>
      </c>
      <c r="CM95" t="str">
        <f>IFERROR(VLOOKUP(B95,'2021'!$B$3:$AB$102,19,0), "")</f>
        <v/>
      </c>
      <c r="CN95" t="str">
        <f>IFERROR(VLOOKUP(B95,'2020'!$B$3:$AD$92,26,0), "")</f>
        <v/>
      </c>
      <c r="CO95">
        <f>IFERROR(VLOOKUP(B95,'2019'!$B$3:$AC$102,3,0), "")</f>
        <v>25</v>
      </c>
      <c r="CP95">
        <f>IFERROR(VLOOKUP(B95,'2018'!$B$3:$U$102,18,0), "")</f>
        <v>18</v>
      </c>
      <c r="CQ95">
        <v>83.858000000000004</v>
      </c>
      <c r="CR95" t="str">
        <f>IFERROR(VLOOKUP(B95,'2021'!$B$3:$AB$102,21,0), "")</f>
        <v/>
      </c>
      <c r="CS95" t="str">
        <f>IFERROR(VLOOKUP(B95,'2020'!$B$3:$AD$92,7,0), "")</f>
        <v/>
      </c>
      <c r="CV95" t="s">
        <v>175</v>
      </c>
      <c r="CW95">
        <v>24</v>
      </c>
      <c r="CX95">
        <v>27</v>
      </c>
      <c r="CY95">
        <f>IFERROR( VLOOKUP(B95,Programs!B96:$AB$102,2,0), "")</f>
        <v>5.5</v>
      </c>
      <c r="CZ95">
        <f>IFERROR(VLOOKUP(B95,Programs!B96:$AB$102,3,0), "")</f>
        <v>0</v>
      </c>
      <c r="DA95">
        <f>IFERROR(VLOOKUP(B95,Programs!$B$3:$AB$102,3,0), "")</f>
        <v>0</v>
      </c>
      <c r="DB95" t="str">
        <f>IFERROR(VLOOKUP(B95,Programs!$B$3:$AB$102,5,0), "")</f>
        <v>B2</v>
      </c>
      <c r="DC95" t="str">
        <f>IFERROR(VLOOKUP(B95,Programs!$B$3:$AB$102,6,0), "")</f>
        <v>No</v>
      </c>
      <c r="DD95">
        <f>IFERROR(VLOOKUP(B95,Programs!$B$3:$AB$102,7,0), "")</f>
        <v>0</v>
      </c>
      <c r="DE95" t="str">
        <f>IFERROR(VLOOKUP(B95,Programs!$B$3:$AB$102,8,0), "")</f>
        <v>To be admitted to second-cycle studies in Poland, you need to present the higher education diploma (MA, BA, Bsc, engineer or equivalent) and transcript of grades, entitling you to continue the tertiary education in the country where the diploma was issued. </v>
      </c>
      <c r="DF95">
        <f>IFERROR(VLOOKUP(B95,Programs!$B$3:$AB$102,9,0), "")</f>
        <v>1</v>
      </c>
      <c r="DG95">
        <f>IFERROR(VLOOKUP(B95,Programs!$B$3:$AB$102,10,0), "")</f>
        <v>3</v>
      </c>
      <c r="DH95" t="str">
        <f>IFERROR(VLOOKUP(B95,Programs!$B$3:$AB$102,11,0), "")</f>
        <v>Both</v>
      </c>
      <c r="DI95">
        <f>IFERROR(VLOOKUP(B95,Programs!$B$3:$AB$102,12,0), "")</f>
        <v>85</v>
      </c>
      <c r="DJ95">
        <f>IFERROR(VLOOKUP(B95,Programs!$B$3:$AB$102,13,0), "")</f>
        <v>0</v>
      </c>
      <c r="DK95">
        <f>IFERROR(VLOOKUP(B95,Programs!$B$3:$AB$102,14,0), "")</f>
        <v>7600</v>
      </c>
      <c r="DL95" t="str">
        <f>IFERROR(VLOOKUP(B95,Programs!$B$3:$AB$102,15,0), "")</f>
        <v>PLN</v>
      </c>
      <c r="DM95">
        <f>IFERROR(VLOOKUP(B95,Programs!$B$3:$AB$102,16,0), "")</f>
        <v>4</v>
      </c>
      <c r="DN95">
        <f>IFERROR(VLOOKUP(B95,Programs!$B$3:$AB$102,17,0), "")</f>
        <v>3</v>
      </c>
      <c r="DO95">
        <f>IFERROR(VLOOKUP(B95,Programs!$B$3:$AB$102,18,0), "")</f>
        <v>0</v>
      </c>
      <c r="DP95">
        <f>IFERROR(VLOOKUP(B95,Programs!$B$3:$AB$102,19,0), "")</f>
        <v>0</v>
      </c>
      <c r="DQ95" s="30" t="str">
        <f>IFERROR(VLOOKUP(B95,Programs!$B$3:$AB$102,20,0), "")</f>
        <v>Yes</v>
      </c>
      <c r="DR95" t="str">
        <f>IFERROR(VLOOKUP(B95,Programs!$B$3:$AB$102,21,0), "")</f>
        <v>No</v>
      </c>
      <c r="DS95" t="str">
        <f>IFERROR(VLOOKUP(B95,Programs!$B$3:$AB$102,22,0), "")</f>
        <v>No</v>
      </c>
      <c r="DT95" t="str">
        <f>IFERROR(VLOOKUP(B95,Programs!$B$3:$AB$102,23,0), "")</f>
        <v>No</v>
      </c>
      <c r="DU95" t="str">
        <f>IFERROR(VLOOKUP(B95,Programs!$B$3:$AB$102,24,0), "")</f>
        <v>Yes</v>
      </c>
      <c r="DV95" t="str">
        <f>IFERROR(VLOOKUP(B95,Programs!$B$3:$AB$102,25,0), "")</f>
        <v>No</v>
      </c>
      <c r="DW95" t="str">
        <f>IFERROR(VLOOKUP(B95,Programs!$B$3:$AB$102,26,0), "")</f>
        <v>Yes</v>
      </c>
      <c r="DX95" t="str">
        <f>IFERROR(VLOOKUP(B95,Programs!$B$3:$AB$102,27,0), "")</f>
        <v>No</v>
      </c>
    </row>
    <row r="96" spans="1:128" x14ac:dyDescent="0.3">
      <c r="A96">
        <v>95</v>
      </c>
      <c r="B96" t="s">
        <v>132</v>
      </c>
      <c r="C96" t="s">
        <v>1</v>
      </c>
      <c r="D96">
        <v>98</v>
      </c>
      <c r="E96">
        <f>IFERROR(VLOOKUP(B96,'2021'!$B$3:$AB$102,22,0), "")</f>
        <v>98</v>
      </c>
      <c r="F96">
        <f>IFERROR(VLOOKUP(B96,'2020'!$B$3:$AD$92,11,0), "")</f>
        <v>68</v>
      </c>
      <c r="G96" t="str">
        <f>IFERROR(VLOOKUP(B96,'2019'!$B$3:$AC$102,14,0), "")</f>
        <v/>
      </c>
      <c r="I96" t="e">
        <f t="shared" si="1"/>
        <v>#VALUE!</v>
      </c>
      <c r="J96">
        <v>46</v>
      </c>
      <c r="K96">
        <f>IFERROR(VLOOKUP(B96,'2021'!$B$3:$AB$102,10,0), "")</f>
        <v>46</v>
      </c>
      <c r="L96">
        <f>IFERROR(VLOOKUP(B96,'2020'!$B$3:$AD$92,20,0), "")</f>
        <v>46</v>
      </c>
      <c r="M96" t="str">
        <f>IFERROR(VLOOKUP(B96,'2019'!$B$3:$AC$102,19,0), "")</f>
        <v/>
      </c>
      <c r="N96" t="str">
        <f>IFERROR(VLOOKUP(B96,'2018'!$B$3:$U$102,14,0), "")</f>
        <v/>
      </c>
      <c r="O96">
        <v>48</v>
      </c>
      <c r="P96">
        <f>IFERROR(VLOOKUP(B96,'2021'!B97:$AB$102,23,0), "")</f>
        <v>50</v>
      </c>
      <c r="Q96">
        <f>IFERROR(VLOOKUP(B96,'2020'!$B$3:$AD$92,4,0), "")</f>
        <v>48</v>
      </c>
      <c r="R96" t="str">
        <f>IFERROR(VLOOKUP(B96,'2019'!$B$3:$AC$102,5,0), "")</f>
        <v/>
      </c>
      <c r="T96">
        <v>93</v>
      </c>
      <c r="U96" t="str">
        <f>IFERROR(VLOOKUP(B96,'2021'!$B$3:$AB$102,11,0), "")</f>
        <v>-</v>
      </c>
      <c r="V96" t="str">
        <f>IFERROR(VLOOKUP(B96,'2020'!$B$3:$AD$92,6,0), "")</f>
        <v/>
      </c>
      <c r="W96" t="str">
        <f>IFERROR(VLOOKUP(B96,'2019'!$B$3:$AC$102,12,0), "")</f>
        <v/>
      </c>
      <c r="X96" t="str">
        <f>IFERROR(VLOOKUP(B96,'2018'!$B$3:$U$102,15,0), "")</f>
        <v/>
      </c>
      <c r="Y96">
        <v>80</v>
      </c>
      <c r="Z96">
        <f>IFERROR(VLOOKUP(B96,'2021'!$B$3:$AB$102,12,0), "")</f>
        <v>78</v>
      </c>
      <c r="AA96">
        <f>IFERROR(VLOOKUP(B96,'2020'!$B$3:$AD$92,15,0), "")</f>
        <v>78</v>
      </c>
      <c r="AB96" t="str">
        <f>IFERROR(VLOOKUP(B96,'2019'!$B$3:$AC$102,21,0), "")</f>
        <v/>
      </c>
      <c r="AC96" t="str">
        <f>IFERROR(VLOOKUP(B96,'2018'!$B$3:$U$102,19,0), "")</f>
        <v/>
      </c>
      <c r="AD96">
        <v>81</v>
      </c>
      <c r="AE96">
        <f>IFERROR(VLOOKUP(B96,'2021'!$B$3:$AB$102,9,0), "")</f>
        <v>80</v>
      </c>
      <c r="AF96">
        <f>IFERROR(VLOOKUP(B96,'2020'!$B$3:$AD$92,18,0), "")</f>
        <v>58</v>
      </c>
      <c r="AG96" t="str">
        <f>IFERROR(VLOOKUP(B96,'2019'!$B$3:$AC$102,16,0), "")</f>
        <v/>
      </c>
      <c r="AH96" t="str">
        <f>IFERROR(VLOOKUP(B96,'2018'!$B$3:$U$102,16,0), "")</f>
        <v/>
      </c>
      <c r="AI96">
        <v>95</v>
      </c>
      <c r="AJ96">
        <v>96</v>
      </c>
      <c r="AK96">
        <v>88</v>
      </c>
      <c r="AM96" t="str">
        <f>IFERROR(VLOOKUP(B96,'2019'!$B$3:$AC$102,24,0), "")</f>
        <v/>
      </c>
      <c r="AN96">
        <v>8.08</v>
      </c>
      <c r="AO96">
        <f>IFERROR(VLOOKUP(B96,'2021'!$B$3:$AB$102,13,0), "")</f>
        <v>8.1300000000000008</v>
      </c>
      <c r="AP96">
        <f>IFERROR(VLOOKUP(B96,'2020'!$B$3:$AD$92,25,0), "")</f>
        <v>8.2799999999999994</v>
      </c>
      <c r="AS96">
        <v>62</v>
      </c>
      <c r="AT96">
        <f>IFERROR(VLOOKUP(B96,'2021'!$B$3:$AB$102,3,0), "")</f>
        <v>62</v>
      </c>
      <c r="AU96">
        <f>IFERROR(VLOOKUP(B96,'2020'!$B$3:$AD$92,12,0), "")</f>
        <v>46</v>
      </c>
      <c r="AV96" t="str">
        <f>IFERROR(VLOOKUP(B96,'2019'!$B$3:$AC$102,22,0), "")</f>
        <v/>
      </c>
      <c r="AW96" t="str">
        <f>IFERROR(VLOOKUP(B96,'2018'!$B$3:$U$102,5,0), "")</f>
        <v/>
      </c>
      <c r="AX96">
        <v>51</v>
      </c>
      <c r="AY96">
        <f>IFERROR(VLOOKUP(B96,'2021'!$B$3:$AB$102,27,0), "")</f>
        <v>57</v>
      </c>
      <c r="AZ96">
        <f>IFERROR(VLOOKUP(B96,'2020'!$B$3:$AD$92,8,0), "")</f>
        <v>53</v>
      </c>
      <c r="BA96" t="str">
        <f>IFERROR(VLOOKUP(B96,'2019'!B97:$AC$102,20,0), "")</f>
        <v/>
      </c>
      <c r="BB96" t="str">
        <f>IFERROR(VLOOKUP(B96,'2018'!$B$3:$U$102,4,0), "")</f>
        <v/>
      </c>
      <c r="BC96">
        <v>51</v>
      </c>
      <c r="BD96">
        <f>IFERROR(VLOOKUP(B96,'2021'!$B$3:$AB$102,6,0), "")</f>
        <v>51</v>
      </c>
      <c r="BE96">
        <f>IFERROR(VLOOKUP(B96,'2020'!$B$3:$AD$92,3,0), "")</f>
        <v>52</v>
      </c>
      <c r="BF96" t="str">
        <f>IFERROR(VLOOKUP(B96,'2019'!$B$3:$AC$102,27,0), "")</f>
        <v/>
      </c>
      <c r="BG96" t="str">
        <f>IFERROR(VLOOKUP(B96,'2018'!$B$3:$U$102,8,0), "")</f>
        <v/>
      </c>
      <c r="BH96">
        <v>93</v>
      </c>
      <c r="BI96" t="str">
        <f>IFERROR(VLOOKUP(B97,'2021'!$B$3:$AB$102,17,0), "")</f>
        <v/>
      </c>
      <c r="BJ96">
        <f>IFERROR(VLOOKUP(B96,'2020'!$B$3:$AD$92,2,0), "")</f>
        <v>81</v>
      </c>
      <c r="BK96" t="str">
        <f>IFERROR(VLOOKUP(B96,'2019'!$B$3:$AC$102,11,0), "")</f>
        <v/>
      </c>
      <c r="BL96" t="str">
        <f>IFERROR(VLOOKUP(B96,'2018'!B97:U196,13,0), "")</f>
        <v/>
      </c>
      <c r="BM96" s="25">
        <v>33.380000000000003</v>
      </c>
      <c r="BN96" s="25">
        <f>IFERROR(VLOOKUP($B96,'2021'!$B$3:$AB$102,20,0),"")</f>
        <v>36.048000000000002</v>
      </c>
      <c r="BO96" s="25">
        <f>IFERROR(VLOOKUP($B96,'2020'!$B$3:$AD$92,20,0),"")</f>
        <v>46</v>
      </c>
      <c r="BP96" s="25" t="str">
        <f>IFERROR(VLOOKUP($B96,'2019'!$B$3:$AC$102,17,0),"")</f>
        <v/>
      </c>
      <c r="BQ96" s="25" t="str">
        <f>IFERROR(VLOOKUP($B96,'2018'!$B$3:$U$102,17,0),"")</f>
        <v/>
      </c>
      <c r="BR96" s="1">
        <v>62177</v>
      </c>
      <c r="BS96" s="1">
        <f>IFERROR(VLOOKUP(B96,'2021'!$B$3:$AB$102,18,0), "")</f>
        <v>59543</v>
      </c>
      <c r="BT96" s="1">
        <f>IFERROR(VLOOKUP(B96,'2020'!$B$3:$AD$92,16,0), "")</f>
        <v>58397</v>
      </c>
      <c r="BU96" s="1" t="str">
        <f>IFERROR(VLOOKUP(B96,'2019'!$B$3:$AC$102,7,0), "")</f>
        <v/>
      </c>
      <c r="BV96" s="1"/>
      <c r="BW96">
        <v>49</v>
      </c>
      <c r="BX96">
        <f>IFERROR(VLOOKUP(B96,'2021'!$B$3:$AB$102,24,0), "")</f>
        <v>53</v>
      </c>
      <c r="BY96">
        <f>IFERROR(VLOOKUP(B96,'2020'!$B$3:$AD$92,28,0), "")</f>
        <v>51</v>
      </c>
      <c r="BZ96" t="str">
        <f>IFERROR(VLOOKUP(B96,'2019'!$B$3:$AC$102,13,0), "")</f>
        <v/>
      </c>
      <c r="CB96" t="s">
        <v>296</v>
      </c>
      <c r="CC96" t="str">
        <f>IFERROR(VLOOKUP(B96,'2021'!$B$3:$AB$102,5,0), "")</f>
        <v>93 (86)</v>
      </c>
      <c r="CD96" t="str">
        <f>IFERROR(VLOOKUP(B96,'2020'!$B$3:$AD$92,13,0), "")</f>
        <v>94 (85)</v>
      </c>
      <c r="CE96" t="str">
        <f>IFERROR(VLOOKUP(B96,'2019'!$B$3:$AC$102,10,0), "")</f>
        <v/>
      </c>
      <c r="CG96">
        <v>54</v>
      </c>
      <c r="CH96">
        <f>IFERROR(VLOOKUP(B96,'2021'!$B$3:$AB$102,7,0), "")</f>
        <v>56</v>
      </c>
      <c r="CI96">
        <f>IFERROR(VLOOKUP(B96,'2020'!$B$3:$AD$92,17,0), "")</f>
        <v>56</v>
      </c>
      <c r="CJ96" t="str">
        <f>IFERROR(VLOOKUP(B96,'2019'!$B$3:$AC$102,9,0), "")</f>
        <v/>
      </c>
      <c r="CK96" t="str">
        <f>IFERROR(VLOOKUP(B96,'2018'!$B$3:$U$102,11,0), "")</f>
        <v/>
      </c>
      <c r="CL96">
        <v>21</v>
      </c>
      <c r="CM96">
        <f>IFERROR(VLOOKUP(B96,'2021'!$B$3:$AB$102,19,0), "")</f>
        <v>19</v>
      </c>
      <c r="CN96">
        <f>IFERROR(VLOOKUP(B96,'2020'!$B$3:$AD$92,26,0), "")</f>
        <v>20</v>
      </c>
      <c r="CO96" t="str">
        <f>IFERROR(VLOOKUP(B96,'2019'!$B$3:$AC$102,3,0), "")</f>
        <v/>
      </c>
      <c r="CP96" t="str">
        <f>IFERROR(VLOOKUP(B96,'2018'!$B$3:$U$102,18,0), "")</f>
        <v/>
      </c>
      <c r="CQ96">
        <v>81.733000000000004</v>
      </c>
      <c r="CR96">
        <f>IFERROR(VLOOKUP(B96,'2021'!$B$3:$AB$102,21,0), "")</f>
        <v>80.47</v>
      </c>
      <c r="CS96">
        <f>IFERROR(VLOOKUP(B96,'2020'!$B$3:$AD$92,7,0), "")</f>
        <v>82</v>
      </c>
      <c r="CV96" t="s">
        <v>159</v>
      </c>
      <c r="CW96">
        <v>100</v>
      </c>
      <c r="CX96">
        <v>24</v>
      </c>
      <c r="CY96">
        <f>IFERROR( VLOOKUP(B96,Programs!B97:$AB$102,2,0), "")</f>
        <v>6.5</v>
      </c>
      <c r="CZ96">
        <f>IFERROR(VLOOKUP(B96,Programs!B97:$AB$102,3,0), "")</f>
        <v>90</v>
      </c>
      <c r="DA96">
        <f>IFERROR(VLOOKUP(B96,Programs!$B$3:$AB$102,3,0), "")</f>
        <v>90</v>
      </c>
      <c r="DB96">
        <f>IFERROR(VLOOKUP(B96,Programs!$B$3:$AB$102,5,0), "")</f>
        <v>0</v>
      </c>
      <c r="DC96" t="str">
        <f>IFERROR(VLOOKUP(B96,Programs!$B$3:$AB$102,6,0), "")</f>
        <v>No</v>
      </c>
      <c r="DD96">
        <f>IFERROR(VLOOKUP(B96,Programs!$B$3:$AB$102,7,0), "")</f>
        <v>0</v>
      </c>
      <c r="DE96" t="str">
        <f>IFERROR(VLOOKUP(B96,Programs!$B$3:$AB$102,8,0), "")</f>
        <v>If you have achieved a 3 year programme before such as a Bachelor in Business Administration before, you can decide to continue to study at PSB, by integrating our Master in Management (MiM) in two years.</v>
      </c>
      <c r="DF96">
        <f>IFERROR(VLOOKUP(B96,Programs!$B$3:$AB$102,9,0), "")</f>
        <v>1</v>
      </c>
      <c r="DG96">
        <f>IFERROR(VLOOKUP(B96,Programs!$B$3:$AB$102,10,0), "")</f>
        <v>17</v>
      </c>
      <c r="DH96" t="str">
        <f>IFERROR(VLOOKUP(B96,Programs!$B$3:$AB$102,11,0), "")</f>
        <v>Both</v>
      </c>
      <c r="DI96">
        <f>IFERROR(VLOOKUP(B96,Programs!$B$3:$AB$102,12,0), "")</f>
        <v>100</v>
      </c>
      <c r="DJ96">
        <f>IFERROR(VLOOKUP(B96,Programs!$B$3:$AB$102,13,0), "")</f>
        <v>0</v>
      </c>
      <c r="DK96">
        <f>IFERROR(VLOOKUP(B96,Programs!$B$3:$AB$102,14,0), "")</f>
        <v>22600</v>
      </c>
      <c r="DL96" t="str">
        <f>IFERROR(VLOOKUP(B96,Programs!$B$3:$AB$102,15,0), "")</f>
        <v>Euro</v>
      </c>
      <c r="DM96">
        <f>IFERROR(VLOOKUP(B96,Programs!$B$3:$AB$102,16,0), "")</f>
        <v>4</v>
      </c>
      <c r="DN96">
        <f>IFERROR(VLOOKUP(B96,Programs!$B$3:$AB$102,17,0), "")</f>
        <v>3</v>
      </c>
      <c r="DO96">
        <f>IFERROR(VLOOKUP(B96,Programs!$B$3:$AB$102,18,0), "")</f>
        <v>27</v>
      </c>
      <c r="DP96">
        <f>IFERROR(VLOOKUP(B96,Programs!$B$3:$AB$102,19,0), "")</f>
        <v>0</v>
      </c>
      <c r="DQ96" s="30" t="str">
        <f>IFERROR(VLOOKUP(B96,Programs!$B$3:$AB$102,20,0), "")</f>
        <v>Yes</v>
      </c>
      <c r="DR96" t="str">
        <f>IFERROR(VLOOKUP(B96,Programs!$B$3:$AB$102,21,0), "")</f>
        <v>No</v>
      </c>
      <c r="DS96" t="str">
        <f>IFERROR(VLOOKUP(B96,Programs!$B$3:$AB$102,22,0), "")</f>
        <v>No</v>
      </c>
      <c r="DT96" t="str">
        <f>IFERROR(VLOOKUP(B96,Programs!$B$3:$AB$102,23,0), "")</f>
        <v>No</v>
      </c>
      <c r="DU96" t="str">
        <f>IFERROR(VLOOKUP(B96,Programs!$B$3:$AB$102,24,0), "")</f>
        <v>Yes</v>
      </c>
      <c r="DV96" t="str">
        <f>IFERROR(VLOOKUP(B96,Programs!$B$3:$AB$102,25,0), "")</f>
        <v>No</v>
      </c>
      <c r="DW96" t="str">
        <f>IFERROR(VLOOKUP(B96,Programs!$B$3:$AB$102,26,0), "")</f>
        <v>Yes</v>
      </c>
      <c r="DX96" t="str">
        <f>IFERROR(VLOOKUP(B96,Programs!$B$3:$AB$102,27,0), "")</f>
        <v>No</v>
      </c>
    </row>
    <row r="97" spans="1:128" x14ac:dyDescent="0.3">
      <c r="A97">
        <v>96</v>
      </c>
      <c r="B97" t="s">
        <v>133</v>
      </c>
      <c r="C97" t="s">
        <v>14</v>
      </c>
      <c r="D97">
        <v>72</v>
      </c>
      <c r="E97" t="str">
        <f>IFERROR(VLOOKUP(B97,'2021'!$B$3:$AB$102,22,0), "")</f>
        <v/>
      </c>
      <c r="F97" t="str">
        <f>IFERROR(VLOOKUP(B97,'2020'!$B$3:$AD$92,11,0), "")</f>
        <v/>
      </c>
      <c r="G97" t="str">
        <f>IFERROR(VLOOKUP(B97,'2019'!$B$3:$AC$102,14,0), "")</f>
        <v/>
      </c>
      <c r="I97" t="e">
        <f t="shared" si="1"/>
        <v>#VALUE!</v>
      </c>
      <c r="J97">
        <v>0</v>
      </c>
      <c r="K97" t="str">
        <f>IFERROR(VLOOKUP(B97,'2021'!$B$3:$AB$102,10,0), "")</f>
        <v/>
      </c>
      <c r="L97" t="str">
        <f>IFERROR(VLOOKUP(B97,'2020'!$B$3:$AD$92,20,0), "")</f>
        <v/>
      </c>
      <c r="M97" t="str">
        <f>IFERROR(VLOOKUP(B97,'2019'!$B$3:$AC$102,19,0), "")</f>
        <v/>
      </c>
      <c r="N97" t="str">
        <f>IFERROR(VLOOKUP(B97,'2018'!$B$3:$U$102,14,0), "")</f>
        <v/>
      </c>
      <c r="O97">
        <v>86</v>
      </c>
      <c r="P97" t="str">
        <f>IFERROR(VLOOKUP(B97,'2021'!B98:$AB$102,23,0), "")</f>
        <v/>
      </c>
      <c r="Q97" t="str">
        <f>IFERROR(VLOOKUP(B97,'2020'!$B$3:$AD$92,4,0), "")</f>
        <v/>
      </c>
      <c r="R97" t="str">
        <f>IFERROR(VLOOKUP(B97,'2019'!$B$3:$AC$102,5,0), "")</f>
        <v/>
      </c>
      <c r="T97" t="s">
        <v>174</v>
      </c>
      <c r="U97" t="str">
        <f>IFERROR(VLOOKUP(B97,'2021'!$B$3:$AB$102,11,0), "")</f>
        <v/>
      </c>
      <c r="V97" t="str">
        <f>IFERROR(VLOOKUP(B97,'2020'!$B$3:$AD$92,6,0), "")</f>
        <v/>
      </c>
      <c r="W97" t="str">
        <f>IFERROR(VLOOKUP(B97,'2019'!$B$3:$AC$102,12,0), "")</f>
        <v/>
      </c>
      <c r="X97" t="str">
        <f>IFERROR(VLOOKUP(B97,'2018'!$B$3:$U$102,15,0), "")</f>
        <v/>
      </c>
      <c r="Y97">
        <v>78</v>
      </c>
      <c r="Z97" t="str">
        <f>IFERROR(VLOOKUP(B97,'2021'!$B$3:$AB$102,12,0), "")</f>
        <v/>
      </c>
      <c r="AA97" t="str">
        <f>IFERROR(VLOOKUP(B97,'2020'!$B$3:$AD$92,15,0), "")</f>
        <v/>
      </c>
      <c r="AB97" t="str">
        <f>IFERROR(VLOOKUP(B97,'2019'!$B$3:$AC$102,21,0), "")</f>
        <v/>
      </c>
      <c r="AC97" t="str">
        <f>IFERROR(VLOOKUP(B97,'2018'!$B$3:$U$102,19,0), "")</f>
        <v/>
      </c>
      <c r="AD97">
        <v>96</v>
      </c>
      <c r="AE97" t="str">
        <f>IFERROR(VLOOKUP(B97,'2021'!$B$3:$AB$102,9,0), "")</f>
        <v/>
      </c>
      <c r="AF97" t="str">
        <f>IFERROR(VLOOKUP(B97,'2020'!$B$3:$AD$92,18,0), "")</f>
        <v/>
      </c>
      <c r="AG97" t="str">
        <f>IFERROR(VLOOKUP(B97,'2019'!$B$3:$AC$102,16,0), "")</f>
        <v/>
      </c>
      <c r="AH97" t="str">
        <f>IFERROR(VLOOKUP(B97,'2018'!$B$3:$U$102,16,0), "")</f>
        <v/>
      </c>
      <c r="AI97">
        <v>96</v>
      </c>
      <c r="AJ97" t="s">
        <v>174</v>
      </c>
      <c r="AK97" t="s">
        <v>174</v>
      </c>
      <c r="AM97" t="str">
        <f>IFERROR(VLOOKUP(B97,'2019'!$B$3:$AC$102,24,0), "")</f>
        <v/>
      </c>
      <c r="AN97">
        <v>8.34</v>
      </c>
      <c r="AO97" t="str">
        <f>IFERROR(VLOOKUP(B97,'2021'!$B$3:$AB$102,13,0), "")</f>
        <v/>
      </c>
      <c r="AP97" t="str">
        <f>IFERROR(VLOOKUP(B97,'2020'!$B$3:$AD$92,25,0), "")</f>
        <v/>
      </c>
      <c r="AS97">
        <v>25</v>
      </c>
      <c r="AT97" t="str">
        <f>IFERROR(VLOOKUP(B97,'2021'!$B$3:$AB$102,3,0), "")</f>
        <v/>
      </c>
      <c r="AU97" t="str">
        <f>IFERROR(VLOOKUP(B97,'2020'!$B$3:$AD$92,12,0), "")</f>
        <v/>
      </c>
      <c r="AV97" t="str">
        <f>IFERROR(VLOOKUP(B97,'2019'!$B$3:$AC$102,22,0), "")</f>
        <v/>
      </c>
      <c r="AW97" t="str">
        <f>IFERROR(VLOOKUP(B97,'2018'!$B$3:$U$102,5,0), "")</f>
        <v/>
      </c>
      <c r="AX97">
        <v>29</v>
      </c>
      <c r="AY97" t="str">
        <f>IFERROR(VLOOKUP(B97,'2021'!$B$3:$AB$102,27,0), "")</f>
        <v/>
      </c>
      <c r="AZ97" t="str">
        <f>IFERROR(VLOOKUP(B97,'2020'!$B$3:$AD$92,8,0), "")</f>
        <v/>
      </c>
      <c r="BA97" t="str">
        <f>IFERROR(VLOOKUP(B97,'2019'!B98:$AC$102,20,0), "")</f>
        <v/>
      </c>
      <c r="BB97" t="str">
        <f>IFERROR(VLOOKUP(B97,'2018'!$B$3:$U$102,4,0), "")</f>
        <v/>
      </c>
      <c r="BC97">
        <v>54</v>
      </c>
      <c r="BD97" t="str">
        <f>IFERROR(VLOOKUP(B97,'2021'!$B$3:$AB$102,6,0), "")</f>
        <v/>
      </c>
      <c r="BE97" t="str">
        <f>IFERROR(VLOOKUP(B97,'2020'!$B$3:$AD$92,3,0), "")</f>
        <v/>
      </c>
      <c r="BF97" t="str">
        <f>IFERROR(VLOOKUP(B97,'2019'!$B$3:$AC$102,27,0), "")</f>
        <v/>
      </c>
      <c r="BG97" t="str">
        <f>IFERROR(VLOOKUP(B97,'2018'!$B$3:$U$102,8,0), "")</f>
        <v/>
      </c>
      <c r="BH97">
        <v>27</v>
      </c>
      <c r="BI97" t="str">
        <f>IFERROR(VLOOKUP(B98,'2021'!$B$3:$AB$102,17,0), "")</f>
        <v/>
      </c>
      <c r="BJ97" t="str">
        <f>IFERROR(VLOOKUP(B97,'2020'!$B$3:$AD$92,2,0), "")</f>
        <v/>
      </c>
      <c r="BK97" t="str">
        <f>IFERROR(VLOOKUP(B97,'2019'!$B$3:$AC$102,11,0), "")</f>
        <v/>
      </c>
      <c r="BL97" t="str">
        <f>IFERROR(VLOOKUP(B97,'2018'!B98:U197,13,0), "")</f>
        <v/>
      </c>
      <c r="BM97" s="25">
        <v>51.5</v>
      </c>
      <c r="BN97" s="25" t="str">
        <f>IFERROR(VLOOKUP($B97,'2021'!$B$3:$AB$102,20,0),"")</f>
        <v/>
      </c>
      <c r="BO97" s="25" t="str">
        <f>IFERROR(VLOOKUP($B97,'2020'!$B$3:$AD$92,20,0),"")</f>
        <v/>
      </c>
      <c r="BP97" s="25" t="str">
        <f>IFERROR(VLOOKUP($B97,'2019'!$B$3:$AC$102,17,0),"")</f>
        <v/>
      </c>
      <c r="BQ97" s="25" t="str">
        <f>IFERROR(VLOOKUP($B97,'2018'!$B$3:$U$102,17,0),"")</f>
        <v/>
      </c>
      <c r="BR97" s="1">
        <v>92800</v>
      </c>
      <c r="BS97" s="1" t="str">
        <f>IFERROR(VLOOKUP(B97,'2021'!$B$3:$AB$102,18,0), "")</f>
        <v/>
      </c>
      <c r="BT97" s="1" t="str">
        <f>IFERROR(VLOOKUP(B97,'2020'!$B$3:$AD$92,16,0), "")</f>
        <v/>
      </c>
      <c r="BU97" s="1" t="str">
        <f>IFERROR(VLOOKUP(B97,'2019'!$B$3:$AC$102,7,0), "")</f>
        <v/>
      </c>
      <c r="BV97" s="1"/>
      <c r="BW97">
        <v>99</v>
      </c>
      <c r="BX97" t="str">
        <f>IFERROR(VLOOKUP(B97,'2021'!$B$3:$AB$102,24,0), "")</f>
        <v/>
      </c>
      <c r="BY97" t="str">
        <f>IFERROR(VLOOKUP(B97,'2020'!$B$3:$AD$92,28,0), "")</f>
        <v/>
      </c>
      <c r="BZ97" t="str">
        <f>IFERROR(VLOOKUP(B97,'2019'!$B$3:$AC$102,13,0), "")</f>
        <v/>
      </c>
      <c r="CB97" t="s">
        <v>187</v>
      </c>
      <c r="CC97" t="str">
        <f>IFERROR(VLOOKUP(B97,'2021'!$B$3:$AB$102,5,0), "")</f>
        <v/>
      </c>
      <c r="CD97" t="str">
        <f>IFERROR(VLOOKUP(B97,'2020'!$B$3:$AD$92,13,0), "")</f>
        <v/>
      </c>
      <c r="CE97" t="str">
        <f>IFERROR(VLOOKUP(B97,'2019'!$B$3:$AC$102,10,0), "")</f>
        <v/>
      </c>
      <c r="CG97">
        <v>0</v>
      </c>
      <c r="CH97" t="str">
        <f>IFERROR(VLOOKUP(B97,'2021'!$B$3:$AB$102,7,0), "")</f>
        <v/>
      </c>
      <c r="CI97" t="str">
        <f>IFERROR(VLOOKUP(B97,'2020'!$B$3:$AD$92,17,0), "")</f>
        <v/>
      </c>
      <c r="CJ97" t="str">
        <f>IFERROR(VLOOKUP(B97,'2019'!$B$3:$AC$102,9,0), "")</f>
        <v/>
      </c>
      <c r="CK97" t="str">
        <f>IFERROR(VLOOKUP(B97,'2018'!$B$3:$U$102,11,0), "")</f>
        <v/>
      </c>
      <c r="CL97">
        <v>0</v>
      </c>
      <c r="CM97" t="str">
        <f>IFERROR(VLOOKUP(B97,'2021'!$B$3:$AB$102,19,0), "")</f>
        <v/>
      </c>
      <c r="CN97" t="str">
        <f>IFERROR(VLOOKUP(B97,'2020'!$B$3:$AD$92,26,0), "")</f>
        <v/>
      </c>
      <c r="CO97" t="str">
        <f>IFERROR(VLOOKUP(B97,'2019'!$B$3:$AC$102,3,0), "")</f>
        <v/>
      </c>
      <c r="CP97" t="str">
        <f>IFERROR(VLOOKUP(B97,'2018'!$B$3:$U$102,18,0), "")</f>
        <v/>
      </c>
      <c r="CQ97">
        <v>80.947000000000003</v>
      </c>
      <c r="CR97" t="str">
        <f>IFERROR(VLOOKUP(B97,'2021'!$B$3:$AB$102,21,0), "")</f>
        <v/>
      </c>
      <c r="CS97" t="str">
        <f>IFERROR(VLOOKUP(B97,'2020'!$B$3:$AD$92,7,0), "")</f>
        <v/>
      </c>
      <c r="CV97" t="s">
        <v>276</v>
      </c>
      <c r="CW97">
        <v>100</v>
      </c>
      <c r="CX97">
        <v>23</v>
      </c>
      <c r="CY97">
        <f>IFERROR( VLOOKUP(B97,Programs!B98:$AB$102,2,0), "")</f>
        <v>7</v>
      </c>
      <c r="CZ97">
        <f>IFERROR(VLOOKUP(B97,Programs!B98:$AB$102,3,0), "")</f>
        <v>93</v>
      </c>
      <c r="DA97">
        <f>IFERROR(VLOOKUP(B97,Programs!$B$3:$AB$102,3,0), "")</f>
        <v>93</v>
      </c>
      <c r="DB97">
        <f>IFERROR(VLOOKUP(B97,Programs!$B$3:$AB$102,5,0), "")</f>
        <v>0</v>
      </c>
      <c r="DC97" t="str">
        <f>IFERROR(VLOOKUP(B97,Programs!$B$3:$AB$102,6,0), "")</f>
        <v>No</v>
      </c>
      <c r="DD97">
        <f>IFERROR(VLOOKUP(B97,Programs!$B$3:$AB$102,7,0), "")</f>
        <v>0</v>
      </c>
      <c r="DE97" t="str">
        <f>IFERROR(VLOOKUP(B97,Programs!$B$3:$AB$102,8,0), "")</f>
        <v>Bachelor’s Degree (10+2+3) in any discipline from recognised Universities with a minimum of 55% and 3+ years of work experience.</v>
      </c>
      <c r="DF97">
        <f>IFERROR(VLOOKUP(B97,Programs!$B$3:$AB$102,9,0), "")</f>
        <v>1</v>
      </c>
      <c r="DG97">
        <f>IFERROR(VLOOKUP(B97,Programs!$B$3:$AB$102,10,0), "")</f>
        <v>5</v>
      </c>
      <c r="DH97" t="str">
        <f>IFERROR(VLOOKUP(B97,Programs!$B$3:$AB$102,11,0), "")</f>
        <v>Both</v>
      </c>
      <c r="DI97">
        <f>IFERROR(VLOOKUP(B97,Programs!$B$3:$AB$102,12,0), "")</f>
        <v>1500</v>
      </c>
      <c r="DJ97">
        <f>IFERROR(VLOOKUP(B97,Programs!$B$3:$AB$102,13,0), "")</f>
        <v>0</v>
      </c>
      <c r="DK97" t="str">
        <f>IFERROR(VLOOKUP(B97,Programs!$B$3:$AB$102,14,0), "")</f>
        <v>4,75,000</v>
      </c>
      <c r="DL97" t="str">
        <f>IFERROR(VLOOKUP(B97,Programs!$B$3:$AB$102,15,0), "")</f>
        <v>INR</v>
      </c>
      <c r="DM97">
        <f>IFERROR(VLOOKUP(B97,Programs!$B$3:$AB$102,16,0), "")</f>
        <v>6</v>
      </c>
      <c r="DN97">
        <f>IFERROR(VLOOKUP(B97,Programs!$B$3:$AB$102,17,0), "")</f>
        <v>3</v>
      </c>
      <c r="DO97">
        <f>IFERROR(VLOOKUP(B97,Programs!$B$3:$AB$102,18,0), "")</f>
        <v>10</v>
      </c>
      <c r="DP97">
        <f>IFERROR(VLOOKUP(B97,Programs!$B$3:$AB$102,19,0), "")</f>
        <v>12</v>
      </c>
      <c r="DQ97" s="30" t="str">
        <f>IFERROR(VLOOKUP(B97,Programs!$B$3:$AB$102,20,0), "")</f>
        <v>No</v>
      </c>
      <c r="DR97" t="str">
        <f>IFERROR(VLOOKUP(B97,Programs!$B$3:$AB$102,21,0), "")</f>
        <v>No</v>
      </c>
      <c r="DS97" t="str">
        <f>IFERROR(VLOOKUP(B97,Programs!$B$3:$AB$102,22,0), "")</f>
        <v>Yes</v>
      </c>
      <c r="DT97" t="str">
        <f>IFERROR(VLOOKUP(B97,Programs!$B$3:$AB$102,23,0), "")</f>
        <v>No</v>
      </c>
      <c r="DU97" t="str">
        <f>IFERROR(VLOOKUP(B97,Programs!$B$3:$AB$102,24,0), "")</f>
        <v>No</v>
      </c>
      <c r="DV97" t="str">
        <f>IFERROR(VLOOKUP(B97,Programs!$B$3:$AB$102,25,0), "")</f>
        <v>Yes</v>
      </c>
      <c r="DW97" t="str">
        <f>IFERROR(VLOOKUP(B97,Programs!$B$3:$AB$102,26,0), "")</f>
        <v>Yes</v>
      </c>
      <c r="DX97" t="str">
        <f>IFERROR(VLOOKUP(B97,Programs!$B$3:$AB$102,27,0), "")</f>
        <v>No</v>
      </c>
    </row>
    <row r="98" spans="1:128" x14ac:dyDescent="0.3">
      <c r="A98">
        <v>97</v>
      </c>
      <c r="B98" t="s">
        <v>134</v>
      </c>
      <c r="C98" t="s">
        <v>14</v>
      </c>
      <c r="D98">
        <v>27</v>
      </c>
      <c r="E98" t="str">
        <f>IFERROR(VLOOKUP(B98,'2021'!$B$3:$AB$102,22,0), "")</f>
        <v/>
      </c>
      <c r="F98" t="str">
        <f>IFERROR(VLOOKUP(B98,'2020'!$B$3:$AD$92,11,0), "")</f>
        <v/>
      </c>
      <c r="G98" t="str">
        <f>IFERROR(VLOOKUP(B98,'2019'!$B$3:$AC$102,14,0), "")</f>
        <v/>
      </c>
      <c r="I98" t="e">
        <f t="shared" si="1"/>
        <v>#VALUE!</v>
      </c>
      <c r="J98">
        <v>0</v>
      </c>
      <c r="K98" t="str">
        <f>IFERROR(VLOOKUP(B98,'2021'!$B$3:$AB$102,10,0), "")</f>
        <v/>
      </c>
      <c r="L98" t="str">
        <f>IFERROR(VLOOKUP(B98,'2020'!$B$3:$AD$92,20,0), "")</f>
        <v/>
      </c>
      <c r="M98" t="str">
        <f>IFERROR(VLOOKUP(B98,'2019'!$B$3:$AC$102,19,0), "")</f>
        <v/>
      </c>
      <c r="N98" t="str">
        <f>IFERROR(VLOOKUP(B98,'2018'!$B$3:$U$102,14,0), "")</f>
        <v/>
      </c>
      <c r="O98">
        <v>91</v>
      </c>
      <c r="P98" t="str">
        <f>IFERROR(VLOOKUP(B98,'2021'!B99:$AB$102,23,0), "")</f>
        <v/>
      </c>
      <c r="Q98" t="str">
        <f>IFERROR(VLOOKUP(B98,'2020'!$B$3:$AD$92,4,0), "")</f>
        <v/>
      </c>
      <c r="R98" t="str">
        <f>IFERROR(VLOOKUP(B98,'2019'!$B$3:$AC$102,5,0), "")</f>
        <v/>
      </c>
      <c r="T98" t="s">
        <v>174</v>
      </c>
      <c r="U98" t="str">
        <f>IFERROR(VLOOKUP(B98,'2021'!$B$3:$AB$102,11,0), "")</f>
        <v/>
      </c>
      <c r="V98" t="str">
        <f>IFERROR(VLOOKUP(B98,'2020'!$B$3:$AD$92,6,0), "")</f>
        <v/>
      </c>
      <c r="W98" t="str">
        <f>IFERROR(VLOOKUP(B98,'2019'!$B$3:$AC$102,12,0), "")</f>
        <v/>
      </c>
      <c r="X98" t="str">
        <f>IFERROR(VLOOKUP(B98,'2018'!$B$3:$U$102,15,0), "")</f>
        <v/>
      </c>
      <c r="Y98">
        <v>98</v>
      </c>
      <c r="Z98" t="str">
        <f>IFERROR(VLOOKUP(B98,'2021'!$B$3:$AB$102,12,0), "")</f>
        <v/>
      </c>
      <c r="AA98" t="str">
        <f>IFERROR(VLOOKUP(B98,'2020'!$B$3:$AD$92,15,0), "")</f>
        <v/>
      </c>
      <c r="AB98" t="str">
        <f>IFERROR(VLOOKUP(B98,'2019'!$B$3:$AC$102,21,0), "")</f>
        <v/>
      </c>
      <c r="AC98" t="str">
        <f>IFERROR(VLOOKUP(B98,'2018'!$B$3:$U$102,19,0), "")</f>
        <v/>
      </c>
      <c r="AD98">
        <v>100</v>
      </c>
      <c r="AE98" t="str">
        <f>IFERROR(VLOOKUP(B98,'2021'!$B$3:$AB$102,9,0), "")</f>
        <v/>
      </c>
      <c r="AF98" t="str">
        <f>IFERROR(VLOOKUP(B98,'2020'!$B$3:$AD$92,18,0), "")</f>
        <v/>
      </c>
      <c r="AG98" t="str">
        <f>IFERROR(VLOOKUP(B98,'2019'!$B$3:$AC$102,16,0), "")</f>
        <v/>
      </c>
      <c r="AH98" t="str">
        <f>IFERROR(VLOOKUP(B98,'2018'!$B$3:$U$102,16,0), "")</f>
        <v/>
      </c>
      <c r="AI98">
        <v>97</v>
      </c>
      <c r="AJ98" t="s">
        <v>174</v>
      </c>
      <c r="AK98" t="s">
        <v>174</v>
      </c>
      <c r="AM98" t="str">
        <f>IFERROR(VLOOKUP(B98,'2019'!$B$3:$AC$102,24,0), "")</f>
        <v/>
      </c>
      <c r="AN98">
        <v>8.84</v>
      </c>
      <c r="AO98" t="str">
        <f>IFERROR(VLOOKUP(B98,'2021'!$B$3:$AB$102,13,0), "")</f>
        <v/>
      </c>
      <c r="AP98" t="str">
        <f>IFERROR(VLOOKUP(B98,'2020'!$B$3:$AD$92,25,0), "")</f>
        <v/>
      </c>
      <c r="AS98">
        <v>22</v>
      </c>
      <c r="AT98" t="str">
        <f>IFERROR(VLOOKUP(B98,'2021'!$B$3:$AB$102,3,0), "")</f>
        <v/>
      </c>
      <c r="AU98" t="str">
        <f>IFERROR(VLOOKUP(B98,'2020'!$B$3:$AD$92,12,0), "")</f>
        <v/>
      </c>
      <c r="AV98" t="str">
        <f>IFERROR(VLOOKUP(B98,'2019'!$B$3:$AC$102,22,0), "")</f>
        <v/>
      </c>
      <c r="AW98" t="str">
        <f>IFERROR(VLOOKUP(B98,'2018'!$B$3:$U$102,5,0), "")</f>
        <v/>
      </c>
      <c r="AX98">
        <v>32</v>
      </c>
      <c r="AY98" t="str">
        <f>IFERROR(VLOOKUP(B98,'2021'!$B$3:$AB$102,27,0), "")</f>
        <v/>
      </c>
      <c r="AZ98" t="str">
        <f>IFERROR(VLOOKUP(B98,'2020'!$B$3:$AD$92,8,0), "")</f>
        <v/>
      </c>
      <c r="BA98" t="str">
        <f>IFERROR(VLOOKUP(B98,'2019'!B99:$AC$102,20,0), "")</f>
        <v/>
      </c>
      <c r="BB98" t="str">
        <f>IFERROR(VLOOKUP(B98,'2018'!$B$3:$U$102,4,0), "")</f>
        <v/>
      </c>
      <c r="BC98">
        <v>43</v>
      </c>
      <c r="BD98" t="str">
        <f>IFERROR(VLOOKUP(B98,'2021'!$B$3:$AB$102,6,0), "")</f>
        <v/>
      </c>
      <c r="BE98" t="str">
        <f>IFERROR(VLOOKUP(B98,'2020'!$B$3:$AD$92,3,0), "")</f>
        <v/>
      </c>
      <c r="BF98" t="str">
        <f>IFERROR(VLOOKUP(B98,'2019'!$B$3:$AC$102,27,0), "")</f>
        <v/>
      </c>
      <c r="BG98" t="str">
        <f>IFERROR(VLOOKUP(B98,'2018'!$B$3:$U$102,8,0), "")</f>
        <v/>
      </c>
      <c r="BH98">
        <v>63</v>
      </c>
      <c r="BI98">
        <f>IFERROR(VLOOKUP(B99,'2021'!$B$3:$AB$102,17,0), "")</f>
        <v>78</v>
      </c>
      <c r="BJ98" t="str">
        <f>IFERROR(VLOOKUP(B98,'2020'!$B$3:$AD$92,2,0), "")</f>
        <v/>
      </c>
      <c r="BK98" t="str">
        <f>IFERROR(VLOOKUP(B98,'2019'!$B$3:$AC$102,11,0), "")</f>
        <v/>
      </c>
      <c r="BL98" t="str">
        <f>IFERROR(VLOOKUP(B98,'2018'!B99:U198,13,0), "")</f>
        <v/>
      </c>
      <c r="BM98" s="25">
        <v>50.47</v>
      </c>
      <c r="BN98" s="25" t="str">
        <f>IFERROR(VLOOKUP($B98,'2021'!$B$3:$AB$102,20,0),"")</f>
        <v/>
      </c>
      <c r="BO98" s="25" t="str">
        <f>IFERROR(VLOOKUP($B98,'2020'!$B$3:$AD$92,20,0),"")</f>
        <v/>
      </c>
      <c r="BP98" s="25" t="str">
        <f>IFERROR(VLOOKUP($B98,'2019'!$B$3:$AC$102,17,0),"")</f>
        <v/>
      </c>
      <c r="BQ98" s="25" t="str">
        <f>IFERROR(VLOOKUP($B98,'2018'!$B$3:$U$102,17,0),"")</f>
        <v/>
      </c>
      <c r="BR98" s="1">
        <v>71792</v>
      </c>
      <c r="BS98" s="1" t="str">
        <f>IFERROR(VLOOKUP(B98,'2021'!$B$3:$AB$102,18,0), "")</f>
        <v/>
      </c>
      <c r="BT98" s="1" t="str">
        <f>IFERROR(VLOOKUP(B98,'2020'!$B$3:$AD$92,16,0), "")</f>
        <v/>
      </c>
      <c r="BU98" s="1" t="str">
        <f>IFERROR(VLOOKUP(B98,'2019'!$B$3:$AC$102,7,0), "")</f>
        <v/>
      </c>
      <c r="BV98" s="1"/>
      <c r="BW98">
        <v>100</v>
      </c>
      <c r="BX98" t="str">
        <f>IFERROR(VLOOKUP(B98,'2021'!$B$3:$AB$102,24,0), "")</f>
        <v/>
      </c>
      <c r="BY98" t="str">
        <f>IFERROR(VLOOKUP(B98,'2020'!$B$3:$AD$92,28,0), "")</f>
        <v/>
      </c>
      <c r="BZ98" t="str">
        <f>IFERROR(VLOOKUP(B98,'2019'!$B$3:$AC$102,13,0), "")</f>
        <v/>
      </c>
      <c r="CB98" t="s">
        <v>206</v>
      </c>
      <c r="CC98" t="str">
        <f>IFERROR(VLOOKUP(B98,'2021'!$B$3:$AB$102,5,0), "")</f>
        <v/>
      </c>
      <c r="CD98" t="str">
        <f>IFERROR(VLOOKUP(B98,'2020'!$B$3:$AD$92,13,0), "")</f>
        <v/>
      </c>
      <c r="CE98" t="str">
        <f>IFERROR(VLOOKUP(B98,'2019'!$B$3:$AC$102,10,0), "")</f>
        <v/>
      </c>
      <c r="CG98">
        <v>0</v>
      </c>
      <c r="CH98" t="str">
        <f>IFERROR(VLOOKUP(B98,'2021'!$B$3:$AB$102,7,0), "")</f>
        <v/>
      </c>
      <c r="CI98" t="str">
        <f>IFERROR(VLOOKUP(B98,'2020'!$B$3:$AD$92,17,0), "")</f>
        <v/>
      </c>
      <c r="CJ98" t="str">
        <f>IFERROR(VLOOKUP(B98,'2019'!$B$3:$AC$102,9,0), "")</f>
        <v/>
      </c>
      <c r="CK98" t="str">
        <f>IFERROR(VLOOKUP(B98,'2018'!$B$3:$U$102,11,0), "")</f>
        <v/>
      </c>
      <c r="CL98">
        <v>0</v>
      </c>
      <c r="CM98" t="str">
        <f>IFERROR(VLOOKUP(B98,'2021'!$B$3:$AB$102,19,0), "")</f>
        <v/>
      </c>
      <c r="CN98" t="str">
        <f>IFERROR(VLOOKUP(B98,'2020'!$B$3:$AD$92,26,0), "")</f>
        <v/>
      </c>
      <c r="CO98" t="str">
        <f>IFERROR(VLOOKUP(B98,'2019'!$B$3:$AC$102,3,0), "")</f>
        <v/>
      </c>
      <c r="CP98" t="str">
        <f>IFERROR(VLOOKUP(B98,'2018'!$B$3:$U$102,18,0), "")</f>
        <v/>
      </c>
      <c r="CQ98">
        <v>85.486000000000004</v>
      </c>
      <c r="CR98" t="str">
        <f>IFERROR(VLOOKUP(B98,'2021'!$B$3:$AB$102,21,0), "")</f>
        <v/>
      </c>
      <c r="CS98" t="str">
        <f>IFERROR(VLOOKUP(B98,'2020'!$B$3:$AD$92,7,0), "")</f>
        <v/>
      </c>
      <c r="CV98" t="s">
        <v>297</v>
      </c>
      <c r="CW98">
        <v>100</v>
      </c>
      <c r="CX98">
        <v>22</v>
      </c>
      <c r="CY98" t="str">
        <f>IFERROR( VLOOKUP(B98,Programs!B99:$AB$102,2,0), "")</f>
        <v>yes</v>
      </c>
      <c r="CZ98">
        <f>IFERROR(VLOOKUP(B98,Programs!B99:$AB$102,3,0), "")</f>
        <v>0</v>
      </c>
      <c r="DA98">
        <f>IFERROR(VLOOKUP(B98,Programs!$B$3:$AB$102,3,0), "")</f>
        <v>0</v>
      </c>
      <c r="DB98">
        <f>IFERROR(VLOOKUP(B98,Programs!$B$3:$AB$102,5,0), "")</f>
        <v>0</v>
      </c>
      <c r="DC98" t="str">
        <f>IFERROR(VLOOKUP(B98,Programs!$B$3:$AB$102,6,0), "")</f>
        <v>Yes</v>
      </c>
      <c r="DD98">
        <f>IFERROR(VLOOKUP(B98,Programs!$B$3:$AB$102,7,0), "")</f>
        <v>0</v>
      </c>
      <c r="DE98" t="str">
        <f>IFERROR(VLOOKUP(B98,Programs!$B$3:$AB$102,8,0), "")</f>
        <v>To be eligible for admission to the PGDM Program(s), the participants must possess a bachelor’s equivalent degree, with a minimum of 50% aggregate marks or equivalent in any discipline, from a recognized university in India or abroad (recognized by the UGC / Association of Indian Universities). </v>
      </c>
      <c r="DF98">
        <f>IFERROR(VLOOKUP(B98,Programs!$B$3:$AB$102,9,0), "")</f>
        <v>5</v>
      </c>
      <c r="DG98">
        <f>IFERROR(VLOOKUP(B98,Programs!$B$3:$AB$102,10,0), "")</f>
        <v>3</v>
      </c>
      <c r="DH98" t="str">
        <f>IFERROR(VLOOKUP(B98,Programs!$B$3:$AB$102,11,0), "")</f>
        <v>Both</v>
      </c>
      <c r="DI98">
        <f>IFERROR(VLOOKUP(B98,Programs!$B$3:$AB$102,12,0), "")</f>
        <v>2200</v>
      </c>
      <c r="DJ98" t="str">
        <f>IFERROR(VLOOKUP(B98,Programs!$B$3:$AB$102,13,0), "")</f>
        <v>20,19,060</v>
      </c>
      <c r="DK98" t="str">
        <f>IFERROR(VLOOKUP(B98,Programs!$B$3:$AB$102,14,0), "")</f>
        <v>29,950 USD</v>
      </c>
      <c r="DL98" t="str">
        <f>IFERROR(VLOOKUP(B98,Programs!$B$3:$AB$102,15,0), "")</f>
        <v>INR</v>
      </c>
      <c r="DM98">
        <f>IFERROR(VLOOKUP(B98,Programs!$B$3:$AB$102,16,0), "")</f>
        <v>6</v>
      </c>
      <c r="DN98">
        <f>IFERROR(VLOOKUP(B98,Programs!$B$3:$AB$102,17,0), "")</f>
        <v>3</v>
      </c>
      <c r="DO98">
        <f>IFERROR(VLOOKUP(B98,Programs!$B$3:$AB$102,18,0), "")</f>
        <v>11</v>
      </c>
      <c r="DP98">
        <f>IFERROR(VLOOKUP(B98,Programs!$B$3:$AB$102,19,0), "")</f>
        <v>0</v>
      </c>
      <c r="DQ98" s="30" t="str">
        <f>IFERROR(VLOOKUP(B98,Programs!$B$3:$AB$102,20,0), "")</f>
        <v>Yes</v>
      </c>
      <c r="DR98" t="str">
        <f>IFERROR(VLOOKUP(B98,Programs!$B$3:$AB$102,21,0), "")</f>
        <v>No</v>
      </c>
      <c r="DS98" t="str">
        <f>IFERROR(VLOOKUP(B98,Programs!$B$3:$AB$102,22,0), "")</f>
        <v>No</v>
      </c>
      <c r="DT98" t="str">
        <f>IFERROR(VLOOKUP(B98,Programs!$B$3:$AB$102,23,0), "")</f>
        <v>No</v>
      </c>
      <c r="DU98" t="str">
        <f>IFERROR(VLOOKUP(B98,Programs!$B$3:$AB$102,24,0), "")</f>
        <v>Yes</v>
      </c>
      <c r="DV98" t="str">
        <f>IFERROR(VLOOKUP(B98,Programs!$B$3:$AB$102,25,0), "")</f>
        <v>No</v>
      </c>
      <c r="DW98" t="str">
        <f>IFERROR(VLOOKUP(B98,Programs!$B$3:$AB$102,26,0), "")</f>
        <v>Yes</v>
      </c>
      <c r="DX98" t="str">
        <f>IFERROR(VLOOKUP(B98,Programs!$B$3:$AB$102,27,0), "")</f>
        <v>No</v>
      </c>
    </row>
    <row r="99" spans="1:128" x14ac:dyDescent="0.3">
      <c r="A99">
        <v>98</v>
      </c>
      <c r="B99" t="s">
        <v>135</v>
      </c>
      <c r="C99" t="s">
        <v>30</v>
      </c>
      <c r="D99">
        <v>9</v>
      </c>
      <c r="E99">
        <f>IFERROR(VLOOKUP(B99,'2021'!$B$3:$AB$102,22,0), "")</f>
        <v>47</v>
      </c>
      <c r="F99">
        <f>IFERROR(VLOOKUP(B99,'2020'!$B$3:$AD$92,11,0), "")</f>
        <v>80</v>
      </c>
      <c r="G99">
        <f>IFERROR(VLOOKUP(B99,'2019'!$B$3:$AC$102,14,0), "")</f>
        <v>99</v>
      </c>
      <c r="I99">
        <f t="shared" si="1"/>
        <v>90</v>
      </c>
      <c r="J99">
        <v>100</v>
      </c>
      <c r="K99">
        <f>IFERROR(VLOOKUP(B99,'2021'!$B$3:$AB$102,10,0), "")</f>
        <v>100</v>
      </c>
      <c r="L99">
        <f>IFERROR(VLOOKUP(B99,'2020'!$B$3:$AD$92,20,0), "")</f>
        <v>56</v>
      </c>
      <c r="M99">
        <f>IFERROR(VLOOKUP(B99,'2019'!$B$3:$AC$102,19,0), "")</f>
        <v>56</v>
      </c>
      <c r="N99">
        <f>IFERROR(VLOOKUP(B99,'2018'!$B$3:$U$102,14,0), "")</f>
        <v>61</v>
      </c>
      <c r="O99">
        <v>63</v>
      </c>
      <c r="P99" t="str">
        <f>IFERROR(VLOOKUP(B99,'2021'!B100:$AB$102,23,0), "")</f>
        <v/>
      </c>
      <c r="Q99">
        <f>IFERROR(VLOOKUP(B99,'2020'!$B$3:$AD$92,4,0), "")</f>
        <v>61</v>
      </c>
      <c r="R99">
        <f>IFERROR(VLOOKUP(B99,'2019'!$B$3:$AC$102,5,0), "")</f>
        <v>54</v>
      </c>
      <c r="T99">
        <v>93</v>
      </c>
      <c r="U99">
        <f>IFERROR(VLOOKUP(B99,'2021'!$B$3:$AB$102,11,0), "")</f>
        <v>88</v>
      </c>
      <c r="V99">
        <f>IFERROR(VLOOKUP(B99,'2020'!$B$3:$AD$92,6,0), "")</f>
        <v>85</v>
      </c>
      <c r="W99">
        <f>IFERROR(VLOOKUP(B99,'2019'!$B$3:$AC$102,12,0), "")</f>
        <v>78</v>
      </c>
      <c r="X99">
        <f>IFERROR(VLOOKUP(B99,'2018'!$B$3:$U$102,15,0), "")</f>
        <v>74</v>
      </c>
      <c r="Y99">
        <v>78</v>
      </c>
      <c r="Z99">
        <f>IFERROR(VLOOKUP(B99,'2021'!$B$3:$AB$102,12,0), "")</f>
        <v>75</v>
      </c>
      <c r="AA99">
        <f>IFERROR(VLOOKUP(B99,'2020'!$B$3:$AD$92,15,0), "")</f>
        <v>87</v>
      </c>
      <c r="AB99">
        <f>IFERROR(VLOOKUP(B99,'2019'!$B$3:$AC$102,21,0), "")</f>
        <v>96</v>
      </c>
      <c r="AC99">
        <f>IFERROR(VLOOKUP(B99,'2018'!$B$3:$U$102,19,0), "")</f>
        <v>83</v>
      </c>
      <c r="AD99">
        <v>89</v>
      </c>
      <c r="AE99">
        <f>IFERROR(VLOOKUP(B99,'2021'!$B$3:$AB$102,9,0), "")</f>
        <v>88</v>
      </c>
      <c r="AF99">
        <f>IFERROR(VLOOKUP(B99,'2020'!$B$3:$AD$92,18,0), "")</f>
        <v>83</v>
      </c>
      <c r="AG99">
        <f>IFERROR(VLOOKUP(B99,'2019'!$B$3:$AC$102,16,0), "")</f>
        <v>89</v>
      </c>
      <c r="AH99">
        <f>IFERROR(VLOOKUP(B99,'2018'!$B$3:$U$102,16,0), "")</f>
        <v>81</v>
      </c>
      <c r="AI99">
        <v>98</v>
      </c>
      <c r="AJ99">
        <v>91</v>
      </c>
      <c r="AK99">
        <v>90</v>
      </c>
      <c r="AL99">
        <v>84</v>
      </c>
      <c r="AM99">
        <f>IFERROR(VLOOKUP(B99,'2019'!$B$3:$AC$102,24,0), "")</f>
        <v>81</v>
      </c>
      <c r="AN99">
        <v>8.6300000000000008</v>
      </c>
      <c r="AO99">
        <f>IFERROR(VLOOKUP(B99,'2021'!$B$3:$AB$102,13,0), "")</f>
        <v>8.56</v>
      </c>
      <c r="AP99">
        <f>IFERROR(VLOOKUP(B99,'2020'!$B$3:$AD$92,25,0), "")</f>
        <v>8.77</v>
      </c>
      <c r="AS99">
        <v>25</v>
      </c>
      <c r="AT99">
        <f>IFERROR(VLOOKUP(B99,'2021'!$B$3:$AB$102,3,0), "")</f>
        <v>25</v>
      </c>
      <c r="AU99">
        <f>IFERROR(VLOOKUP(B99,'2020'!$B$3:$AD$92,12,0), "")</f>
        <v>33</v>
      </c>
      <c r="AV99">
        <f>IFERROR(VLOOKUP(B99,'2019'!$B$3:$AC$102,22,0), "")</f>
        <v>33</v>
      </c>
      <c r="AW99">
        <f>IFERROR(VLOOKUP(B99,'2018'!$B$3:$U$102,5,0), "")</f>
        <v>11</v>
      </c>
      <c r="AX99">
        <v>66</v>
      </c>
      <c r="AY99">
        <f>IFERROR(VLOOKUP(B99,'2021'!$B$3:$AB$102,27,0), "")</f>
        <v>53</v>
      </c>
      <c r="AZ99">
        <f>IFERROR(VLOOKUP(B99,'2020'!$B$3:$AD$92,8,0), "")</f>
        <v>64</v>
      </c>
      <c r="BA99" t="str">
        <f>IFERROR(VLOOKUP(B99,'2019'!B100:$AC$102,20,0), "")</f>
        <v/>
      </c>
      <c r="BB99">
        <f>IFERROR(VLOOKUP(B99,'2018'!$B$3:$U$102,4,0), "")</f>
        <v>58</v>
      </c>
      <c r="BC99">
        <v>43</v>
      </c>
      <c r="BD99">
        <f>IFERROR(VLOOKUP(B99,'2021'!$B$3:$AB$102,6,0), "")</f>
        <v>42</v>
      </c>
      <c r="BE99">
        <f>IFERROR(VLOOKUP(B99,'2020'!$B$3:$AD$92,3,0), "")</f>
        <v>40</v>
      </c>
      <c r="BF99">
        <f>IFERROR(VLOOKUP(B99,'2019'!$B$3:$AC$102,27,0), "")</f>
        <v>47</v>
      </c>
      <c r="BG99">
        <f>IFERROR(VLOOKUP(B99,'2018'!$B$3:$U$102,8,0), "")</f>
        <v>44</v>
      </c>
      <c r="BH99">
        <v>61</v>
      </c>
      <c r="BI99">
        <f>IFERROR(VLOOKUP(B100,'2021'!$B$3:$AB$102,17,0), "")</f>
        <v>51</v>
      </c>
      <c r="BJ99">
        <f>IFERROR(VLOOKUP(B99,'2020'!$B$3:$AD$92,2,0), "")</f>
        <v>68</v>
      </c>
      <c r="BK99">
        <f>IFERROR(VLOOKUP(B99,'2019'!$B$3:$AC$102,11,0), "")</f>
        <v>86</v>
      </c>
      <c r="BL99" t="str">
        <f>IFERROR(VLOOKUP(B99,'2018'!B100:U199,13,0), "")</f>
        <v/>
      </c>
      <c r="BM99" s="25">
        <v>62.66</v>
      </c>
      <c r="BN99" s="25">
        <f>IFERROR(VLOOKUP($B99,'2021'!$B$3:$AB$102,20,0),"")</f>
        <v>74.84</v>
      </c>
      <c r="BO99" s="25">
        <f>IFERROR(VLOOKUP($B99,'2020'!$B$3:$AD$92,20,0),"")</f>
        <v>56</v>
      </c>
      <c r="BP99" s="25">
        <f>IFERROR(VLOOKUP($B99,'2019'!$B$3:$AC$102,17,0),"")</f>
        <v>84</v>
      </c>
      <c r="BQ99" s="25">
        <f>IFERROR(VLOOKUP($B99,'2018'!$B$3:$U$102,17,0),"")</f>
        <v>82</v>
      </c>
      <c r="BR99" s="1">
        <v>51093</v>
      </c>
      <c r="BS99" s="1">
        <f>IFERROR(VLOOKUP(B99,'2021'!$B$3:$AB$102,18,0), "")</f>
        <v>52390</v>
      </c>
      <c r="BT99" s="1">
        <f>IFERROR(VLOOKUP(B99,'2020'!$B$3:$AD$92,16,0), "")</f>
        <v>50621</v>
      </c>
      <c r="BU99" s="1">
        <f>IFERROR(VLOOKUP(B99,'2019'!$B$3:$AC$102,7,0), "")</f>
        <v>51852</v>
      </c>
      <c r="BV99" s="1"/>
      <c r="BW99">
        <v>22</v>
      </c>
      <c r="BX99">
        <f>IFERROR(VLOOKUP(B99,'2021'!$B$3:$AB$102,24,0), "")</f>
        <v>22</v>
      </c>
      <c r="BY99">
        <f>IFERROR(VLOOKUP(B99,'2020'!$B$3:$AD$92,28,0), "")</f>
        <v>21</v>
      </c>
      <c r="BZ99">
        <f>IFERROR(VLOOKUP(B99,'2019'!$B$3:$AC$102,13,0), "")</f>
        <v>15</v>
      </c>
      <c r="CB99" t="s">
        <v>299</v>
      </c>
      <c r="CC99" t="str">
        <f>IFERROR(VLOOKUP(B99,'2021'!$B$3:$AB$102,5,0), "")</f>
        <v>90 (71)</v>
      </c>
      <c r="CD99" t="str">
        <f>IFERROR(VLOOKUP(B99,'2020'!$B$3:$AD$92,13,0), "")</f>
        <v>96 (78)</v>
      </c>
      <c r="CE99" t="str">
        <f>IFERROR(VLOOKUP(B99,'2019'!$B$3:$AC$102,10,0), "")</f>
        <v>99 (51)</v>
      </c>
      <c r="CG99">
        <v>7</v>
      </c>
      <c r="CH99">
        <f>IFERROR(VLOOKUP(B99,'2021'!$B$3:$AB$102,7,0), "")</f>
        <v>5</v>
      </c>
      <c r="CI99">
        <f>IFERROR(VLOOKUP(B99,'2020'!$B$3:$AD$92,17,0), "")</f>
        <v>6</v>
      </c>
      <c r="CJ99">
        <f>IFERROR(VLOOKUP(B99,'2019'!$B$3:$AC$102,9,0), "")</f>
        <v>7</v>
      </c>
      <c r="CK99">
        <f>IFERROR(VLOOKUP(B99,'2018'!$B$3:$U$102,11,0), "")</f>
        <v>7</v>
      </c>
      <c r="CL99">
        <v>20</v>
      </c>
      <c r="CM99">
        <f>IFERROR(VLOOKUP(B99,'2021'!$B$3:$AB$102,19,0), "")</f>
        <v>17</v>
      </c>
      <c r="CN99">
        <f>IFERROR(VLOOKUP(B99,'2020'!$B$3:$AD$92,26,0), "")</f>
        <v>16</v>
      </c>
      <c r="CO99">
        <f>IFERROR(VLOOKUP(B99,'2019'!$B$3:$AC$102,3,0), "")</f>
        <v>11</v>
      </c>
      <c r="CP99">
        <f>IFERROR(VLOOKUP(B99,'2018'!$B$3:$U$102,18,0), "")</f>
        <v>8</v>
      </c>
      <c r="CQ99">
        <v>81.728999999999999</v>
      </c>
      <c r="CR99">
        <f>IFERROR(VLOOKUP(B99,'2021'!$B$3:$AB$102,21,0), "")</f>
        <v>80.287999999999997</v>
      </c>
      <c r="CS99">
        <f>IFERROR(VLOOKUP(B99,'2020'!$B$3:$AD$92,7,0), "")</f>
        <v>82</v>
      </c>
      <c r="CV99" t="s">
        <v>298</v>
      </c>
      <c r="CW99">
        <v>5</v>
      </c>
      <c r="CX99">
        <v>21</v>
      </c>
      <c r="CY99">
        <f>IFERROR( VLOOKUP(B99,Programs!B100:$AB$102,2,0), "")</f>
        <v>7</v>
      </c>
      <c r="CZ99">
        <f>IFERROR(VLOOKUP(B99,Programs!B100:$AB$102,3,0), "")</f>
        <v>100</v>
      </c>
      <c r="DA99">
        <f>IFERROR(VLOOKUP(B99,Programs!$B$3:$AB$102,3,0), "")</f>
        <v>100</v>
      </c>
      <c r="DB99">
        <f>IFERROR(VLOOKUP(B99,Programs!$B$3:$AB$102,5,0), "")</f>
        <v>0</v>
      </c>
      <c r="DC99" t="str">
        <f>IFERROR(VLOOKUP(B99,Programs!$B$3:$AB$102,6,0), "")</f>
        <v>Yes</v>
      </c>
      <c r="DD99">
        <f>IFERROR(VLOOKUP(B99,Programs!$B$3:$AB$102,7,0), "")</f>
        <v>0</v>
      </c>
      <c r="DE99" t="str">
        <f>IFERROR(VLOOKUP(B99,Programs!$B$3:$AB$102,8,0), "")</f>
        <v>Completed bachelor/undergraduate degree (Note: there is no exemption from the oral admission exam based on EQUIS/AACSB accredited degree!) </v>
      </c>
      <c r="DF99">
        <f>IFERROR(VLOOKUP(B99,Programs!$B$3:$AB$102,9,0), "")</f>
        <v>1</v>
      </c>
      <c r="DG99">
        <f>IFERROR(VLOOKUP(B99,Programs!$B$3:$AB$102,10,0), "")</f>
        <v>0</v>
      </c>
      <c r="DH99" t="str">
        <f>IFERROR(VLOOKUP(B99,Programs!$B$3:$AB$102,11,0), "")</f>
        <v>Both</v>
      </c>
      <c r="DI99">
        <f>IFERROR(VLOOKUP(B99,Programs!$B$3:$AB$102,12,0), "")</f>
        <v>75</v>
      </c>
      <c r="DJ99">
        <f>IFERROR(VLOOKUP(B99,Programs!$B$3:$AB$102,13,0), "")</f>
        <v>3880000</v>
      </c>
      <c r="DK99" t="str">
        <f>IFERROR(VLOOKUP(B99,Programs!$B$3:$AB$102,14,0), "")</f>
        <v>14,400 Euro</v>
      </c>
      <c r="DL99" t="str">
        <f>IFERROR(VLOOKUP(B99,Programs!$B$3:$AB$102,15,0), "")</f>
        <v>HUF</v>
      </c>
      <c r="DM99">
        <f>IFERROR(VLOOKUP(B99,Programs!$B$3:$AB$102,16,0), "")</f>
        <v>4</v>
      </c>
      <c r="DN99">
        <f>IFERROR(VLOOKUP(B99,Programs!$B$3:$AB$102,17,0), "")</f>
        <v>3</v>
      </c>
      <c r="DO99">
        <f>IFERROR(VLOOKUP(B99,Programs!$B$3:$AB$102,18,0), "")</f>
        <v>9</v>
      </c>
      <c r="DP99">
        <f>IFERROR(VLOOKUP(B99,Programs!$B$3:$AB$102,19,0), "")</f>
        <v>17</v>
      </c>
      <c r="DQ99" s="30" t="str">
        <f>IFERROR(VLOOKUP(B99,Programs!$B$3:$AB$102,20,0), "")</f>
        <v>Yes</v>
      </c>
      <c r="DR99" t="str">
        <f>IFERROR(VLOOKUP(B99,Programs!$B$3:$AB$102,21,0), "")</f>
        <v>No</v>
      </c>
      <c r="DS99" t="str">
        <f>IFERROR(VLOOKUP(B99,Programs!$B$3:$AB$102,22,0), "")</f>
        <v>No</v>
      </c>
      <c r="DT99" t="str">
        <f>IFERROR(VLOOKUP(B99,Programs!$B$3:$AB$102,23,0), "")</f>
        <v>Yes</v>
      </c>
      <c r="DU99" t="str">
        <f>IFERROR(VLOOKUP(B99,Programs!$B$3:$AB$102,24,0), "")</f>
        <v>No</v>
      </c>
      <c r="DV99" t="str">
        <f>IFERROR(VLOOKUP(B99,Programs!$B$3:$AB$102,25,0), "")</f>
        <v>No</v>
      </c>
      <c r="DW99" t="str">
        <f>IFERROR(VLOOKUP(B99,Programs!$B$3:$AB$102,26,0), "")</f>
        <v>Yes</v>
      </c>
      <c r="DX99" t="str">
        <f>IFERROR(VLOOKUP(B99,Programs!$B$3:$AB$102,27,0), "")</f>
        <v>No</v>
      </c>
    </row>
    <row r="100" spans="1:128" x14ac:dyDescent="0.3">
      <c r="A100">
        <v>99</v>
      </c>
      <c r="B100" t="s">
        <v>136</v>
      </c>
      <c r="C100" t="s">
        <v>4</v>
      </c>
      <c r="D100">
        <v>30</v>
      </c>
      <c r="E100">
        <f>IFERROR(VLOOKUP(B100,'2021'!$B$3:$AB$102,22,0), "")</f>
        <v>22</v>
      </c>
      <c r="F100" t="str">
        <f>IFERROR(VLOOKUP(B100,'2020'!$B$3:$AD$92,11,0), "")</f>
        <v/>
      </c>
      <c r="G100">
        <f>IFERROR(VLOOKUP(B100,'2019'!$B$3:$AC$102,14,0), "")</f>
        <v>20</v>
      </c>
      <c r="I100">
        <f t="shared" si="1"/>
        <v>-10</v>
      </c>
      <c r="J100">
        <v>22</v>
      </c>
      <c r="K100">
        <f>IFERROR(VLOOKUP(B100,'2021'!$B$3:$AB$102,10,0), "")</f>
        <v>24</v>
      </c>
      <c r="L100" t="str">
        <f>IFERROR(VLOOKUP(B100,'2020'!$B$3:$AD$92,20,0), "")</f>
        <v/>
      </c>
      <c r="M100">
        <f>IFERROR(VLOOKUP(B100,'2019'!$B$3:$AC$102,19,0), "")</f>
        <v>24</v>
      </c>
      <c r="N100">
        <f>IFERROR(VLOOKUP(B100,'2018'!$B$3:$U$102,14,0), "")</f>
        <v>20</v>
      </c>
      <c r="O100">
        <v>91</v>
      </c>
      <c r="P100" t="str">
        <f>IFERROR(VLOOKUP(B100,'2021'!B101:$AB$102,23,0), "")</f>
        <v/>
      </c>
      <c r="Q100" t="str">
        <f>IFERROR(VLOOKUP(B100,'2020'!$B$3:$AD$92,4,0), "")</f>
        <v/>
      </c>
      <c r="R100">
        <f>IFERROR(VLOOKUP(B100,'2019'!$B$3:$AC$102,5,0), "")</f>
        <v>91</v>
      </c>
      <c r="T100" t="s">
        <v>174</v>
      </c>
      <c r="U100" t="str">
        <f>IFERROR(VLOOKUP(B100,'2021'!$B$3:$AB$102,11,0), "")</f>
        <v>-</v>
      </c>
      <c r="V100" t="str">
        <f>IFERROR(VLOOKUP(B100,'2020'!$B$3:$AD$92,6,0), "")</f>
        <v/>
      </c>
      <c r="W100">
        <f>IFERROR(VLOOKUP(B100,'2019'!$B$3:$AC$102,12,0), "")</f>
        <v>86</v>
      </c>
      <c r="X100">
        <f>IFERROR(VLOOKUP(B100,'2018'!$B$3:$U$102,15,0), "")</f>
        <v>85</v>
      </c>
      <c r="Y100">
        <v>78</v>
      </c>
      <c r="Z100">
        <f>IFERROR(VLOOKUP(B100,'2021'!$B$3:$AB$102,12,0), "")</f>
        <v>81</v>
      </c>
      <c r="AA100" t="str">
        <f>IFERROR(VLOOKUP(B100,'2020'!$B$3:$AD$92,15,0), "")</f>
        <v/>
      </c>
      <c r="AB100">
        <f>IFERROR(VLOOKUP(B100,'2019'!$B$3:$AC$102,21,0), "")</f>
        <v>80</v>
      </c>
      <c r="AC100">
        <f>IFERROR(VLOOKUP(B100,'2018'!$B$3:$U$102,19,0), "")</f>
        <v>82</v>
      </c>
      <c r="AD100">
        <v>54</v>
      </c>
      <c r="AE100">
        <f>IFERROR(VLOOKUP(B100,'2021'!$B$3:$AB$102,9,0), "")</f>
        <v>54</v>
      </c>
      <c r="AF100" t="str">
        <f>IFERROR(VLOOKUP(B100,'2020'!$B$3:$AD$92,18,0), "")</f>
        <v/>
      </c>
      <c r="AG100">
        <f>IFERROR(VLOOKUP(B100,'2019'!$B$3:$AC$102,16,0), "")</f>
        <v>48</v>
      </c>
      <c r="AH100">
        <f>IFERROR(VLOOKUP(B100,'2018'!$B$3:$U$102,16,0), "")</f>
        <v>54</v>
      </c>
      <c r="AI100">
        <v>99</v>
      </c>
      <c r="AJ100">
        <v>94</v>
      </c>
      <c r="AK100" t="s">
        <v>174</v>
      </c>
      <c r="AL100">
        <v>83</v>
      </c>
      <c r="AM100">
        <f>IFERROR(VLOOKUP(B100,'2019'!$B$3:$AC$102,24,0), "")</f>
        <v>91</v>
      </c>
      <c r="AN100">
        <v>9.48</v>
      </c>
      <c r="AO100">
        <f>IFERROR(VLOOKUP(B100,'2021'!$B$3:$AB$102,13,0), "")</f>
        <v>9.23</v>
      </c>
      <c r="AP100" t="str">
        <f>IFERROR(VLOOKUP(B100,'2020'!$B$3:$AD$92,25,0), "")</f>
        <v/>
      </c>
      <c r="AS100">
        <v>35</v>
      </c>
      <c r="AT100">
        <f>IFERROR(VLOOKUP(B100,'2021'!$B$3:$AB$102,3,0), "")</f>
        <v>28</v>
      </c>
      <c r="AU100" t="str">
        <f>IFERROR(VLOOKUP(B100,'2020'!$B$3:$AD$92,12,0), "")</f>
        <v/>
      </c>
      <c r="AV100">
        <f>IFERROR(VLOOKUP(B100,'2019'!$B$3:$AC$102,22,0), "")</f>
        <v>19</v>
      </c>
      <c r="AW100">
        <f>IFERROR(VLOOKUP(B100,'2018'!$B$3:$U$102,5,0), "")</f>
        <v>20</v>
      </c>
      <c r="AX100">
        <v>38</v>
      </c>
      <c r="AY100">
        <f>IFERROR(VLOOKUP(B100,'2021'!$B$3:$AB$102,27,0), "")</f>
        <v>56</v>
      </c>
      <c r="AZ100" t="str">
        <f>IFERROR(VLOOKUP(B100,'2020'!$B$3:$AD$92,8,0), "")</f>
        <v/>
      </c>
      <c r="BA100" t="str">
        <f>IFERROR(VLOOKUP(B100,'2019'!B101:$AC$102,20,0), "")</f>
        <v/>
      </c>
      <c r="BB100">
        <f>IFERROR(VLOOKUP(B100,'2018'!$B$3:$U$102,4,0), "")</f>
        <v>34</v>
      </c>
      <c r="BC100">
        <v>40</v>
      </c>
      <c r="BD100">
        <f>IFERROR(VLOOKUP(B100,'2021'!$B$3:$AB$102,6,0), "")</f>
        <v>40</v>
      </c>
      <c r="BE100" t="str">
        <f>IFERROR(VLOOKUP(B100,'2020'!$B$3:$AD$92,3,0), "")</f>
        <v/>
      </c>
      <c r="BF100">
        <f>IFERROR(VLOOKUP(B100,'2019'!$B$3:$AC$102,27,0), "")</f>
        <v>38</v>
      </c>
      <c r="BG100">
        <f>IFERROR(VLOOKUP(B100,'2018'!$B$3:$U$102,8,0), "")</f>
        <v>40</v>
      </c>
      <c r="BH100">
        <v>47</v>
      </c>
      <c r="BI100">
        <f>IFERROR(VLOOKUP(B101,'2021'!$B$3:$AB$102,17,0), "")</f>
        <v>100</v>
      </c>
      <c r="BJ100" t="str">
        <f>IFERROR(VLOOKUP(B100,'2020'!$B$3:$AD$92,2,0), "")</f>
        <v/>
      </c>
      <c r="BK100">
        <f>IFERROR(VLOOKUP(B100,'2019'!$B$3:$AC$102,11,0), "")</f>
        <v>73</v>
      </c>
      <c r="BL100" t="str">
        <f>IFERROR(VLOOKUP(B100,'2018'!B101:U200,13,0), "")</f>
        <v/>
      </c>
      <c r="BM100" s="25">
        <v>38.06</v>
      </c>
      <c r="BN100" s="25">
        <f>IFERROR(VLOOKUP($B100,'2021'!$B$3:$AB$102,20,0),"")</f>
        <v>50.790999999999997</v>
      </c>
      <c r="BO100" s="25" t="str">
        <f>IFERROR(VLOOKUP($B100,'2020'!$B$3:$AD$92,20,0),"")</f>
        <v/>
      </c>
      <c r="BP100" s="25">
        <f>IFERROR(VLOOKUP($B100,'2019'!$B$3:$AC$102,17,0),"")</f>
        <v>63</v>
      </c>
      <c r="BQ100" s="25">
        <f>IFERROR(VLOOKUP($B100,'2018'!$B$3:$U$102,17,0),"")</f>
        <v>55</v>
      </c>
      <c r="BR100" s="1">
        <v>47413</v>
      </c>
      <c r="BS100" s="1">
        <f>IFERROR(VLOOKUP(B100,'2021'!$B$3:$AB$102,18,0), "")</f>
        <v>50389</v>
      </c>
      <c r="BT100" s="1" t="str">
        <f>IFERROR(VLOOKUP(B100,'2020'!$B$3:$AD$92,16,0), "")</f>
        <v/>
      </c>
      <c r="BU100" s="1">
        <f>IFERROR(VLOOKUP(B100,'2019'!$B$3:$AC$102,7,0), "")</f>
        <v>54960</v>
      </c>
      <c r="BV100" s="1"/>
      <c r="BW100">
        <v>80</v>
      </c>
      <c r="BX100">
        <f>IFERROR(VLOOKUP(B100,'2021'!$B$3:$AB$102,24,0), "")</f>
        <v>83</v>
      </c>
      <c r="BY100" t="str">
        <f>IFERROR(VLOOKUP(B100,'2020'!$B$3:$AD$92,28,0), "")</f>
        <v/>
      </c>
      <c r="BZ100">
        <f>IFERROR(VLOOKUP(B100,'2019'!$B$3:$AC$102,13,0), "")</f>
        <v>73</v>
      </c>
      <c r="CB100" t="s">
        <v>301</v>
      </c>
      <c r="CC100" t="str">
        <f>IFERROR(VLOOKUP(B100,'2021'!$B$3:$AB$102,5,0), "")</f>
        <v>50 (62)</v>
      </c>
      <c r="CD100" t="str">
        <f>IFERROR(VLOOKUP(B100,'2020'!$B$3:$AD$92,13,0), "")</f>
        <v/>
      </c>
      <c r="CE100" t="str">
        <f>IFERROR(VLOOKUP(B100,'2019'!$B$3:$AC$102,10,0), "")</f>
        <v>100 (40)</v>
      </c>
      <c r="CG100">
        <v>50</v>
      </c>
      <c r="CH100">
        <f>IFERROR(VLOOKUP(B100,'2021'!$B$3:$AB$102,7,0), "")</f>
        <v>48</v>
      </c>
      <c r="CI100" t="str">
        <f>IFERROR(VLOOKUP(B100,'2020'!$B$3:$AD$92,17,0), "")</f>
        <v/>
      </c>
      <c r="CJ100">
        <f>IFERROR(VLOOKUP(B100,'2019'!$B$3:$AC$102,9,0), "")</f>
        <v>47</v>
      </c>
      <c r="CK100">
        <f>IFERROR(VLOOKUP(B100,'2018'!$B$3:$U$102,11,0), "")</f>
        <v>46</v>
      </c>
      <c r="CL100">
        <v>48</v>
      </c>
      <c r="CM100">
        <f>IFERROR(VLOOKUP(B100,'2021'!$B$3:$AB$102,19,0), "")</f>
        <v>56</v>
      </c>
      <c r="CN100" t="str">
        <f>IFERROR(VLOOKUP(B100,'2020'!$B$3:$AD$92,26,0), "")</f>
        <v/>
      </c>
      <c r="CO100">
        <f>IFERROR(VLOOKUP(B100,'2019'!$B$3:$AC$102,3,0), "")</f>
        <v>72</v>
      </c>
      <c r="CP100">
        <f>IFERROR(VLOOKUP(B100,'2018'!$B$3:$U$102,18,0), "")</f>
        <v>60</v>
      </c>
      <c r="CQ100">
        <v>82.894999999999996</v>
      </c>
      <c r="CR100">
        <f>IFERROR(VLOOKUP(B100,'2021'!$B$3:$AB$102,21,0), "")</f>
        <v>82.495000000000005</v>
      </c>
      <c r="CS100" t="str">
        <f>IFERROR(VLOOKUP(B100,'2020'!$B$3:$AD$92,7,0), "")</f>
        <v/>
      </c>
      <c r="CV100" t="s">
        <v>300</v>
      </c>
      <c r="CW100">
        <v>0</v>
      </c>
      <c r="CX100">
        <v>11.1</v>
      </c>
      <c r="CY100">
        <f>IFERROR( VLOOKUP(B100,Programs!B101:$AB$102,2,0), "")</f>
        <v>7</v>
      </c>
      <c r="CZ100">
        <f>IFERROR(VLOOKUP(B100,Programs!B101:$AB$102,3,0), "")</f>
        <v>100</v>
      </c>
      <c r="DA100">
        <f>IFERROR(VLOOKUP(B100,Programs!$B$3:$AB$102,3,0), "")</f>
        <v>100</v>
      </c>
      <c r="DB100" t="str">
        <f>IFERROR(VLOOKUP(B100,Programs!$B$3:$AB$102,5,0), "")</f>
        <v>C1</v>
      </c>
      <c r="DC100" t="str">
        <f>IFERROR(VLOOKUP(B100,Programs!$B$3:$AB$102,6,0), "")</f>
        <v>No</v>
      </c>
      <c r="DD100">
        <f>IFERROR(VLOOKUP(B100,Programs!$B$3:$AB$102,7,0), "")</f>
        <v>0</v>
      </c>
      <c r="DE100" t="str">
        <f>IFERROR(VLOOKUP(B100,Programs!$B$3:$AB$102,8,0), "")</f>
        <v>A 2:1 with honours or equivalent in any discipline from a recognised university. We do consider all applications where there is evidence of exceptional performance in modules relevant to the programme of study, significant relevant work experience or professional qualifications.</v>
      </c>
      <c r="DF100">
        <f>IFERROR(VLOOKUP(B100,Programs!$B$3:$AB$102,9,0), "")</f>
        <v>1</v>
      </c>
      <c r="DG100">
        <f>IFERROR(VLOOKUP(B100,Programs!$B$3:$AB$102,10,0), "")</f>
        <v>0</v>
      </c>
      <c r="DH100" t="str">
        <f>IFERROR(VLOOKUP(B100,Programs!$B$3:$AB$102,11,0), "")</f>
        <v>Both</v>
      </c>
      <c r="DI100">
        <f>IFERROR(VLOOKUP(B100,Programs!$B$3:$AB$102,12,0), "")</f>
        <v>20</v>
      </c>
      <c r="DJ100">
        <f>IFERROR(VLOOKUP(B100,Programs!$B$3:$AB$102,13,0), "")</f>
        <v>16200</v>
      </c>
      <c r="DK100">
        <f>IFERROR(VLOOKUP(B100,Programs!$B$3:$AB$102,14,0), "")</f>
        <v>26800</v>
      </c>
      <c r="DL100" t="str">
        <f>IFERROR(VLOOKUP(B100,Programs!$B$3:$AB$102,15,0), "")</f>
        <v>Pounds</v>
      </c>
      <c r="DM100">
        <f>IFERROR(VLOOKUP(B100,Programs!$B$3:$AB$102,16,0), "")</f>
        <v>3</v>
      </c>
      <c r="DN100">
        <f>IFERROR(VLOOKUP(B100,Programs!$B$3:$AB$102,17,0), "")</f>
        <v>3</v>
      </c>
      <c r="DO100">
        <f>IFERROR(VLOOKUP(B100,Programs!$B$3:$AB$102,18,0), "")</f>
        <v>10</v>
      </c>
      <c r="DP100">
        <f>IFERROR(VLOOKUP(B100,Programs!$B$3:$AB$102,19,0), "")</f>
        <v>6</v>
      </c>
      <c r="DQ100" s="30" t="str">
        <f>IFERROR(VLOOKUP(B100,Programs!$B$3:$AB$102,20,0), "")</f>
        <v>No</v>
      </c>
      <c r="DR100" t="str">
        <f>IFERROR(VLOOKUP(B100,Programs!$B$3:$AB$102,21,0), "")</f>
        <v>No</v>
      </c>
      <c r="DS100" t="str">
        <f>IFERROR(VLOOKUP(B100,Programs!$B$3:$AB$102,22,0), "")</f>
        <v>Yes</v>
      </c>
      <c r="DT100" t="str">
        <f>IFERROR(VLOOKUP(B100,Programs!$B$3:$AB$102,23,0), "")</f>
        <v>No</v>
      </c>
      <c r="DU100" t="str">
        <f>IFERROR(VLOOKUP(B100,Programs!$B$3:$AB$102,24,0), "")</f>
        <v>No</v>
      </c>
      <c r="DV100" t="str">
        <f>IFERROR(VLOOKUP(B100,Programs!$B$3:$AB$102,25,0), "")</f>
        <v>Yes</v>
      </c>
      <c r="DW100" t="str">
        <f>IFERROR(VLOOKUP(B100,Programs!$B$3:$AB$102,26,0), "")</f>
        <v>Yes</v>
      </c>
      <c r="DX100" t="str">
        <f>IFERROR(VLOOKUP(B100,Programs!$B$3:$AB$102,27,0), "")</f>
        <v>No</v>
      </c>
    </row>
    <row r="101" spans="1:128" x14ac:dyDescent="0.3">
      <c r="A101">
        <v>100</v>
      </c>
      <c r="B101" t="s">
        <v>137</v>
      </c>
      <c r="C101" t="s">
        <v>23</v>
      </c>
      <c r="D101">
        <v>81</v>
      </c>
      <c r="E101">
        <f>IFERROR(VLOOKUP(B101,'2021'!$B$3:$AB$102,22,0), "")</f>
        <v>84</v>
      </c>
      <c r="F101">
        <f>IFERROR(VLOOKUP(B101,'2020'!$B$3:$AD$92,11,0), "")</f>
        <v>43</v>
      </c>
      <c r="G101" t="str">
        <f>IFERROR(VLOOKUP(B101,'2019'!$B$3:$AC$102,14,0), "")</f>
        <v/>
      </c>
      <c r="I101" t="e">
        <f t="shared" si="1"/>
        <v>#VALUE!</v>
      </c>
      <c r="J101">
        <v>37</v>
      </c>
      <c r="K101">
        <f>IFERROR(VLOOKUP(B101,'2021'!$B$3:$AB$102,10,0), "")</f>
        <v>29</v>
      </c>
      <c r="L101">
        <f>IFERROR(VLOOKUP(B101,'2020'!$B$3:$AD$92,20,0), "")</f>
        <v>29</v>
      </c>
      <c r="M101" t="str">
        <f>IFERROR(VLOOKUP(B101,'2019'!$B$3:$AC$102,19,0), "")</f>
        <v/>
      </c>
      <c r="N101">
        <f>IFERROR(VLOOKUP(B101,'2018'!$B$3:$U$102,14,0), "")</f>
        <v>32</v>
      </c>
      <c r="O101">
        <v>91</v>
      </c>
      <c r="P101" t="str">
        <f>IFERROR(VLOOKUP(B101,'2021'!B102:$AB$102,23,0), "")</f>
        <v/>
      </c>
      <c r="Q101">
        <f>IFERROR(VLOOKUP(B101,'2020'!$B$3:$AD$92,4,0), "")</f>
        <v>84</v>
      </c>
      <c r="R101" t="str">
        <f>IFERROR(VLOOKUP(B101,'2019'!$B$3:$AC$102,5,0), "")</f>
        <v/>
      </c>
      <c r="T101">
        <v>92</v>
      </c>
      <c r="U101" t="str">
        <f>IFERROR(VLOOKUP(B101,'2021'!$B$3:$AB$102,11,0), "")</f>
        <v>-</v>
      </c>
      <c r="V101" t="str">
        <f>IFERROR(VLOOKUP(B101,'2020'!$B$3:$AD$92,6,0), "")</f>
        <v/>
      </c>
      <c r="W101" t="str">
        <f>IFERROR(VLOOKUP(B101,'2019'!$B$3:$AC$102,12,0), "")</f>
        <v/>
      </c>
      <c r="X101">
        <f>IFERROR(VLOOKUP(B101,'2018'!$B$3:$U$102,15,0), "")</f>
        <v>54</v>
      </c>
      <c r="Y101">
        <v>84</v>
      </c>
      <c r="Z101">
        <f>IFERROR(VLOOKUP(B101,'2021'!$B$3:$AB$102,12,0), "")</f>
        <v>84</v>
      </c>
      <c r="AA101">
        <f>IFERROR(VLOOKUP(B101,'2020'!$B$3:$AD$92,15,0), "")</f>
        <v>82</v>
      </c>
      <c r="AB101" t="str">
        <f>IFERROR(VLOOKUP(B101,'2019'!$B$3:$AC$102,21,0), "")</f>
        <v/>
      </c>
      <c r="AC101">
        <f>IFERROR(VLOOKUP(B101,'2018'!$B$3:$U$102,19,0), "")</f>
        <v>99</v>
      </c>
      <c r="AD101">
        <v>39</v>
      </c>
      <c r="AE101">
        <f>IFERROR(VLOOKUP(B101,'2021'!$B$3:$AB$102,9,0), "")</f>
        <v>40</v>
      </c>
      <c r="AF101">
        <f>IFERROR(VLOOKUP(B101,'2020'!$B$3:$AD$92,18,0), "")</f>
        <v>21</v>
      </c>
      <c r="AG101" t="str">
        <f>IFERROR(VLOOKUP(B101,'2019'!$B$3:$AC$102,16,0), "")</f>
        <v/>
      </c>
      <c r="AH101">
        <f>IFERROR(VLOOKUP(B101,'2018'!$B$3:$U$102,16,0), "")</f>
        <v>32</v>
      </c>
      <c r="AI101">
        <v>100</v>
      </c>
      <c r="AJ101">
        <v>96</v>
      </c>
      <c r="AK101">
        <v>81</v>
      </c>
      <c r="AM101" t="str">
        <f>IFERROR(VLOOKUP(B101,'2019'!$B$3:$AC$102,24,0), "")</f>
        <v/>
      </c>
      <c r="AN101">
        <v>7.81</v>
      </c>
      <c r="AO101">
        <f>IFERROR(VLOOKUP(B101,'2021'!$B$3:$AB$102,13,0), "")</f>
        <v>7.85</v>
      </c>
      <c r="AP101">
        <f>IFERROR(VLOOKUP(B101,'2020'!$B$3:$AD$92,25,0), "")</f>
        <v>8.4700000000000006</v>
      </c>
      <c r="AS101">
        <v>40</v>
      </c>
      <c r="AT101">
        <f>IFERROR(VLOOKUP(B101,'2021'!$B$3:$AB$102,3,0), "")</f>
        <v>39</v>
      </c>
      <c r="AU101">
        <f>IFERROR(VLOOKUP(B101,'2020'!$B$3:$AD$92,12,0), "")</f>
        <v>39</v>
      </c>
      <c r="AV101" t="str">
        <f>IFERROR(VLOOKUP(B101,'2019'!$B$3:$AC$102,22,0), "")</f>
        <v/>
      </c>
      <c r="AW101">
        <f>IFERROR(VLOOKUP(B101,'2018'!$B$3:$U$102,5,0), "")</f>
        <v>26</v>
      </c>
      <c r="AX101">
        <v>71</v>
      </c>
      <c r="AY101">
        <f>IFERROR(VLOOKUP(B101,'2021'!$B$3:$AB$102,27,0), "")</f>
        <v>68</v>
      </c>
      <c r="AZ101">
        <f>IFERROR(VLOOKUP(B101,'2020'!$B$3:$AD$92,8,0), "")</f>
        <v>74</v>
      </c>
      <c r="BA101" t="str">
        <f>IFERROR(VLOOKUP(B101,'2019'!B102:$AC$102,20,0), "")</f>
        <v/>
      </c>
      <c r="BB101">
        <f>IFERROR(VLOOKUP(B101,'2018'!$B$3:$U$102,4,0), "")</f>
        <v>57</v>
      </c>
      <c r="BC101">
        <v>32</v>
      </c>
      <c r="BD101">
        <f>IFERROR(VLOOKUP(B101,'2021'!$B$3:$AB$102,6,0), "")</f>
        <v>30</v>
      </c>
      <c r="BE101">
        <f>IFERROR(VLOOKUP(B101,'2020'!$B$3:$AD$92,3,0), "")</f>
        <v>29</v>
      </c>
      <c r="BF101" t="str">
        <f>IFERROR(VLOOKUP(B101,'2019'!$B$3:$AC$102,27,0), "")</f>
        <v/>
      </c>
      <c r="BG101">
        <f>IFERROR(VLOOKUP(B101,'2018'!$B$3:$U$102,8,0), "")</f>
        <v>25</v>
      </c>
      <c r="BH101">
        <v>99</v>
      </c>
      <c r="BJ101">
        <f>IFERROR(VLOOKUP(B101,'2020'!$B$3:$AD$92,2,0), "")</f>
        <v>67</v>
      </c>
      <c r="BK101" t="str">
        <f>IFERROR(VLOOKUP(B101,'2019'!$B$3:$AC$102,11,0), "")</f>
        <v/>
      </c>
      <c r="BL101" t="str">
        <f>IFERROR(VLOOKUP(B101,'2018'!B102:U201,13,0), "")</f>
        <v/>
      </c>
      <c r="BM101" s="25">
        <v>52.8</v>
      </c>
      <c r="BN101" s="25">
        <f>IFERROR(VLOOKUP($B101,'2021'!$B$3:$AB$102,20,0),"")</f>
        <v>46.463000000000001</v>
      </c>
      <c r="BO101" s="25">
        <f>IFERROR(VLOOKUP($B101,'2020'!$B$3:$AD$92,20,0),"")</f>
        <v>29</v>
      </c>
      <c r="BP101" s="25" t="str">
        <f>IFERROR(VLOOKUP($B101,'2019'!$B$3:$AC$102,17,0),"")</f>
        <v/>
      </c>
      <c r="BQ101" s="25">
        <f>IFERROR(VLOOKUP($B101,'2018'!$B$3:$U$102,17,0),"")</f>
        <v>68</v>
      </c>
      <c r="BR101" s="1">
        <v>61470</v>
      </c>
      <c r="BS101" s="1">
        <f>IFERROR(VLOOKUP(B101,'2021'!$B$3:$AB$102,18,0), "")</f>
        <v>58635</v>
      </c>
      <c r="BT101" s="1">
        <f>IFERROR(VLOOKUP(B101,'2020'!$B$3:$AD$92,16,0), "")</f>
        <v>63088</v>
      </c>
      <c r="BU101" s="1" t="str">
        <f>IFERROR(VLOOKUP(B101,'2019'!$B$3:$AC$102,7,0), "")</f>
        <v/>
      </c>
      <c r="BV101" s="1"/>
      <c r="BW101">
        <v>62</v>
      </c>
      <c r="BX101">
        <f>IFERROR(VLOOKUP(B101,'2021'!$B$3:$AB$102,24,0), "")</f>
        <v>68</v>
      </c>
      <c r="BY101">
        <f>IFERROR(VLOOKUP(B101,'2020'!$B$3:$AD$92,28,0), "")</f>
        <v>58</v>
      </c>
      <c r="BZ101" t="str">
        <f>IFERROR(VLOOKUP(B101,'2019'!$B$3:$AC$102,13,0), "")</f>
        <v/>
      </c>
      <c r="CB101" t="s">
        <v>302</v>
      </c>
      <c r="CC101" t="str">
        <f>IFERROR(VLOOKUP(B101,'2021'!$B$3:$AB$102,5,0), "")</f>
        <v>69 (94)</v>
      </c>
      <c r="CD101" t="str">
        <f>IFERROR(VLOOKUP(B101,'2020'!$B$3:$AD$92,13,0), "")</f>
        <v>60 (90)</v>
      </c>
      <c r="CE101" t="str">
        <f>IFERROR(VLOOKUP(B101,'2019'!$B$3:$AC$102,10,0), "")</f>
        <v/>
      </c>
      <c r="CG101">
        <v>68</v>
      </c>
      <c r="CH101">
        <f>IFERROR(VLOOKUP(B101,'2021'!$B$3:$AB$102,7,0), "")</f>
        <v>69</v>
      </c>
      <c r="CI101">
        <f>IFERROR(VLOOKUP(B101,'2020'!$B$3:$AD$92,17,0), "")</f>
        <v>69</v>
      </c>
      <c r="CJ101" t="str">
        <f>IFERROR(VLOOKUP(B101,'2019'!$B$3:$AC$102,9,0), "")</f>
        <v/>
      </c>
      <c r="CK101">
        <f>IFERROR(VLOOKUP(B101,'2018'!$B$3:$U$102,11,0), "")</f>
        <v>76</v>
      </c>
      <c r="CL101">
        <v>41</v>
      </c>
      <c r="CM101">
        <f>IFERROR(VLOOKUP(B101,'2021'!$B$3:$AB$102,19,0), "")</f>
        <v>53</v>
      </c>
      <c r="CN101">
        <f>IFERROR(VLOOKUP(B101,'2020'!$B$3:$AD$92,26,0), "")</f>
        <v>59</v>
      </c>
      <c r="CO101" t="str">
        <f>IFERROR(VLOOKUP(B101,'2019'!$B$3:$AC$102,3,0), "")</f>
        <v/>
      </c>
      <c r="CP101">
        <f>IFERROR(VLOOKUP(B101,'2018'!$B$3:$U$102,18,0), "")</f>
        <v>47</v>
      </c>
      <c r="CQ101">
        <v>80.534000000000006</v>
      </c>
      <c r="CR101">
        <f>IFERROR(VLOOKUP(B101,'2021'!$B$3:$AB$102,21,0), "")</f>
        <v>82.4</v>
      </c>
      <c r="CS101">
        <f>IFERROR(VLOOKUP(B101,'2020'!$B$3:$AD$92,7,0), "")</f>
        <v>85</v>
      </c>
      <c r="CV101" t="s">
        <v>236</v>
      </c>
      <c r="CW101">
        <v>0</v>
      </c>
      <c r="CX101">
        <v>8.75</v>
      </c>
      <c r="CY101">
        <f>IFERROR( VLOOKUP(B101,Programs!B102:$AB$102,2,0), "")</f>
        <v>7</v>
      </c>
      <c r="CZ101">
        <f>IFERROR(VLOOKUP(B101,Programs!B102:$AB$102,3,0), "")</f>
        <v>100</v>
      </c>
      <c r="DA101">
        <f>IFERROR(VLOOKUP(B101,Programs!$B$3:$AB$102,3,0), "")</f>
        <v>100</v>
      </c>
      <c r="DB101">
        <f>IFERROR(VLOOKUP(B101,Programs!$B$3:$AB$102,5,0), "")</f>
        <v>0</v>
      </c>
      <c r="DC101" t="str">
        <f>IFERROR(VLOOKUP(B101,Programs!$B$3:$AB$102,6,0), "")</f>
        <v>Yes</v>
      </c>
      <c r="DD101">
        <f>IFERROR(VLOOKUP(B101,Programs!$B$3:$AB$102,7,0), "")</f>
        <v>0</v>
      </c>
      <c r="DE101" t="str">
        <f>IFERROR(VLOOKUP(B101,Programs!$B$3:$AB$102,8,0), "")</f>
        <v>Three or four-year Bachelor's degree with a B+ average, or recognized equivalent from an accredited institution</v>
      </c>
      <c r="DF101">
        <f>IFERROR(VLOOKUP(B101,Programs!$B$3:$AB$102,9,0), "")</f>
        <v>1</v>
      </c>
      <c r="DG101">
        <f>IFERROR(VLOOKUP(B101,Programs!$B$3:$AB$102,10,0), "")</f>
        <v>0</v>
      </c>
      <c r="DH101" t="str">
        <f>IFERROR(VLOOKUP(B101,Programs!$B$3:$AB$102,11,0), "")</f>
        <v>Both</v>
      </c>
      <c r="DI101">
        <f>IFERROR(VLOOKUP(B101,Programs!$B$3:$AB$102,12,0), "")</f>
        <v>157.25</v>
      </c>
      <c r="DJ101">
        <f>IFERROR(VLOOKUP(B101,Programs!$B$3:$AB$102,13,0), "")</f>
        <v>32692</v>
      </c>
      <c r="DK101">
        <f>IFERROR(VLOOKUP(B101,Programs!$B$3:$AB$102,14,0), "")</f>
        <v>55273</v>
      </c>
      <c r="DL101" t="str">
        <f>IFERROR(VLOOKUP(B101,Programs!$B$3:$AB$102,15,0), "")</f>
        <v>CAD$</v>
      </c>
      <c r="DM101">
        <f>IFERROR(VLOOKUP(B101,Programs!$B$3:$AB$102,16,0), "")</f>
        <v>5</v>
      </c>
      <c r="DN101">
        <f>IFERROR(VLOOKUP(B101,Programs!$B$3:$AB$102,17,0), "")</f>
        <v>1.5</v>
      </c>
      <c r="DO101">
        <f>IFERROR(VLOOKUP(B101,Programs!$B$3:$AB$102,18,0), "")</f>
        <v>20</v>
      </c>
      <c r="DP101">
        <f>IFERROR(VLOOKUP(B101,Programs!$B$3:$AB$102,19,0), "")</f>
        <v>0</v>
      </c>
      <c r="DQ101" s="30" t="str">
        <f>IFERROR(VLOOKUP(B101,Programs!$B$3:$AB$102,20,0), "")</f>
        <v>No</v>
      </c>
      <c r="DR101" t="str">
        <f>IFERROR(VLOOKUP(B101,Programs!$B$3:$AB$102,21,0), "")</f>
        <v>Yes</v>
      </c>
      <c r="DS101" t="str">
        <f>IFERROR(VLOOKUP(B101,Programs!$B$3:$AB$102,22,0), "")</f>
        <v>No</v>
      </c>
      <c r="DT101" t="str">
        <f>IFERROR(VLOOKUP(B101,Programs!$B$3:$AB$102,23,0), "")</f>
        <v>No</v>
      </c>
      <c r="DU101" t="str">
        <f>IFERROR(VLOOKUP(B101,Programs!$B$3:$AB$102,24,0), "")</f>
        <v>Yes</v>
      </c>
      <c r="DV101" t="str">
        <f>IFERROR(VLOOKUP(B101,Programs!$B$3:$AB$102,25,0), "")</f>
        <v>No</v>
      </c>
      <c r="DW101" t="str">
        <f>IFERROR(VLOOKUP(B101,Programs!$B$3:$AB$102,26,0), "")</f>
        <v>Yes</v>
      </c>
      <c r="DX101" t="str">
        <f>IFERROR(VLOOKUP(B101,Programs!$B$3:$AB$102,27,0), "")</f>
        <v>No</v>
      </c>
    </row>
    <row r="102" spans="1:128" x14ac:dyDescent="0.3">
      <c r="AX102" s="1"/>
      <c r="AY102" s="1"/>
      <c r="AZ102" s="1"/>
      <c r="BA102" s="1"/>
      <c r="BB102" s="1"/>
    </row>
    <row r="104" spans="1:128" x14ac:dyDescent="0.3">
      <c r="AX104" s="1"/>
      <c r="AY104" s="1"/>
      <c r="AZ104" s="1"/>
      <c r="BA104" s="1"/>
      <c r="BB104" s="1"/>
    </row>
    <row r="106" spans="1:128" x14ac:dyDescent="0.3">
      <c r="AX106" s="1"/>
      <c r="AY106" s="1"/>
      <c r="AZ106" s="1"/>
      <c r="BA106" s="1"/>
      <c r="BB106" s="1"/>
    </row>
    <row r="108" spans="1:128" x14ac:dyDescent="0.3">
      <c r="AX108" s="1"/>
      <c r="AY108" s="1"/>
      <c r="AZ108" s="1"/>
      <c r="BA108" s="1"/>
      <c r="BB108" s="1"/>
    </row>
    <row r="111" spans="1:128" x14ac:dyDescent="0.3">
      <c r="D111" s="1"/>
      <c r="E111" s="1"/>
      <c r="F111" s="1"/>
      <c r="G111" s="1"/>
      <c r="H111" s="1"/>
      <c r="I111" s="1"/>
    </row>
    <row r="113" spans="4:54" x14ac:dyDescent="0.3">
      <c r="AX113" s="1"/>
      <c r="AY113" s="1"/>
      <c r="AZ113" s="1"/>
      <c r="BA113" s="1"/>
      <c r="BB113" s="1"/>
    </row>
    <row r="116" spans="4:54" x14ac:dyDescent="0.3">
      <c r="D116" s="1"/>
      <c r="E116" s="1"/>
      <c r="F116" s="1"/>
      <c r="G116" s="1"/>
      <c r="H116" s="1"/>
      <c r="I116" s="1"/>
    </row>
    <row r="118" spans="4:54" x14ac:dyDescent="0.3">
      <c r="AX118" s="1"/>
      <c r="AY118" s="1"/>
      <c r="AZ118" s="1"/>
      <c r="BA118" s="1"/>
      <c r="BB118" s="1"/>
    </row>
    <row r="120" spans="4:54" x14ac:dyDescent="0.3">
      <c r="AX120" s="1"/>
      <c r="AY120" s="1"/>
      <c r="AZ120" s="1"/>
      <c r="BA120" s="1"/>
      <c r="BB120" s="1"/>
    </row>
    <row r="123" spans="4:54" x14ac:dyDescent="0.3">
      <c r="D123" s="1"/>
      <c r="E123" s="1"/>
      <c r="F123" s="1"/>
      <c r="G123" s="1"/>
      <c r="H123" s="1"/>
      <c r="I123" s="1"/>
    </row>
    <row r="125" spans="4:54" x14ac:dyDescent="0.3">
      <c r="AX125" s="1"/>
      <c r="AY125" s="1"/>
      <c r="AZ125" s="1"/>
      <c r="BA125" s="1"/>
      <c r="BB125" s="1"/>
    </row>
    <row r="128" spans="4:54" x14ac:dyDescent="0.3">
      <c r="D128" s="1"/>
      <c r="E128" s="1"/>
      <c r="F128" s="1"/>
      <c r="G128" s="1"/>
      <c r="H128" s="1"/>
      <c r="I128" s="1"/>
    </row>
    <row r="130" spans="4:54" x14ac:dyDescent="0.3">
      <c r="AX130" s="1"/>
      <c r="AY130" s="1"/>
      <c r="AZ130" s="1"/>
      <c r="BA130" s="1"/>
      <c r="BB130" s="1"/>
    </row>
    <row r="132" spans="4:54" x14ac:dyDescent="0.3">
      <c r="AX132" s="1"/>
      <c r="AY132" s="1"/>
      <c r="AZ132" s="1"/>
      <c r="BA132" s="1"/>
      <c r="BB132" s="1"/>
    </row>
    <row r="134" spans="4:54" x14ac:dyDescent="0.3">
      <c r="AX134" s="1"/>
      <c r="AY134" s="1"/>
      <c r="AZ134" s="1"/>
      <c r="BA134" s="1"/>
      <c r="BB134" s="1"/>
    </row>
    <row r="136" spans="4:54" x14ac:dyDescent="0.3">
      <c r="AX136" s="1"/>
      <c r="AY136" s="1"/>
      <c r="AZ136" s="1"/>
      <c r="BA136" s="1"/>
      <c r="BB136" s="1"/>
    </row>
    <row r="139" spans="4:54" x14ac:dyDescent="0.3">
      <c r="D139" s="1"/>
      <c r="E139" s="1"/>
      <c r="F139" s="1"/>
      <c r="G139" s="1"/>
      <c r="H139" s="1"/>
      <c r="I139" s="1"/>
    </row>
    <row r="141" spans="4:54" x14ac:dyDescent="0.3">
      <c r="AX141" s="1"/>
      <c r="AY141" s="1"/>
      <c r="AZ141" s="1"/>
      <c r="BA141" s="1"/>
      <c r="BB141" s="1"/>
    </row>
    <row r="143" spans="4:54" x14ac:dyDescent="0.3">
      <c r="AX143" s="1"/>
      <c r="AY143" s="1"/>
      <c r="AZ143" s="1"/>
      <c r="BA143" s="1"/>
      <c r="BB143" s="1"/>
    </row>
    <row r="145" spans="50:54" x14ac:dyDescent="0.3">
      <c r="AX145" s="1"/>
      <c r="AY145" s="1"/>
      <c r="AZ145" s="1"/>
      <c r="BA145" s="1"/>
      <c r="BB145" s="1"/>
    </row>
    <row r="147" spans="50:54" x14ac:dyDescent="0.3">
      <c r="AX147" s="1"/>
      <c r="AY147" s="1"/>
      <c r="AZ147" s="1"/>
      <c r="BA147" s="1"/>
      <c r="BB147" s="1"/>
    </row>
    <row r="149" spans="50:54" x14ac:dyDescent="0.3">
      <c r="AX149" s="1"/>
      <c r="AY149" s="1"/>
      <c r="AZ149" s="1"/>
      <c r="BA149" s="1"/>
      <c r="BB149" s="1"/>
    </row>
    <row r="151" spans="50:54" x14ac:dyDescent="0.3">
      <c r="AX151" s="1"/>
      <c r="AY151" s="1"/>
      <c r="AZ151" s="1"/>
      <c r="BA151" s="1"/>
      <c r="BB151" s="1"/>
    </row>
    <row r="153" spans="50:54" x14ac:dyDescent="0.3">
      <c r="AX153" s="1"/>
      <c r="AY153" s="1"/>
      <c r="AZ153" s="1"/>
      <c r="BA153" s="1"/>
      <c r="BB153" s="1"/>
    </row>
    <row r="155" spans="50:54" x14ac:dyDescent="0.3">
      <c r="AX155" s="1"/>
      <c r="AY155" s="1"/>
      <c r="AZ155" s="1"/>
      <c r="BA155" s="1"/>
      <c r="BB155" s="1"/>
    </row>
    <row r="157" spans="50:54" x14ac:dyDescent="0.3">
      <c r="AX157" s="1"/>
      <c r="AY157" s="1"/>
      <c r="AZ157" s="1"/>
      <c r="BA157" s="1"/>
      <c r="BB157" s="1"/>
    </row>
    <row r="159" spans="50:54" x14ac:dyDescent="0.3">
      <c r="AX159" s="1"/>
      <c r="AY159" s="1"/>
      <c r="AZ159" s="1"/>
      <c r="BA159" s="1"/>
      <c r="BB159" s="1"/>
    </row>
    <row r="161" spans="50:54" x14ac:dyDescent="0.3">
      <c r="AX161" s="1"/>
      <c r="AY161" s="1"/>
      <c r="AZ161" s="1"/>
      <c r="BA161" s="1"/>
      <c r="BB161" s="1"/>
    </row>
    <row r="163" spans="50:54" x14ac:dyDescent="0.3">
      <c r="AX163" s="1"/>
      <c r="AY163" s="1"/>
      <c r="AZ163" s="1"/>
      <c r="BA163" s="1"/>
      <c r="BB163" s="1"/>
    </row>
    <row r="165" spans="50:54" x14ac:dyDescent="0.3">
      <c r="AX165" s="1"/>
      <c r="AY165" s="1"/>
      <c r="AZ165" s="1"/>
      <c r="BA165" s="1"/>
      <c r="BB165" s="1"/>
    </row>
    <row r="167" spans="50:54" x14ac:dyDescent="0.3">
      <c r="AX167" s="1"/>
      <c r="AY167" s="1"/>
      <c r="AZ167" s="1"/>
      <c r="BA167" s="1"/>
      <c r="BB167" s="1"/>
    </row>
    <row r="169" spans="50:54" x14ac:dyDescent="0.3">
      <c r="AX169" s="1"/>
      <c r="AY169" s="1"/>
      <c r="AZ169" s="1"/>
      <c r="BA169" s="1"/>
      <c r="BB169" s="1"/>
    </row>
    <row r="171" spans="50:54" x14ac:dyDescent="0.3">
      <c r="AX171" s="1"/>
      <c r="AY171" s="1"/>
      <c r="AZ171" s="1"/>
      <c r="BA171" s="1"/>
      <c r="BB171" s="1"/>
    </row>
    <row r="173" spans="50:54" x14ac:dyDescent="0.3">
      <c r="AX173" s="1"/>
      <c r="AY173" s="1"/>
      <c r="AZ173" s="1"/>
      <c r="BA173" s="1"/>
      <c r="BB173" s="1"/>
    </row>
    <row r="175" spans="50:54" x14ac:dyDescent="0.3">
      <c r="AX175" s="1"/>
      <c r="AY175" s="1"/>
      <c r="AZ175" s="1"/>
      <c r="BA175" s="1"/>
      <c r="BB175" s="1"/>
    </row>
    <row r="177" spans="4:54" x14ac:dyDescent="0.3">
      <c r="AX177" s="1"/>
      <c r="AY177" s="1"/>
      <c r="AZ177" s="1"/>
      <c r="BA177" s="1"/>
      <c r="BB177" s="1"/>
    </row>
    <row r="179" spans="4:54" x14ac:dyDescent="0.3">
      <c r="AX179" s="1"/>
      <c r="AY179" s="1"/>
      <c r="AZ179" s="1"/>
      <c r="BA179" s="1"/>
      <c r="BB179" s="1"/>
    </row>
    <row r="181" spans="4:54" x14ac:dyDescent="0.3">
      <c r="AX181" s="1"/>
      <c r="AY181" s="1"/>
      <c r="AZ181" s="1"/>
      <c r="BA181" s="1"/>
      <c r="BB181" s="1"/>
    </row>
    <row r="183" spans="4:54" x14ac:dyDescent="0.3">
      <c r="AX183" s="1"/>
      <c r="AY183" s="1"/>
      <c r="AZ183" s="1"/>
      <c r="BA183" s="1"/>
      <c r="BB183" s="1"/>
    </row>
    <row r="186" spans="4:54" x14ac:dyDescent="0.3">
      <c r="D186" s="1"/>
      <c r="E186" s="1"/>
      <c r="F186" s="1"/>
      <c r="G186" s="1"/>
      <c r="H186" s="1"/>
      <c r="I186" s="1"/>
    </row>
    <row r="188" spans="4:54" x14ac:dyDescent="0.3">
      <c r="AX188" s="1"/>
      <c r="AY188" s="1"/>
      <c r="AZ188" s="1"/>
      <c r="BA188" s="1"/>
      <c r="BB188" s="1"/>
    </row>
    <row r="190" spans="4:54" x14ac:dyDescent="0.3">
      <c r="AX190" s="1"/>
      <c r="AY190" s="1"/>
      <c r="AZ190" s="1"/>
      <c r="BA190" s="1"/>
      <c r="BB190" s="1"/>
    </row>
    <row r="192" spans="4:54" x14ac:dyDescent="0.3">
      <c r="AX192" s="1"/>
      <c r="AY192" s="1"/>
      <c r="AZ192" s="1"/>
      <c r="BA192" s="1"/>
      <c r="BB192" s="1"/>
    </row>
    <row r="194" spans="50:54" x14ac:dyDescent="0.3">
      <c r="AX194" s="1"/>
      <c r="AY194" s="1"/>
      <c r="AZ194" s="1"/>
      <c r="BA194" s="1"/>
      <c r="BB194" s="1"/>
    </row>
    <row r="196" spans="50:54" x14ac:dyDescent="0.3">
      <c r="AX196" s="1"/>
      <c r="AY196" s="1"/>
      <c r="AZ196" s="1"/>
      <c r="BA196" s="1"/>
      <c r="BB196" s="1"/>
    </row>
    <row r="198" spans="50:54" x14ac:dyDescent="0.3">
      <c r="AX198" s="1"/>
      <c r="AY198" s="1"/>
      <c r="AZ198" s="1"/>
      <c r="BA198" s="1"/>
      <c r="BB198" s="1"/>
    </row>
    <row r="200" spans="50:54" x14ac:dyDescent="0.3">
      <c r="AX200" s="1"/>
      <c r="AY200" s="1"/>
      <c r="AZ200" s="1"/>
      <c r="BA200" s="1"/>
      <c r="BB200" s="1"/>
    </row>
    <row r="202" spans="50:54" x14ac:dyDescent="0.3">
      <c r="AX202" s="1"/>
      <c r="AY202" s="1"/>
      <c r="AZ202" s="1"/>
      <c r="BA202" s="1"/>
      <c r="BB202" s="1"/>
    </row>
    <row r="204" spans="50:54" x14ac:dyDescent="0.3">
      <c r="AX204" s="1"/>
      <c r="AY204" s="1"/>
      <c r="AZ204" s="1"/>
      <c r="BA204" s="1"/>
      <c r="BB204" s="1"/>
    </row>
    <row r="206" spans="50:54" x14ac:dyDescent="0.3">
      <c r="AX206" s="1"/>
      <c r="AY206" s="1"/>
      <c r="AZ206" s="1"/>
      <c r="BA206" s="1"/>
      <c r="BB206" s="1"/>
    </row>
    <row r="208" spans="50:54" x14ac:dyDescent="0.3">
      <c r="AX208" s="1"/>
      <c r="AY208" s="1"/>
      <c r="AZ208" s="1"/>
      <c r="BA208" s="1"/>
      <c r="BB208" s="1"/>
    </row>
    <row r="210" spans="50:54" x14ac:dyDescent="0.3">
      <c r="AX210" s="1"/>
      <c r="AY210" s="1"/>
      <c r="AZ210" s="1"/>
      <c r="BA210" s="1"/>
      <c r="BB210" s="1"/>
    </row>
    <row r="212" spans="50:54" x14ac:dyDescent="0.3">
      <c r="AX212" s="1"/>
      <c r="AY212" s="1"/>
      <c r="AZ212" s="1"/>
      <c r="BA212" s="1"/>
      <c r="BB212" s="1"/>
    </row>
    <row r="214" spans="50:54" x14ac:dyDescent="0.3">
      <c r="AX214" s="1"/>
      <c r="AY214" s="1"/>
      <c r="AZ214" s="1"/>
      <c r="BA214" s="1"/>
      <c r="BB214" s="1"/>
    </row>
    <row r="216" spans="50:54" x14ac:dyDescent="0.3">
      <c r="AX216" s="1"/>
      <c r="AY216" s="1"/>
      <c r="AZ216" s="1"/>
      <c r="BA216" s="1"/>
      <c r="BB216" s="1"/>
    </row>
    <row r="218" spans="50:54" x14ac:dyDescent="0.3">
      <c r="AX218" s="1"/>
      <c r="AY218" s="1"/>
      <c r="AZ218" s="1"/>
      <c r="BA218" s="1"/>
      <c r="BB218" s="1"/>
    </row>
    <row r="220" spans="50:54" x14ac:dyDescent="0.3">
      <c r="AX220" s="1"/>
      <c r="AY220" s="1"/>
      <c r="AZ220" s="1"/>
      <c r="BA220" s="1"/>
      <c r="BB220" s="1"/>
    </row>
  </sheetData>
  <autoFilter ref="A1:DX101" xr:uid="{00000000-0001-0000-0000-000000000000}"/>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102"/>
  <sheetViews>
    <sheetView workbookViewId="0">
      <pane xSplit="2" ySplit="2" topLeftCell="U3" activePane="bottomRight" state="frozen"/>
      <selection pane="topRight" activeCell="C1" sqref="C1"/>
      <selection pane="bottomLeft" activeCell="A3" sqref="A3"/>
      <selection pane="bottomRight" activeCell="B2" sqref="B2:AB2"/>
    </sheetView>
  </sheetViews>
  <sheetFormatPr defaultColWidth="12.5546875" defaultRowHeight="14.4" x14ac:dyDescent="0.3"/>
  <cols>
    <col min="1" max="1" width="4" bestFit="1" customWidth="1"/>
    <col min="2" max="2" width="55.33203125" bestFit="1" customWidth="1"/>
  </cols>
  <sheetData>
    <row r="1" spans="1:28" x14ac:dyDescent="0.3">
      <c r="B1" s="22">
        <v>1</v>
      </c>
      <c r="C1" s="22">
        <f>B1+1</f>
        <v>2</v>
      </c>
      <c r="D1" s="22">
        <f t="shared" ref="D1:AB1" si="0">C1+1</f>
        <v>3</v>
      </c>
      <c r="E1" s="22">
        <f t="shared" si="0"/>
        <v>4</v>
      </c>
      <c r="F1" s="22">
        <f t="shared" si="0"/>
        <v>5</v>
      </c>
      <c r="G1" s="22">
        <f t="shared" si="0"/>
        <v>6</v>
      </c>
      <c r="H1" s="22">
        <f t="shared" si="0"/>
        <v>7</v>
      </c>
      <c r="I1" s="22">
        <f t="shared" si="0"/>
        <v>8</v>
      </c>
      <c r="J1" s="22">
        <f t="shared" si="0"/>
        <v>9</v>
      </c>
      <c r="K1" s="22">
        <f t="shared" si="0"/>
        <v>10</v>
      </c>
      <c r="L1" s="22">
        <f t="shared" si="0"/>
        <v>11</v>
      </c>
      <c r="M1" s="22">
        <f t="shared" si="0"/>
        <v>12</v>
      </c>
      <c r="N1" s="22">
        <f t="shared" si="0"/>
        <v>13</v>
      </c>
      <c r="O1" s="22">
        <f t="shared" si="0"/>
        <v>14</v>
      </c>
      <c r="P1" s="22">
        <f t="shared" si="0"/>
        <v>15</v>
      </c>
      <c r="Q1" s="22">
        <f t="shared" si="0"/>
        <v>16</v>
      </c>
      <c r="R1" s="22">
        <f t="shared" si="0"/>
        <v>17</v>
      </c>
      <c r="S1" s="22">
        <f t="shared" si="0"/>
        <v>18</v>
      </c>
      <c r="T1" s="22">
        <f t="shared" si="0"/>
        <v>19</v>
      </c>
      <c r="U1" s="22">
        <f t="shared" si="0"/>
        <v>20</v>
      </c>
      <c r="V1" s="22">
        <f t="shared" si="0"/>
        <v>21</v>
      </c>
      <c r="W1" s="22">
        <f t="shared" si="0"/>
        <v>22</v>
      </c>
      <c r="X1" s="22">
        <f t="shared" si="0"/>
        <v>23</v>
      </c>
      <c r="Y1" s="22">
        <f t="shared" si="0"/>
        <v>24</v>
      </c>
      <c r="Z1" s="22">
        <f t="shared" si="0"/>
        <v>25</v>
      </c>
      <c r="AA1" s="22">
        <f t="shared" si="0"/>
        <v>26</v>
      </c>
      <c r="AB1" s="22">
        <f t="shared" si="0"/>
        <v>27</v>
      </c>
    </row>
    <row r="2" spans="1:28" s="21" customFormat="1" ht="57.6" x14ac:dyDescent="0.3">
      <c r="A2" s="21" t="s">
        <v>33</v>
      </c>
      <c r="B2" s="21" t="s">
        <v>34</v>
      </c>
      <c r="C2" s="21" t="s">
        <v>143</v>
      </c>
      <c r="D2" s="21" t="s">
        <v>147</v>
      </c>
      <c r="E2" s="21" t="s">
        <v>151</v>
      </c>
      <c r="F2" s="21" t="s">
        <v>153</v>
      </c>
      <c r="G2" s="21" t="s">
        <v>149</v>
      </c>
      <c r="H2" s="21" t="s">
        <v>154</v>
      </c>
      <c r="I2" s="21" t="s">
        <v>303</v>
      </c>
      <c r="J2" s="21" t="s">
        <v>304</v>
      </c>
      <c r="K2" s="21" t="s">
        <v>139</v>
      </c>
      <c r="L2" s="21" t="s">
        <v>305</v>
      </c>
      <c r="M2" s="21" t="s">
        <v>142</v>
      </c>
      <c r="N2" s="21" t="s">
        <v>146</v>
      </c>
      <c r="O2" s="21" t="s">
        <v>306</v>
      </c>
      <c r="P2" s="21" t="s">
        <v>145</v>
      </c>
      <c r="Q2" s="21" t="s">
        <v>307</v>
      </c>
      <c r="R2" s="21" t="s">
        <v>36</v>
      </c>
      <c r="S2" s="21" t="s">
        <v>37</v>
      </c>
      <c r="T2" s="21" t="s">
        <v>155</v>
      </c>
      <c r="U2" s="21" t="s">
        <v>150</v>
      </c>
      <c r="V2" s="21" t="s">
        <v>156</v>
      </c>
      <c r="W2" s="21" t="s">
        <v>308</v>
      </c>
      <c r="X2" s="21" t="s">
        <v>140</v>
      </c>
      <c r="Y2" s="21" t="s">
        <v>152</v>
      </c>
      <c r="Z2" s="21" t="s">
        <v>309</v>
      </c>
      <c r="AA2" s="21" t="s">
        <v>310</v>
      </c>
      <c r="AB2" s="21" t="s">
        <v>148</v>
      </c>
    </row>
    <row r="3" spans="1:28" x14ac:dyDescent="0.3">
      <c r="A3">
        <v>1</v>
      </c>
      <c r="B3" t="s">
        <v>38</v>
      </c>
      <c r="C3">
        <v>1</v>
      </c>
      <c r="D3">
        <v>31</v>
      </c>
      <c r="E3" t="s">
        <v>311</v>
      </c>
      <c r="F3" t="s">
        <v>312</v>
      </c>
      <c r="G3">
        <v>20</v>
      </c>
      <c r="H3">
        <v>82</v>
      </c>
      <c r="I3" t="s">
        <v>0</v>
      </c>
      <c r="J3">
        <v>3</v>
      </c>
      <c r="K3">
        <v>56</v>
      </c>
      <c r="L3">
        <v>1</v>
      </c>
      <c r="M3">
        <v>100</v>
      </c>
      <c r="N3">
        <v>9.82</v>
      </c>
      <c r="O3">
        <v>1</v>
      </c>
      <c r="P3">
        <v>27</v>
      </c>
      <c r="Q3">
        <v>100</v>
      </c>
      <c r="R3">
        <v>83</v>
      </c>
      <c r="S3" s="1">
        <v>123999</v>
      </c>
      <c r="T3">
        <v>93</v>
      </c>
      <c r="U3">
        <v>59.63</v>
      </c>
      <c r="V3">
        <v>93.691999999999993</v>
      </c>
      <c r="W3">
        <v>1</v>
      </c>
      <c r="X3">
        <v>6</v>
      </c>
      <c r="Y3">
        <v>15</v>
      </c>
      <c r="Z3" s="1">
        <v>123999</v>
      </c>
      <c r="AA3">
        <v>1</v>
      </c>
      <c r="AB3">
        <v>47</v>
      </c>
    </row>
    <row r="4" spans="1:28" x14ac:dyDescent="0.3">
      <c r="A4">
        <v>2</v>
      </c>
      <c r="B4" t="s">
        <v>39</v>
      </c>
      <c r="C4">
        <v>2</v>
      </c>
      <c r="D4">
        <v>42</v>
      </c>
      <c r="E4" t="s">
        <v>159</v>
      </c>
      <c r="F4" t="s">
        <v>313</v>
      </c>
      <c r="G4">
        <v>29</v>
      </c>
      <c r="H4">
        <v>65</v>
      </c>
      <c r="I4" t="s">
        <v>1</v>
      </c>
      <c r="J4">
        <v>11</v>
      </c>
      <c r="K4">
        <v>83</v>
      </c>
      <c r="L4">
        <v>2</v>
      </c>
      <c r="M4">
        <v>96</v>
      </c>
      <c r="N4">
        <v>9.2100000000000009</v>
      </c>
      <c r="O4">
        <v>2</v>
      </c>
      <c r="P4">
        <v>18</v>
      </c>
      <c r="Q4">
        <v>81</v>
      </c>
      <c r="R4">
        <v>61</v>
      </c>
      <c r="S4" s="1">
        <v>114357</v>
      </c>
      <c r="T4">
        <v>55</v>
      </c>
      <c r="U4">
        <v>80.647999999999996</v>
      </c>
      <c r="V4">
        <v>91.177000000000007</v>
      </c>
      <c r="W4">
        <v>11</v>
      </c>
      <c r="X4">
        <v>10</v>
      </c>
      <c r="Y4">
        <v>41</v>
      </c>
      <c r="Z4" s="1">
        <v>120856</v>
      </c>
      <c r="AA4">
        <v>1</v>
      </c>
      <c r="AB4">
        <v>44</v>
      </c>
    </row>
    <row r="5" spans="1:28" x14ac:dyDescent="0.3">
      <c r="A5">
        <v>3</v>
      </c>
      <c r="B5" t="s">
        <v>45</v>
      </c>
      <c r="C5">
        <v>8</v>
      </c>
      <c r="D5">
        <v>29</v>
      </c>
      <c r="E5" t="s">
        <v>161</v>
      </c>
      <c r="F5" t="s">
        <v>314</v>
      </c>
      <c r="G5">
        <v>31</v>
      </c>
      <c r="H5">
        <v>39</v>
      </c>
      <c r="I5" t="s">
        <v>5</v>
      </c>
      <c r="J5">
        <v>1</v>
      </c>
      <c r="K5">
        <v>58</v>
      </c>
      <c r="L5">
        <v>6</v>
      </c>
      <c r="M5">
        <v>99</v>
      </c>
      <c r="N5">
        <v>9.68</v>
      </c>
      <c r="O5">
        <v>7</v>
      </c>
      <c r="P5">
        <v>14</v>
      </c>
      <c r="Q5">
        <v>100</v>
      </c>
      <c r="R5">
        <v>16</v>
      </c>
      <c r="S5" s="1">
        <v>94517</v>
      </c>
      <c r="T5">
        <v>98</v>
      </c>
      <c r="U5">
        <v>81.135999999999996</v>
      </c>
      <c r="V5">
        <v>89.926000000000002</v>
      </c>
      <c r="W5">
        <v>8</v>
      </c>
      <c r="X5">
        <v>29</v>
      </c>
      <c r="Y5">
        <v>33</v>
      </c>
      <c r="Z5" s="1">
        <v>94517</v>
      </c>
      <c r="AA5">
        <v>1</v>
      </c>
      <c r="AB5">
        <v>50</v>
      </c>
    </row>
    <row r="6" spans="1:28" x14ac:dyDescent="0.3">
      <c r="A6">
        <v>4</v>
      </c>
      <c r="B6" t="s">
        <v>44</v>
      </c>
      <c r="C6">
        <v>4</v>
      </c>
      <c r="D6">
        <v>43</v>
      </c>
      <c r="E6" t="s">
        <v>167</v>
      </c>
      <c r="F6" t="s">
        <v>183</v>
      </c>
      <c r="G6">
        <v>30</v>
      </c>
      <c r="H6">
        <v>84</v>
      </c>
      <c r="I6" t="s">
        <v>4</v>
      </c>
      <c r="J6">
        <v>7</v>
      </c>
      <c r="K6">
        <v>78</v>
      </c>
      <c r="L6">
        <v>4</v>
      </c>
      <c r="M6">
        <v>99</v>
      </c>
      <c r="N6">
        <v>9.43</v>
      </c>
      <c r="O6">
        <v>3</v>
      </c>
      <c r="P6">
        <v>12</v>
      </c>
      <c r="Q6">
        <v>36</v>
      </c>
      <c r="R6">
        <v>44</v>
      </c>
      <c r="S6" s="1">
        <v>100789</v>
      </c>
      <c r="T6">
        <v>96</v>
      </c>
      <c r="U6">
        <v>61.125</v>
      </c>
      <c r="V6">
        <v>90.361999999999995</v>
      </c>
      <c r="W6">
        <v>7</v>
      </c>
      <c r="X6">
        <v>78</v>
      </c>
      <c r="Y6">
        <v>67</v>
      </c>
      <c r="Z6" s="1">
        <v>102198</v>
      </c>
      <c r="AA6">
        <v>1</v>
      </c>
      <c r="AB6">
        <v>43</v>
      </c>
    </row>
    <row r="7" spans="1:28" x14ac:dyDescent="0.3">
      <c r="A7">
        <v>5</v>
      </c>
      <c r="B7" t="s">
        <v>40</v>
      </c>
      <c r="C7">
        <v>5</v>
      </c>
      <c r="D7">
        <v>25</v>
      </c>
      <c r="E7" t="s">
        <v>161</v>
      </c>
      <c r="F7" t="s">
        <v>315</v>
      </c>
      <c r="G7">
        <v>32</v>
      </c>
      <c r="H7">
        <v>56</v>
      </c>
      <c r="I7" t="s">
        <v>2</v>
      </c>
      <c r="J7">
        <v>2</v>
      </c>
      <c r="K7">
        <v>19</v>
      </c>
      <c r="L7">
        <v>5</v>
      </c>
      <c r="M7">
        <v>96</v>
      </c>
      <c r="N7">
        <v>9.2799999999999994</v>
      </c>
      <c r="O7">
        <v>6</v>
      </c>
      <c r="P7">
        <v>18</v>
      </c>
      <c r="Q7">
        <v>100</v>
      </c>
      <c r="R7">
        <v>48</v>
      </c>
      <c r="S7" s="1">
        <v>95875</v>
      </c>
      <c r="T7">
        <v>63</v>
      </c>
      <c r="U7">
        <v>64.558999999999997</v>
      </c>
      <c r="V7">
        <v>87.524000000000001</v>
      </c>
      <c r="W7">
        <v>35</v>
      </c>
      <c r="X7">
        <v>9</v>
      </c>
      <c r="Y7">
        <v>23</v>
      </c>
      <c r="Z7" s="1">
        <v>95875</v>
      </c>
      <c r="AA7">
        <v>2</v>
      </c>
      <c r="AB7">
        <v>47</v>
      </c>
    </row>
    <row r="8" spans="1:28" x14ac:dyDescent="0.3">
      <c r="A8">
        <v>6</v>
      </c>
      <c r="B8" t="s">
        <v>43</v>
      </c>
      <c r="C8">
        <v>3</v>
      </c>
      <c r="D8">
        <v>53</v>
      </c>
      <c r="E8" t="s">
        <v>159</v>
      </c>
      <c r="F8" t="s">
        <v>316</v>
      </c>
      <c r="G8">
        <v>36</v>
      </c>
      <c r="H8">
        <v>58</v>
      </c>
      <c r="I8" t="s">
        <v>1</v>
      </c>
      <c r="J8">
        <v>35</v>
      </c>
      <c r="K8">
        <v>80</v>
      </c>
      <c r="L8">
        <v>4</v>
      </c>
      <c r="M8">
        <v>100</v>
      </c>
      <c r="N8">
        <v>9.26</v>
      </c>
      <c r="O8">
        <v>3</v>
      </c>
      <c r="P8">
        <v>18</v>
      </c>
      <c r="Q8">
        <v>100</v>
      </c>
      <c r="R8">
        <v>43</v>
      </c>
      <c r="S8" s="1">
        <v>99804</v>
      </c>
      <c r="T8">
        <v>41</v>
      </c>
      <c r="U8">
        <v>68.756</v>
      </c>
      <c r="V8">
        <v>89.531000000000006</v>
      </c>
      <c r="W8">
        <v>14</v>
      </c>
      <c r="X8">
        <v>13</v>
      </c>
      <c r="Y8">
        <v>57</v>
      </c>
      <c r="Z8" s="1">
        <v>102100</v>
      </c>
      <c r="AA8">
        <v>1</v>
      </c>
      <c r="AB8">
        <v>48</v>
      </c>
    </row>
    <row r="9" spans="1:28" x14ac:dyDescent="0.3">
      <c r="A9">
        <v>7</v>
      </c>
      <c r="B9" t="s">
        <v>42</v>
      </c>
      <c r="C9">
        <v>6</v>
      </c>
      <c r="D9">
        <v>63</v>
      </c>
      <c r="E9" t="s">
        <v>317</v>
      </c>
      <c r="F9" t="s">
        <v>318</v>
      </c>
      <c r="G9">
        <v>38</v>
      </c>
      <c r="H9">
        <v>85</v>
      </c>
      <c r="I9" t="s">
        <v>1</v>
      </c>
      <c r="J9">
        <v>18</v>
      </c>
      <c r="K9">
        <v>94</v>
      </c>
      <c r="L9">
        <v>6</v>
      </c>
      <c r="M9">
        <v>100</v>
      </c>
      <c r="N9">
        <v>8.7200000000000006</v>
      </c>
      <c r="O9">
        <v>5</v>
      </c>
      <c r="P9">
        <v>18</v>
      </c>
      <c r="Q9">
        <v>100</v>
      </c>
      <c r="R9">
        <v>54</v>
      </c>
      <c r="S9" s="1">
        <v>89003</v>
      </c>
      <c r="T9">
        <v>90</v>
      </c>
      <c r="U9">
        <v>57.454000000000001</v>
      </c>
      <c r="V9">
        <v>85.561000000000007</v>
      </c>
      <c r="W9">
        <v>67</v>
      </c>
      <c r="X9">
        <v>4</v>
      </c>
      <c r="Y9">
        <v>78</v>
      </c>
      <c r="Z9" s="1">
        <v>88987</v>
      </c>
      <c r="AA9">
        <v>1</v>
      </c>
      <c r="AB9">
        <v>50</v>
      </c>
    </row>
    <row r="10" spans="1:28" x14ac:dyDescent="0.3">
      <c r="A10">
        <v>8</v>
      </c>
      <c r="B10" t="s">
        <v>41</v>
      </c>
      <c r="C10">
        <v>7</v>
      </c>
      <c r="D10">
        <v>43</v>
      </c>
      <c r="E10" t="s">
        <v>163</v>
      </c>
      <c r="F10" t="s">
        <v>164</v>
      </c>
      <c r="G10">
        <v>27</v>
      </c>
      <c r="H10">
        <v>38</v>
      </c>
      <c r="I10" t="s">
        <v>3</v>
      </c>
      <c r="J10">
        <v>12</v>
      </c>
      <c r="K10">
        <v>39</v>
      </c>
      <c r="L10">
        <v>9</v>
      </c>
      <c r="M10">
        <v>98</v>
      </c>
      <c r="N10">
        <v>9.66</v>
      </c>
      <c r="O10">
        <v>13</v>
      </c>
      <c r="P10">
        <v>22.1</v>
      </c>
      <c r="Q10">
        <v>100</v>
      </c>
      <c r="R10">
        <v>56</v>
      </c>
      <c r="S10" s="1">
        <v>92452</v>
      </c>
      <c r="T10">
        <v>74</v>
      </c>
      <c r="U10">
        <v>55.85</v>
      </c>
      <c r="V10">
        <v>88.915999999999997</v>
      </c>
      <c r="W10">
        <v>20</v>
      </c>
      <c r="X10">
        <v>2</v>
      </c>
      <c r="Y10">
        <v>21</v>
      </c>
      <c r="Z10" s="1">
        <v>92452</v>
      </c>
      <c r="AA10">
        <v>2</v>
      </c>
      <c r="AB10">
        <v>41</v>
      </c>
    </row>
    <row r="11" spans="1:28" x14ac:dyDescent="0.3">
      <c r="A11">
        <v>9</v>
      </c>
      <c r="B11" t="s">
        <v>60</v>
      </c>
      <c r="C11">
        <v>10</v>
      </c>
      <c r="D11">
        <v>46</v>
      </c>
      <c r="E11" t="s">
        <v>161</v>
      </c>
      <c r="F11" t="s">
        <v>158</v>
      </c>
      <c r="G11">
        <v>26</v>
      </c>
      <c r="H11">
        <v>97</v>
      </c>
      <c r="I11" t="s">
        <v>4</v>
      </c>
      <c r="J11">
        <v>17</v>
      </c>
      <c r="K11">
        <v>77</v>
      </c>
      <c r="L11">
        <v>11</v>
      </c>
      <c r="M11">
        <v>100</v>
      </c>
      <c r="N11">
        <v>8.8800000000000008</v>
      </c>
      <c r="O11">
        <v>14</v>
      </c>
      <c r="P11">
        <v>14</v>
      </c>
      <c r="Q11">
        <v>24</v>
      </c>
      <c r="R11">
        <v>26</v>
      </c>
      <c r="S11" s="1">
        <v>84080</v>
      </c>
      <c r="T11">
        <v>99</v>
      </c>
      <c r="U11">
        <v>59.064</v>
      </c>
      <c r="V11">
        <v>85.022999999999996</v>
      </c>
      <c r="W11">
        <v>32</v>
      </c>
      <c r="X11">
        <v>72</v>
      </c>
      <c r="Y11">
        <v>76</v>
      </c>
      <c r="Z11" s="1">
        <v>83900</v>
      </c>
      <c r="AA11">
        <v>1</v>
      </c>
      <c r="AB11">
        <v>55</v>
      </c>
    </row>
    <row r="12" spans="1:28" x14ac:dyDescent="0.3">
      <c r="A12">
        <v>9</v>
      </c>
      <c r="B12" t="s">
        <v>49</v>
      </c>
      <c r="C12">
        <v>16</v>
      </c>
      <c r="D12">
        <v>50</v>
      </c>
      <c r="E12" t="s">
        <v>319</v>
      </c>
      <c r="F12" t="s">
        <v>320</v>
      </c>
      <c r="G12">
        <v>33</v>
      </c>
      <c r="H12">
        <v>62</v>
      </c>
      <c r="I12" t="s">
        <v>1</v>
      </c>
      <c r="J12">
        <v>38</v>
      </c>
      <c r="K12">
        <v>88</v>
      </c>
      <c r="L12">
        <v>15</v>
      </c>
      <c r="M12">
        <v>98</v>
      </c>
      <c r="N12">
        <v>9.1999999999999993</v>
      </c>
      <c r="O12">
        <v>19</v>
      </c>
      <c r="P12">
        <v>22</v>
      </c>
      <c r="Q12">
        <v>100</v>
      </c>
      <c r="R12">
        <v>60</v>
      </c>
      <c r="S12" s="1">
        <v>87496</v>
      </c>
      <c r="T12">
        <v>49</v>
      </c>
      <c r="U12">
        <v>59.636000000000003</v>
      </c>
      <c r="V12">
        <v>87.525000000000006</v>
      </c>
      <c r="W12">
        <v>10</v>
      </c>
      <c r="X12">
        <v>17</v>
      </c>
      <c r="Y12">
        <v>75</v>
      </c>
      <c r="Z12" s="1">
        <v>88069</v>
      </c>
      <c r="AA12">
        <v>2</v>
      </c>
      <c r="AB12">
        <v>48</v>
      </c>
    </row>
    <row r="13" spans="1:28" x14ac:dyDescent="0.3">
      <c r="A13">
        <v>11</v>
      </c>
      <c r="B13" t="s">
        <v>71</v>
      </c>
      <c r="C13">
        <v>14</v>
      </c>
      <c r="D13">
        <v>27</v>
      </c>
      <c r="E13" t="s">
        <v>210</v>
      </c>
      <c r="F13" t="s">
        <v>321</v>
      </c>
      <c r="G13">
        <v>32</v>
      </c>
      <c r="H13">
        <v>22</v>
      </c>
      <c r="I13" t="s">
        <v>15</v>
      </c>
      <c r="J13">
        <v>9</v>
      </c>
      <c r="K13">
        <v>41</v>
      </c>
      <c r="L13" t="s">
        <v>322</v>
      </c>
      <c r="M13">
        <v>97</v>
      </c>
      <c r="N13">
        <v>9.31</v>
      </c>
      <c r="O13" t="s">
        <v>322</v>
      </c>
      <c r="P13">
        <v>12</v>
      </c>
      <c r="Q13">
        <v>16</v>
      </c>
      <c r="R13">
        <v>19</v>
      </c>
      <c r="S13" s="1">
        <v>90755</v>
      </c>
      <c r="T13">
        <v>67</v>
      </c>
      <c r="U13">
        <v>62.851999999999997</v>
      </c>
      <c r="V13">
        <v>85.953000000000003</v>
      </c>
      <c r="W13">
        <v>39</v>
      </c>
      <c r="X13">
        <v>33</v>
      </c>
      <c r="Y13">
        <v>58</v>
      </c>
      <c r="Z13" s="1">
        <v>90755</v>
      </c>
      <c r="AA13">
        <v>0</v>
      </c>
      <c r="AB13">
        <v>52</v>
      </c>
    </row>
    <row r="14" spans="1:28" x14ac:dyDescent="0.3">
      <c r="A14">
        <v>12</v>
      </c>
      <c r="B14" t="s">
        <v>47</v>
      </c>
      <c r="C14">
        <v>26</v>
      </c>
      <c r="D14">
        <v>25</v>
      </c>
      <c r="E14" t="s">
        <v>175</v>
      </c>
      <c r="F14" t="s">
        <v>323</v>
      </c>
      <c r="G14">
        <v>19</v>
      </c>
      <c r="H14">
        <v>74</v>
      </c>
      <c r="I14" t="s">
        <v>6</v>
      </c>
      <c r="J14">
        <v>10</v>
      </c>
      <c r="K14">
        <v>50</v>
      </c>
      <c r="L14">
        <v>24</v>
      </c>
      <c r="M14">
        <v>100</v>
      </c>
      <c r="N14">
        <v>9.56</v>
      </c>
      <c r="O14">
        <v>35</v>
      </c>
      <c r="P14">
        <v>24</v>
      </c>
      <c r="Q14">
        <v>100</v>
      </c>
      <c r="R14">
        <v>57</v>
      </c>
      <c r="S14" s="1">
        <v>95390</v>
      </c>
      <c r="T14">
        <v>78</v>
      </c>
      <c r="U14">
        <v>52.23</v>
      </c>
      <c r="V14">
        <v>89.525999999999996</v>
      </c>
      <c r="W14">
        <v>61</v>
      </c>
      <c r="X14">
        <v>47</v>
      </c>
      <c r="Y14">
        <v>45</v>
      </c>
      <c r="Z14" s="1">
        <v>95390</v>
      </c>
      <c r="AA14">
        <v>1</v>
      </c>
      <c r="AB14">
        <v>46</v>
      </c>
    </row>
    <row r="15" spans="1:28" x14ac:dyDescent="0.3">
      <c r="A15">
        <v>13</v>
      </c>
      <c r="B15" t="s">
        <v>54</v>
      </c>
      <c r="C15">
        <v>25</v>
      </c>
      <c r="D15">
        <v>50</v>
      </c>
      <c r="E15" t="s">
        <v>175</v>
      </c>
      <c r="F15" t="s">
        <v>207</v>
      </c>
      <c r="G15">
        <v>45</v>
      </c>
      <c r="H15">
        <v>70</v>
      </c>
      <c r="I15" t="s">
        <v>10</v>
      </c>
      <c r="J15">
        <v>6</v>
      </c>
      <c r="K15">
        <v>96</v>
      </c>
      <c r="L15">
        <v>18</v>
      </c>
      <c r="M15">
        <v>100</v>
      </c>
      <c r="N15">
        <v>8.92</v>
      </c>
      <c r="O15">
        <v>16</v>
      </c>
      <c r="P15">
        <v>10</v>
      </c>
      <c r="Q15">
        <v>23</v>
      </c>
      <c r="R15">
        <v>36</v>
      </c>
      <c r="S15" s="1">
        <v>77223</v>
      </c>
      <c r="T15">
        <v>81</v>
      </c>
      <c r="U15">
        <v>69.468999999999994</v>
      </c>
      <c r="V15">
        <v>85.076999999999998</v>
      </c>
      <c r="W15">
        <v>79</v>
      </c>
      <c r="X15">
        <v>83</v>
      </c>
      <c r="Y15">
        <v>93</v>
      </c>
      <c r="Z15" s="1">
        <v>76407</v>
      </c>
      <c r="AA15">
        <v>1</v>
      </c>
      <c r="AB15">
        <v>47</v>
      </c>
    </row>
    <row r="16" spans="1:28" x14ac:dyDescent="0.3">
      <c r="A16">
        <v>14</v>
      </c>
      <c r="B16" t="s">
        <v>62</v>
      </c>
      <c r="C16">
        <v>22</v>
      </c>
      <c r="D16">
        <v>35</v>
      </c>
      <c r="E16" t="s">
        <v>324</v>
      </c>
      <c r="F16" t="s">
        <v>187</v>
      </c>
      <c r="G16">
        <v>45</v>
      </c>
      <c r="H16">
        <v>26</v>
      </c>
      <c r="I16" t="s">
        <v>12</v>
      </c>
      <c r="J16">
        <v>4</v>
      </c>
      <c r="K16">
        <v>24</v>
      </c>
      <c r="L16">
        <v>18</v>
      </c>
      <c r="M16">
        <v>88</v>
      </c>
      <c r="N16">
        <v>9.08</v>
      </c>
      <c r="O16">
        <v>18</v>
      </c>
      <c r="P16">
        <v>28</v>
      </c>
      <c r="Q16">
        <v>86</v>
      </c>
      <c r="R16">
        <v>29</v>
      </c>
      <c r="S16" s="1">
        <v>75038</v>
      </c>
      <c r="T16">
        <v>75</v>
      </c>
      <c r="U16">
        <v>60.899000000000001</v>
      </c>
      <c r="V16">
        <v>87.183999999999997</v>
      </c>
      <c r="W16">
        <v>21</v>
      </c>
      <c r="X16">
        <v>5</v>
      </c>
      <c r="Y16">
        <v>26</v>
      </c>
      <c r="Z16" s="1">
        <v>75038</v>
      </c>
      <c r="AA16">
        <v>1</v>
      </c>
      <c r="AB16">
        <v>43</v>
      </c>
    </row>
    <row r="17" spans="1:28" x14ac:dyDescent="0.3">
      <c r="A17">
        <v>15</v>
      </c>
      <c r="B17" t="s">
        <v>64</v>
      </c>
      <c r="C17">
        <v>16</v>
      </c>
      <c r="D17">
        <v>38</v>
      </c>
      <c r="E17" t="s">
        <v>199</v>
      </c>
      <c r="F17" t="s">
        <v>325</v>
      </c>
      <c r="G17">
        <v>42</v>
      </c>
      <c r="H17">
        <v>79</v>
      </c>
      <c r="I17" t="s">
        <v>4</v>
      </c>
      <c r="J17">
        <v>56</v>
      </c>
      <c r="K17">
        <v>13</v>
      </c>
      <c r="L17">
        <v>18</v>
      </c>
      <c r="M17">
        <v>100</v>
      </c>
      <c r="N17">
        <v>9.0399999999999991</v>
      </c>
      <c r="O17">
        <v>22</v>
      </c>
      <c r="P17">
        <v>14</v>
      </c>
      <c r="Q17">
        <v>4</v>
      </c>
      <c r="R17">
        <v>1</v>
      </c>
      <c r="S17" s="1">
        <v>69723</v>
      </c>
      <c r="T17">
        <v>93</v>
      </c>
      <c r="U17">
        <v>99.600999999999999</v>
      </c>
      <c r="V17">
        <v>83.775999999999996</v>
      </c>
      <c r="W17">
        <v>31</v>
      </c>
      <c r="X17">
        <v>93</v>
      </c>
      <c r="Y17">
        <v>86</v>
      </c>
      <c r="Z17" s="1">
        <v>69723</v>
      </c>
      <c r="AA17">
        <v>1</v>
      </c>
      <c r="AB17">
        <v>62</v>
      </c>
    </row>
    <row r="18" spans="1:28" x14ac:dyDescent="0.3">
      <c r="A18">
        <v>16</v>
      </c>
      <c r="B18" t="s">
        <v>53</v>
      </c>
      <c r="C18">
        <v>14</v>
      </c>
      <c r="D18">
        <v>50</v>
      </c>
      <c r="E18" t="s">
        <v>184</v>
      </c>
      <c r="F18" t="s">
        <v>326</v>
      </c>
      <c r="G18">
        <v>36</v>
      </c>
      <c r="H18">
        <v>47</v>
      </c>
      <c r="I18" t="s">
        <v>10</v>
      </c>
      <c r="J18">
        <v>33</v>
      </c>
      <c r="K18">
        <v>93</v>
      </c>
      <c r="L18">
        <v>14</v>
      </c>
      <c r="M18">
        <v>100</v>
      </c>
      <c r="N18">
        <v>9.4</v>
      </c>
      <c r="O18">
        <v>11</v>
      </c>
      <c r="P18">
        <v>13</v>
      </c>
      <c r="Q18">
        <v>33</v>
      </c>
      <c r="R18">
        <v>39</v>
      </c>
      <c r="S18" s="1">
        <v>96122</v>
      </c>
      <c r="T18">
        <v>94</v>
      </c>
      <c r="U18">
        <v>47.817</v>
      </c>
      <c r="V18">
        <v>86.817999999999998</v>
      </c>
      <c r="W18">
        <v>15</v>
      </c>
      <c r="X18">
        <v>54</v>
      </c>
      <c r="Y18">
        <v>64</v>
      </c>
      <c r="Z18" s="1">
        <v>96122</v>
      </c>
      <c r="AA18">
        <v>1</v>
      </c>
      <c r="AB18">
        <v>31</v>
      </c>
    </row>
    <row r="19" spans="1:28" x14ac:dyDescent="0.3">
      <c r="A19">
        <v>16</v>
      </c>
      <c r="B19" t="s">
        <v>57</v>
      </c>
      <c r="C19">
        <v>9</v>
      </c>
      <c r="D19">
        <v>30</v>
      </c>
      <c r="E19" t="s">
        <v>184</v>
      </c>
      <c r="F19" t="s">
        <v>327</v>
      </c>
      <c r="G19">
        <v>38</v>
      </c>
      <c r="H19">
        <v>43</v>
      </c>
      <c r="I19" t="s">
        <v>11</v>
      </c>
      <c r="J19">
        <v>25</v>
      </c>
      <c r="K19">
        <v>70</v>
      </c>
      <c r="L19">
        <v>12</v>
      </c>
      <c r="M19">
        <v>99</v>
      </c>
      <c r="N19">
        <v>9.0500000000000007</v>
      </c>
      <c r="O19">
        <v>10</v>
      </c>
      <c r="P19">
        <v>25</v>
      </c>
      <c r="Q19">
        <v>100</v>
      </c>
      <c r="R19">
        <v>30</v>
      </c>
      <c r="S19" s="1">
        <v>84751</v>
      </c>
      <c r="T19">
        <v>40</v>
      </c>
      <c r="U19">
        <v>70.575999999999993</v>
      </c>
      <c r="V19">
        <v>85.700999999999993</v>
      </c>
      <c r="W19">
        <v>13</v>
      </c>
      <c r="X19">
        <v>23</v>
      </c>
      <c r="Y19">
        <v>51</v>
      </c>
      <c r="Z19" s="1">
        <v>84762</v>
      </c>
      <c r="AA19">
        <v>1</v>
      </c>
      <c r="AB19">
        <v>56</v>
      </c>
    </row>
    <row r="20" spans="1:28" x14ac:dyDescent="0.3">
      <c r="A20">
        <v>18</v>
      </c>
      <c r="B20" t="s">
        <v>51</v>
      </c>
      <c r="C20">
        <v>12</v>
      </c>
      <c r="D20">
        <v>21</v>
      </c>
      <c r="E20" t="s">
        <v>233</v>
      </c>
      <c r="F20" t="s">
        <v>328</v>
      </c>
      <c r="G20">
        <v>33</v>
      </c>
      <c r="H20">
        <v>32</v>
      </c>
      <c r="I20" t="s">
        <v>6</v>
      </c>
      <c r="J20">
        <v>57</v>
      </c>
      <c r="K20">
        <v>13</v>
      </c>
      <c r="L20">
        <v>17</v>
      </c>
      <c r="M20">
        <v>100</v>
      </c>
      <c r="N20">
        <v>9.1199999999999992</v>
      </c>
      <c r="O20">
        <v>20</v>
      </c>
      <c r="P20">
        <v>20.8</v>
      </c>
      <c r="Q20">
        <v>94</v>
      </c>
      <c r="R20">
        <v>93</v>
      </c>
      <c r="S20" s="1">
        <v>116100</v>
      </c>
      <c r="T20">
        <v>26</v>
      </c>
      <c r="U20">
        <v>46.921999999999997</v>
      </c>
      <c r="V20">
        <v>87.307000000000002</v>
      </c>
      <c r="W20">
        <v>2</v>
      </c>
      <c r="X20">
        <v>34</v>
      </c>
      <c r="Y20">
        <v>37</v>
      </c>
      <c r="Z20" s="1">
        <v>117264</v>
      </c>
      <c r="AA20">
        <v>0</v>
      </c>
      <c r="AB20">
        <v>39</v>
      </c>
    </row>
    <row r="21" spans="1:28" x14ac:dyDescent="0.3">
      <c r="A21">
        <v>18</v>
      </c>
      <c r="B21" t="s">
        <v>65</v>
      </c>
      <c r="C21">
        <v>11</v>
      </c>
      <c r="D21">
        <v>42</v>
      </c>
      <c r="E21" t="s">
        <v>178</v>
      </c>
      <c r="F21" t="s">
        <v>329</v>
      </c>
      <c r="G21">
        <v>41</v>
      </c>
      <c r="H21">
        <v>38</v>
      </c>
      <c r="I21" t="s">
        <v>13</v>
      </c>
      <c r="J21">
        <v>8</v>
      </c>
      <c r="K21">
        <v>63</v>
      </c>
      <c r="L21">
        <v>13</v>
      </c>
      <c r="M21">
        <v>98</v>
      </c>
      <c r="N21">
        <v>9.1</v>
      </c>
      <c r="O21">
        <v>9</v>
      </c>
      <c r="P21">
        <v>24</v>
      </c>
      <c r="Q21">
        <v>100</v>
      </c>
      <c r="R21">
        <v>86</v>
      </c>
      <c r="S21" s="1">
        <v>92190</v>
      </c>
      <c r="T21">
        <v>43</v>
      </c>
      <c r="U21">
        <v>43.96</v>
      </c>
      <c r="V21">
        <v>84.251999999999995</v>
      </c>
      <c r="W21">
        <v>89</v>
      </c>
      <c r="X21">
        <v>11</v>
      </c>
      <c r="Y21">
        <v>18</v>
      </c>
      <c r="Z21" s="1">
        <v>92190</v>
      </c>
      <c r="AA21">
        <v>1</v>
      </c>
      <c r="AB21">
        <v>49</v>
      </c>
    </row>
    <row r="22" spans="1:28" x14ac:dyDescent="0.3">
      <c r="A22">
        <v>20</v>
      </c>
      <c r="B22" t="s">
        <v>48</v>
      </c>
      <c r="C22" t="s">
        <v>322</v>
      </c>
      <c r="D22">
        <v>6</v>
      </c>
      <c r="E22" t="s">
        <v>175</v>
      </c>
      <c r="F22" t="s">
        <v>206</v>
      </c>
      <c r="G22">
        <v>34</v>
      </c>
      <c r="H22">
        <v>6</v>
      </c>
      <c r="I22" t="s">
        <v>7</v>
      </c>
      <c r="J22">
        <v>45</v>
      </c>
      <c r="K22">
        <v>75</v>
      </c>
      <c r="L22" t="s">
        <v>322</v>
      </c>
      <c r="M22">
        <v>98</v>
      </c>
      <c r="N22">
        <v>9.4600000000000009</v>
      </c>
      <c r="O22" t="s">
        <v>322</v>
      </c>
      <c r="P22">
        <v>32</v>
      </c>
      <c r="Q22">
        <v>91</v>
      </c>
      <c r="R22">
        <v>5</v>
      </c>
      <c r="S22" s="1">
        <v>90906</v>
      </c>
      <c r="T22">
        <v>14</v>
      </c>
      <c r="U22">
        <v>66.417000000000002</v>
      </c>
      <c r="V22">
        <v>91.932000000000002</v>
      </c>
      <c r="W22">
        <v>24</v>
      </c>
      <c r="X22">
        <v>39</v>
      </c>
      <c r="Y22">
        <v>5</v>
      </c>
      <c r="Z22" s="1">
        <v>90906</v>
      </c>
      <c r="AA22">
        <v>1</v>
      </c>
      <c r="AB22">
        <v>62</v>
      </c>
    </row>
    <row r="23" spans="1:28" x14ac:dyDescent="0.3">
      <c r="A23">
        <v>21</v>
      </c>
      <c r="B23" t="s">
        <v>46</v>
      </c>
      <c r="C23">
        <v>29</v>
      </c>
      <c r="D23">
        <v>38</v>
      </c>
      <c r="E23" t="s">
        <v>170</v>
      </c>
      <c r="F23" t="s">
        <v>270</v>
      </c>
      <c r="G23">
        <v>40</v>
      </c>
      <c r="H23">
        <v>62</v>
      </c>
      <c r="I23" t="s">
        <v>1</v>
      </c>
      <c r="J23">
        <v>37</v>
      </c>
      <c r="K23">
        <v>85</v>
      </c>
      <c r="L23">
        <v>30</v>
      </c>
      <c r="M23">
        <v>99</v>
      </c>
      <c r="N23">
        <v>8.91</v>
      </c>
      <c r="O23">
        <v>40</v>
      </c>
      <c r="P23">
        <v>18</v>
      </c>
      <c r="Q23">
        <v>100</v>
      </c>
      <c r="R23">
        <v>62</v>
      </c>
      <c r="S23" s="1">
        <v>86754</v>
      </c>
      <c r="T23">
        <v>43</v>
      </c>
      <c r="U23">
        <v>57.710999999999999</v>
      </c>
      <c r="V23">
        <v>88.132999999999996</v>
      </c>
      <c r="W23">
        <v>59</v>
      </c>
      <c r="X23">
        <v>22</v>
      </c>
      <c r="Y23">
        <v>74</v>
      </c>
      <c r="Z23" s="1">
        <v>86937</v>
      </c>
      <c r="AA23">
        <v>1</v>
      </c>
      <c r="AB23">
        <v>51</v>
      </c>
    </row>
    <row r="24" spans="1:28" x14ac:dyDescent="0.3">
      <c r="A24">
        <v>22</v>
      </c>
      <c r="B24" t="s">
        <v>79</v>
      </c>
      <c r="C24" t="s">
        <v>322</v>
      </c>
      <c r="D24">
        <v>47</v>
      </c>
      <c r="E24" t="s">
        <v>330</v>
      </c>
      <c r="F24" t="s">
        <v>331</v>
      </c>
      <c r="G24">
        <v>37</v>
      </c>
      <c r="H24">
        <v>62</v>
      </c>
      <c r="I24" t="s">
        <v>1</v>
      </c>
      <c r="J24">
        <v>28</v>
      </c>
      <c r="K24">
        <v>59</v>
      </c>
      <c r="L24" t="s">
        <v>322</v>
      </c>
      <c r="M24">
        <v>95</v>
      </c>
      <c r="N24">
        <v>8.1999999999999993</v>
      </c>
      <c r="O24">
        <v>12</v>
      </c>
      <c r="P24">
        <v>20</v>
      </c>
      <c r="Q24">
        <v>100</v>
      </c>
      <c r="R24">
        <v>35</v>
      </c>
      <c r="S24" s="1">
        <v>80367</v>
      </c>
      <c r="T24">
        <v>50</v>
      </c>
      <c r="U24">
        <v>59.183999999999997</v>
      </c>
      <c r="V24">
        <v>87.16</v>
      </c>
      <c r="W24">
        <v>66</v>
      </c>
      <c r="X24">
        <v>8</v>
      </c>
      <c r="Y24">
        <v>50</v>
      </c>
      <c r="Z24" s="1">
        <v>79918</v>
      </c>
      <c r="AA24">
        <v>2</v>
      </c>
      <c r="AB24">
        <v>52</v>
      </c>
    </row>
    <row r="25" spans="1:28" x14ac:dyDescent="0.3">
      <c r="A25">
        <v>23</v>
      </c>
      <c r="B25" t="s">
        <v>52</v>
      </c>
      <c r="C25">
        <v>16</v>
      </c>
      <c r="D25">
        <v>58</v>
      </c>
      <c r="E25" t="s">
        <v>332</v>
      </c>
      <c r="F25" t="s">
        <v>333</v>
      </c>
      <c r="G25">
        <v>33</v>
      </c>
      <c r="H25">
        <v>32</v>
      </c>
      <c r="I25" t="s">
        <v>9</v>
      </c>
      <c r="J25">
        <v>14</v>
      </c>
      <c r="K25">
        <v>100</v>
      </c>
      <c r="L25">
        <v>20</v>
      </c>
      <c r="M25">
        <v>100</v>
      </c>
      <c r="N25">
        <v>8.86</v>
      </c>
      <c r="O25">
        <v>22</v>
      </c>
      <c r="P25">
        <v>18</v>
      </c>
      <c r="Q25">
        <v>81</v>
      </c>
      <c r="R25">
        <v>37</v>
      </c>
      <c r="S25" s="1">
        <v>76082</v>
      </c>
      <c r="T25">
        <v>88</v>
      </c>
      <c r="U25">
        <v>62.539000000000001</v>
      </c>
      <c r="V25">
        <v>86.942999999999998</v>
      </c>
      <c r="W25">
        <v>73</v>
      </c>
      <c r="X25">
        <v>25</v>
      </c>
      <c r="Y25">
        <v>40</v>
      </c>
      <c r="Z25" s="1">
        <v>76056</v>
      </c>
      <c r="AA25">
        <v>2</v>
      </c>
      <c r="AB25">
        <v>54</v>
      </c>
    </row>
    <row r="26" spans="1:28" x14ac:dyDescent="0.3">
      <c r="A26">
        <v>24</v>
      </c>
      <c r="B26" t="s">
        <v>61</v>
      </c>
      <c r="C26">
        <v>26</v>
      </c>
      <c r="D26">
        <v>60</v>
      </c>
      <c r="E26" t="s">
        <v>196</v>
      </c>
      <c r="F26" t="s">
        <v>334</v>
      </c>
      <c r="G26">
        <v>29</v>
      </c>
      <c r="H26">
        <v>25</v>
      </c>
      <c r="I26" t="s">
        <v>6</v>
      </c>
      <c r="J26">
        <v>67</v>
      </c>
      <c r="K26">
        <v>20</v>
      </c>
      <c r="L26">
        <v>25</v>
      </c>
      <c r="M26">
        <v>100</v>
      </c>
      <c r="N26">
        <v>9.31</v>
      </c>
      <c r="O26">
        <v>24</v>
      </c>
      <c r="P26">
        <v>32</v>
      </c>
      <c r="Q26">
        <v>75</v>
      </c>
      <c r="R26">
        <v>59</v>
      </c>
      <c r="S26" s="1">
        <v>100878</v>
      </c>
      <c r="T26">
        <v>29</v>
      </c>
      <c r="U26">
        <v>42.591000000000001</v>
      </c>
      <c r="V26">
        <v>87.094999999999999</v>
      </c>
      <c r="W26">
        <v>30</v>
      </c>
      <c r="X26">
        <v>40</v>
      </c>
      <c r="Y26">
        <v>12</v>
      </c>
      <c r="Z26" s="1">
        <v>101683</v>
      </c>
      <c r="AA26">
        <v>0</v>
      </c>
      <c r="AB26">
        <v>42</v>
      </c>
    </row>
    <row r="27" spans="1:28" x14ac:dyDescent="0.3">
      <c r="A27">
        <v>25</v>
      </c>
      <c r="B27" t="s">
        <v>58</v>
      </c>
      <c r="C27">
        <v>41</v>
      </c>
      <c r="D27">
        <v>14</v>
      </c>
      <c r="E27" t="s">
        <v>175</v>
      </c>
      <c r="F27" t="s">
        <v>335</v>
      </c>
      <c r="G27">
        <v>52</v>
      </c>
      <c r="H27">
        <v>7</v>
      </c>
      <c r="I27" t="s">
        <v>8</v>
      </c>
      <c r="J27">
        <v>47</v>
      </c>
      <c r="K27">
        <v>21</v>
      </c>
      <c r="L27">
        <v>31</v>
      </c>
      <c r="M27">
        <v>95</v>
      </c>
      <c r="N27">
        <v>8.57</v>
      </c>
      <c r="O27">
        <v>27</v>
      </c>
      <c r="P27">
        <v>24</v>
      </c>
      <c r="Q27">
        <v>100</v>
      </c>
      <c r="R27">
        <v>20</v>
      </c>
      <c r="S27" s="1">
        <v>70563</v>
      </c>
      <c r="T27">
        <v>36</v>
      </c>
      <c r="U27">
        <v>109.578</v>
      </c>
      <c r="V27">
        <v>85.986999999999995</v>
      </c>
      <c r="W27">
        <v>70</v>
      </c>
      <c r="X27">
        <v>37</v>
      </c>
      <c r="Y27">
        <v>27</v>
      </c>
      <c r="Z27" s="1">
        <v>70563</v>
      </c>
      <c r="AA27">
        <v>1</v>
      </c>
      <c r="AB27">
        <v>50</v>
      </c>
    </row>
    <row r="28" spans="1:28" x14ac:dyDescent="0.3">
      <c r="A28">
        <v>26</v>
      </c>
      <c r="B28" t="s">
        <v>336</v>
      </c>
      <c r="C28">
        <v>20</v>
      </c>
      <c r="D28">
        <v>36</v>
      </c>
      <c r="E28" t="s">
        <v>337</v>
      </c>
      <c r="F28" t="s">
        <v>338</v>
      </c>
      <c r="G28">
        <v>19</v>
      </c>
      <c r="H28">
        <v>2</v>
      </c>
      <c r="I28" t="s">
        <v>14</v>
      </c>
      <c r="J28">
        <v>85</v>
      </c>
      <c r="K28">
        <v>0</v>
      </c>
      <c r="L28">
        <v>22</v>
      </c>
      <c r="M28">
        <v>100</v>
      </c>
      <c r="N28">
        <v>9.3699999999999992</v>
      </c>
      <c r="O28">
        <v>21</v>
      </c>
      <c r="P28">
        <v>22</v>
      </c>
      <c r="Q28">
        <v>100</v>
      </c>
      <c r="R28">
        <v>40</v>
      </c>
      <c r="S28" s="1">
        <v>139978</v>
      </c>
      <c r="T28">
        <v>0</v>
      </c>
      <c r="U28">
        <v>41.933999999999997</v>
      </c>
      <c r="V28">
        <v>82.667000000000002</v>
      </c>
      <c r="W28">
        <v>5</v>
      </c>
      <c r="X28">
        <v>65</v>
      </c>
      <c r="Y28">
        <v>92</v>
      </c>
      <c r="Z28" s="1">
        <v>139602</v>
      </c>
      <c r="AA28">
        <v>0</v>
      </c>
      <c r="AB28">
        <v>22</v>
      </c>
    </row>
    <row r="29" spans="1:28" x14ac:dyDescent="0.3">
      <c r="A29">
        <v>27</v>
      </c>
      <c r="B29" t="s">
        <v>56</v>
      </c>
      <c r="C29">
        <v>23</v>
      </c>
      <c r="D29">
        <v>42</v>
      </c>
      <c r="E29" t="s">
        <v>233</v>
      </c>
      <c r="F29" t="s">
        <v>246</v>
      </c>
      <c r="G29">
        <v>24</v>
      </c>
      <c r="H29">
        <v>14</v>
      </c>
      <c r="I29" t="s">
        <v>6</v>
      </c>
      <c r="J29">
        <v>87</v>
      </c>
      <c r="K29">
        <v>36</v>
      </c>
      <c r="L29">
        <v>25</v>
      </c>
      <c r="M29">
        <v>100</v>
      </c>
      <c r="N29">
        <v>9.48</v>
      </c>
      <c r="O29">
        <v>24</v>
      </c>
      <c r="P29">
        <v>24</v>
      </c>
      <c r="Q29">
        <v>100</v>
      </c>
      <c r="R29">
        <v>97</v>
      </c>
      <c r="S29" s="1">
        <v>117891</v>
      </c>
      <c r="T29">
        <v>31</v>
      </c>
      <c r="U29">
        <v>46.304000000000002</v>
      </c>
      <c r="V29">
        <v>88.486999999999995</v>
      </c>
      <c r="W29">
        <v>9</v>
      </c>
      <c r="X29">
        <v>32</v>
      </c>
      <c r="Y29">
        <v>43</v>
      </c>
      <c r="Z29" s="1">
        <v>117891</v>
      </c>
      <c r="AA29">
        <v>0</v>
      </c>
      <c r="AB29">
        <v>34</v>
      </c>
    </row>
    <row r="30" spans="1:28" x14ac:dyDescent="0.3">
      <c r="A30">
        <v>28</v>
      </c>
      <c r="B30" t="s">
        <v>76</v>
      </c>
      <c r="C30">
        <v>38</v>
      </c>
      <c r="D30">
        <v>38</v>
      </c>
      <c r="E30" t="s">
        <v>184</v>
      </c>
      <c r="F30" t="s">
        <v>339</v>
      </c>
      <c r="G30">
        <v>43</v>
      </c>
      <c r="H30">
        <v>63</v>
      </c>
      <c r="I30" t="s">
        <v>5</v>
      </c>
      <c r="J30">
        <v>15</v>
      </c>
      <c r="K30">
        <v>29</v>
      </c>
      <c r="L30" t="s">
        <v>322</v>
      </c>
      <c r="M30">
        <v>100</v>
      </c>
      <c r="N30">
        <v>8.75</v>
      </c>
      <c r="O30" t="s">
        <v>322</v>
      </c>
      <c r="P30">
        <v>12</v>
      </c>
      <c r="Q30">
        <v>0</v>
      </c>
      <c r="R30">
        <v>79</v>
      </c>
      <c r="S30" s="1">
        <v>80224</v>
      </c>
      <c r="T30">
        <v>82</v>
      </c>
      <c r="U30">
        <v>67.936999999999998</v>
      </c>
      <c r="V30">
        <v>81.984999999999999</v>
      </c>
      <c r="W30">
        <v>92</v>
      </c>
      <c r="X30">
        <v>86</v>
      </c>
      <c r="Y30">
        <v>39</v>
      </c>
      <c r="Z30" s="1">
        <v>80224</v>
      </c>
      <c r="AA30">
        <v>0</v>
      </c>
      <c r="AB30">
        <v>48</v>
      </c>
    </row>
    <row r="31" spans="1:28" x14ac:dyDescent="0.3">
      <c r="A31">
        <v>29</v>
      </c>
      <c r="B31" t="s">
        <v>75</v>
      </c>
      <c r="C31">
        <v>34</v>
      </c>
      <c r="D31">
        <v>20</v>
      </c>
      <c r="E31" t="s">
        <v>175</v>
      </c>
      <c r="F31" t="s">
        <v>340</v>
      </c>
      <c r="G31">
        <v>17</v>
      </c>
      <c r="H31">
        <v>30</v>
      </c>
      <c r="I31" t="s">
        <v>6</v>
      </c>
      <c r="J31">
        <v>61</v>
      </c>
      <c r="K31">
        <v>30</v>
      </c>
      <c r="L31">
        <v>33</v>
      </c>
      <c r="M31">
        <v>100</v>
      </c>
      <c r="N31">
        <v>9.3000000000000007</v>
      </c>
      <c r="O31">
        <v>36</v>
      </c>
      <c r="P31">
        <v>24</v>
      </c>
      <c r="Q31">
        <v>8</v>
      </c>
      <c r="R31">
        <v>68</v>
      </c>
      <c r="S31" s="1">
        <v>102689</v>
      </c>
      <c r="T31">
        <v>43</v>
      </c>
      <c r="U31">
        <v>41.49</v>
      </c>
      <c r="V31">
        <v>88.197999999999993</v>
      </c>
      <c r="W31">
        <v>6</v>
      </c>
      <c r="X31">
        <v>57</v>
      </c>
      <c r="Y31">
        <v>49</v>
      </c>
      <c r="Z31" s="1">
        <v>102689</v>
      </c>
      <c r="AA31">
        <v>1</v>
      </c>
      <c r="AB31">
        <v>46</v>
      </c>
    </row>
    <row r="32" spans="1:28" x14ac:dyDescent="0.3">
      <c r="A32">
        <v>30</v>
      </c>
      <c r="B32" t="s">
        <v>69</v>
      </c>
      <c r="C32">
        <v>28</v>
      </c>
      <c r="D32">
        <v>50</v>
      </c>
      <c r="E32" t="s">
        <v>159</v>
      </c>
      <c r="F32" t="s">
        <v>341</v>
      </c>
      <c r="G32">
        <v>44</v>
      </c>
      <c r="H32">
        <v>76</v>
      </c>
      <c r="I32" t="s">
        <v>1</v>
      </c>
      <c r="J32">
        <v>44</v>
      </c>
      <c r="K32">
        <v>75</v>
      </c>
      <c r="L32">
        <v>34</v>
      </c>
      <c r="M32">
        <v>100</v>
      </c>
      <c r="N32">
        <v>8.48</v>
      </c>
      <c r="O32">
        <v>43</v>
      </c>
      <c r="P32">
        <v>21</v>
      </c>
      <c r="Q32">
        <v>100</v>
      </c>
      <c r="R32">
        <v>73</v>
      </c>
      <c r="S32" s="1">
        <v>71865</v>
      </c>
      <c r="T32">
        <v>35</v>
      </c>
      <c r="U32">
        <v>48.125</v>
      </c>
      <c r="V32">
        <v>87.462000000000003</v>
      </c>
      <c r="W32">
        <v>63</v>
      </c>
      <c r="X32">
        <v>16</v>
      </c>
      <c r="Y32">
        <v>72</v>
      </c>
      <c r="Z32" s="1">
        <v>72040</v>
      </c>
      <c r="AA32">
        <v>1</v>
      </c>
      <c r="AB32">
        <v>51</v>
      </c>
    </row>
    <row r="33" spans="1:28" x14ac:dyDescent="0.3">
      <c r="A33">
        <v>31</v>
      </c>
      <c r="B33" t="s">
        <v>87</v>
      </c>
      <c r="C33">
        <v>43</v>
      </c>
      <c r="D33">
        <v>50</v>
      </c>
      <c r="E33" t="s">
        <v>233</v>
      </c>
      <c r="F33" t="s">
        <v>270</v>
      </c>
      <c r="G33">
        <v>34</v>
      </c>
      <c r="H33">
        <v>75</v>
      </c>
      <c r="I33" t="s">
        <v>4</v>
      </c>
      <c r="J33">
        <v>24</v>
      </c>
      <c r="K33">
        <v>57</v>
      </c>
      <c r="L33">
        <v>33</v>
      </c>
      <c r="M33">
        <v>95</v>
      </c>
      <c r="N33">
        <v>8.7200000000000006</v>
      </c>
      <c r="O33">
        <v>24</v>
      </c>
      <c r="P33">
        <v>12</v>
      </c>
      <c r="Q33">
        <v>7</v>
      </c>
      <c r="R33">
        <v>24</v>
      </c>
      <c r="S33" s="1">
        <v>73035</v>
      </c>
      <c r="T33">
        <v>85</v>
      </c>
      <c r="U33">
        <v>62.505000000000003</v>
      </c>
      <c r="V33">
        <v>85.263000000000005</v>
      </c>
      <c r="W33">
        <v>78</v>
      </c>
      <c r="X33">
        <v>82</v>
      </c>
      <c r="Y33">
        <v>87</v>
      </c>
      <c r="Z33" s="1">
        <v>73035</v>
      </c>
      <c r="AA33">
        <v>0</v>
      </c>
      <c r="AB33">
        <v>47</v>
      </c>
    </row>
    <row r="34" spans="1:28" x14ac:dyDescent="0.3">
      <c r="A34">
        <v>32</v>
      </c>
      <c r="B34" t="s">
        <v>77</v>
      </c>
      <c r="C34">
        <v>35</v>
      </c>
      <c r="D34">
        <v>18</v>
      </c>
      <c r="E34" t="s">
        <v>218</v>
      </c>
      <c r="F34" t="s">
        <v>342</v>
      </c>
      <c r="G34">
        <v>28</v>
      </c>
      <c r="H34">
        <v>38</v>
      </c>
      <c r="I34" t="s">
        <v>17</v>
      </c>
      <c r="J34">
        <v>51</v>
      </c>
      <c r="K34">
        <v>35</v>
      </c>
      <c r="L34">
        <v>32</v>
      </c>
      <c r="M34">
        <v>100</v>
      </c>
      <c r="N34">
        <v>9.1999999999999993</v>
      </c>
      <c r="O34">
        <v>29</v>
      </c>
      <c r="P34">
        <v>10</v>
      </c>
      <c r="Q34">
        <v>100</v>
      </c>
      <c r="R34">
        <v>11</v>
      </c>
      <c r="S34" s="1">
        <v>76056</v>
      </c>
      <c r="T34">
        <v>32</v>
      </c>
      <c r="U34">
        <v>76.442999999999998</v>
      </c>
      <c r="V34">
        <v>81.147000000000006</v>
      </c>
      <c r="W34">
        <v>25</v>
      </c>
      <c r="X34">
        <v>18</v>
      </c>
      <c r="Y34">
        <v>34</v>
      </c>
      <c r="Z34" s="1">
        <v>76056</v>
      </c>
      <c r="AA34">
        <v>1</v>
      </c>
      <c r="AB34">
        <v>53</v>
      </c>
    </row>
    <row r="35" spans="1:28" x14ac:dyDescent="0.3">
      <c r="A35">
        <v>33</v>
      </c>
      <c r="B35" t="s">
        <v>67</v>
      </c>
      <c r="C35">
        <v>29</v>
      </c>
      <c r="D35">
        <v>17</v>
      </c>
      <c r="E35" t="s">
        <v>233</v>
      </c>
      <c r="F35" t="s">
        <v>343</v>
      </c>
      <c r="G35">
        <v>26</v>
      </c>
      <c r="H35">
        <v>83</v>
      </c>
      <c r="I35" t="s">
        <v>0</v>
      </c>
      <c r="J35">
        <v>32</v>
      </c>
      <c r="K35">
        <v>33</v>
      </c>
      <c r="L35">
        <v>33</v>
      </c>
      <c r="M35">
        <v>100</v>
      </c>
      <c r="N35">
        <v>8.57</v>
      </c>
      <c r="O35">
        <v>37</v>
      </c>
      <c r="P35">
        <v>26.7</v>
      </c>
      <c r="Q35">
        <v>86</v>
      </c>
      <c r="R35">
        <v>8</v>
      </c>
      <c r="S35" s="1">
        <v>80984</v>
      </c>
      <c r="T35">
        <v>52</v>
      </c>
      <c r="U35">
        <v>69.14</v>
      </c>
      <c r="V35">
        <v>80.542000000000002</v>
      </c>
      <c r="W35">
        <v>88</v>
      </c>
      <c r="X35">
        <v>64</v>
      </c>
      <c r="Y35">
        <v>17</v>
      </c>
      <c r="Z35" s="1">
        <v>80984</v>
      </c>
      <c r="AA35">
        <v>0</v>
      </c>
      <c r="AB35">
        <v>53</v>
      </c>
    </row>
    <row r="36" spans="1:28" x14ac:dyDescent="0.3">
      <c r="A36">
        <v>34</v>
      </c>
      <c r="B36" t="s">
        <v>63</v>
      </c>
      <c r="C36">
        <v>32</v>
      </c>
      <c r="D36">
        <v>40</v>
      </c>
      <c r="E36" t="s">
        <v>170</v>
      </c>
      <c r="F36" t="s">
        <v>344</v>
      </c>
      <c r="G36">
        <v>46</v>
      </c>
      <c r="H36">
        <v>88</v>
      </c>
      <c r="I36" t="s">
        <v>1</v>
      </c>
      <c r="J36">
        <v>42</v>
      </c>
      <c r="K36">
        <v>80</v>
      </c>
      <c r="L36">
        <v>33</v>
      </c>
      <c r="M36">
        <v>100</v>
      </c>
      <c r="N36">
        <v>8.4600000000000009</v>
      </c>
      <c r="O36">
        <v>33</v>
      </c>
      <c r="P36">
        <v>24</v>
      </c>
      <c r="Q36">
        <v>100</v>
      </c>
      <c r="R36">
        <v>88</v>
      </c>
      <c r="S36" s="1">
        <v>68093</v>
      </c>
      <c r="T36">
        <v>25</v>
      </c>
      <c r="U36">
        <v>50.683999999999997</v>
      </c>
      <c r="V36">
        <v>85.131</v>
      </c>
      <c r="W36">
        <v>62</v>
      </c>
      <c r="X36">
        <v>7</v>
      </c>
      <c r="Y36">
        <v>47</v>
      </c>
      <c r="Z36" s="1">
        <v>68928</v>
      </c>
      <c r="AA36">
        <v>2</v>
      </c>
      <c r="AB36">
        <v>50</v>
      </c>
    </row>
    <row r="37" spans="1:28" x14ac:dyDescent="0.3">
      <c r="A37">
        <v>35</v>
      </c>
      <c r="B37" t="s">
        <v>59</v>
      </c>
      <c r="C37">
        <v>31</v>
      </c>
      <c r="D37">
        <v>29</v>
      </c>
      <c r="E37" t="s">
        <v>175</v>
      </c>
      <c r="F37" t="s">
        <v>187</v>
      </c>
      <c r="G37">
        <v>38</v>
      </c>
      <c r="H37">
        <v>5</v>
      </c>
      <c r="I37" t="s">
        <v>7</v>
      </c>
      <c r="J37">
        <v>96</v>
      </c>
      <c r="K37">
        <v>29</v>
      </c>
      <c r="L37">
        <v>31</v>
      </c>
      <c r="M37">
        <v>92</v>
      </c>
      <c r="N37">
        <v>9.6300000000000008</v>
      </c>
      <c r="O37">
        <v>28</v>
      </c>
      <c r="P37">
        <v>30</v>
      </c>
      <c r="Q37">
        <v>100</v>
      </c>
      <c r="R37">
        <v>32</v>
      </c>
      <c r="S37" s="1">
        <v>88512</v>
      </c>
      <c r="T37">
        <v>34</v>
      </c>
      <c r="U37">
        <v>85.703000000000003</v>
      </c>
      <c r="V37">
        <v>82.206999999999994</v>
      </c>
      <c r="W37">
        <v>3</v>
      </c>
      <c r="X37">
        <v>30</v>
      </c>
      <c r="Y37">
        <v>11</v>
      </c>
      <c r="Z37" s="1">
        <v>88512</v>
      </c>
      <c r="AA37">
        <v>1</v>
      </c>
      <c r="AB37">
        <v>76</v>
      </c>
    </row>
    <row r="38" spans="1:28" x14ac:dyDescent="0.3">
      <c r="A38">
        <v>36</v>
      </c>
      <c r="B38" t="s">
        <v>55</v>
      </c>
      <c r="C38">
        <v>23</v>
      </c>
      <c r="D38">
        <v>15</v>
      </c>
      <c r="E38" t="s">
        <v>175</v>
      </c>
      <c r="F38" t="s">
        <v>345</v>
      </c>
      <c r="G38">
        <v>33</v>
      </c>
      <c r="H38">
        <v>3</v>
      </c>
      <c r="I38" t="s">
        <v>7</v>
      </c>
      <c r="J38">
        <v>100</v>
      </c>
      <c r="K38">
        <v>27</v>
      </c>
      <c r="L38">
        <v>24</v>
      </c>
      <c r="M38">
        <v>95</v>
      </c>
      <c r="N38">
        <v>9.75</v>
      </c>
      <c r="O38">
        <v>14</v>
      </c>
      <c r="P38">
        <v>31</v>
      </c>
      <c r="Q38">
        <v>79</v>
      </c>
      <c r="R38">
        <v>41</v>
      </c>
      <c r="S38" s="1">
        <v>91956</v>
      </c>
      <c r="T38">
        <v>10</v>
      </c>
      <c r="U38">
        <v>95.822000000000003</v>
      </c>
      <c r="V38">
        <v>84.32</v>
      </c>
      <c r="W38">
        <v>4</v>
      </c>
      <c r="X38">
        <v>81</v>
      </c>
      <c r="Y38">
        <v>10</v>
      </c>
      <c r="Z38" s="1">
        <v>91956</v>
      </c>
      <c r="AA38">
        <v>1</v>
      </c>
      <c r="AB38">
        <v>61</v>
      </c>
    </row>
    <row r="39" spans="1:28" x14ac:dyDescent="0.3">
      <c r="A39">
        <v>37</v>
      </c>
      <c r="B39" t="s">
        <v>70</v>
      </c>
      <c r="C39">
        <v>32</v>
      </c>
      <c r="D39">
        <v>28</v>
      </c>
      <c r="E39" t="s">
        <v>178</v>
      </c>
      <c r="F39" t="s">
        <v>200</v>
      </c>
      <c r="G39">
        <v>37</v>
      </c>
      <c r="H39">
        <v>53</v>
      </c>
      <c r="I39" t="s">
        <v>10</v>
      </c>
      <c r="J39">
        <v>34</v>
      </c>
      <c r="K39">
        <v>40</v>
      </c>
      <c r="L39">
        <v>37</v>
      </c>
      <c r="M39">
        <v>90</v>
      </c>
      <c r="N39">
        <v>9.42</v>
      </c>
      <c r="O39">
        <v>41</v>
      </c>
      <c r="P39">
        <v>12</v>
      </c>
      <c r="Q39">
        <v>100</v>
      </c>
      <c r="R39">
        <v>27</v>
      </c>
      <c r="S39" s="1">
        <v>75956</v>
      </c>
      <c r="T39">
        <v>86</v>
      </c>
      <c r="U39">
        <v>64.698999999999998</v>
      </c>
      <c r="V39">
        <v>84.176000000000002</v>
      </c>
      <c r="W39">
        <v>48</v>
      </c>
      <c r="X39">
        <v>61</v>
      </c>
      <c r="Y39">
        <v>63</v>
      </c>
      <c r="Z39" s="1">
        <v>75956</v>
      </c>
      <c r="AA39">
        <v>0</v>
      </c>
      <c r="AB39">
        <v>38</v>
      </c>
    </row>
    <row r="40" spans="1:28" x14ac:dyDescent="0.3">
      <c r="A40">
        <v>37</v>
      </c>
      <c r="B40" t="s">
        <v>346</v>
      </c>
      <c r="C40">
        <v>50</v>
      </c>
      <c r="D40">
        <v>45</v>
      </c>
      <c r="E40" t="s">
        <v>347</v>
      </c>
      <c r="F40" t="s">
        <v>348</v>
      </c>
      <c r="G40">
        <v>33</v>
      </c>
      <c r="H40">
        <v>56</v>
      </c>
      <c r="I40" t="s">
        <v>2</v>
      </c>
      <c r="J40">
        <v>36</v>
      </c>
      <c r="K40">
        <v>82</v>
      </c>
      <c r="L40">
        <v>40</v>
      </c>
      <c r="M40">
        <v>98</v>
      </c>
      <c r="N40">
        <v>9</v>
      </c>
      <c r="O40">
        <v>32</v>
      </c>
      <c r="P40">
        <v>15</v>
      </c>
      <c r="Q40">
        <v>16</v>
      </c>
      <c r="R40">
        <v>53</v>
      </c>
      <c r="S40" s="1">
        <v>79645</v>
      </c>
      <c r="T40">
        <v>64</v>
      </c>
      <c r="U40">
        <v>45.424999999999997</v>
      </c>
      <c r="V40">
        <v>84.472999999999999</v>
      </c>
      <c r="W40">
        <v>65</v>
      </c>
      <c r="X40">
        <v>69</v>
      </c>
      <c r="Y40">
        <v>19</v>
      </c>
      <c r="Z40" s="1">
        <v>79839</v>
      </c>
      <c r="AA40">
        <v>0</v>
      </c>
      <c r="AB40">
        <v>49</v>
      </c>
    </row>
    <row r="41" spans="1:28" x14ac:dyDescent="0.3">
      <c r="A41">
        <v>39</v>
      </c>
      <c r="B41" t="s">
        <v>72</v>
      </c>
      <c r="C41">
        <v>19</v>
      </c>
      <c r="D41">
        <v>33</v>
      </c>
      <c r="E41" t="s">
        <v>211</v>
      </c>
      <c r="F41" t="s">
        <v>349</v>
      </c>
      <c r="G41">
        <v>42</v>
      </c>
      <c r="H41">
        <v>14</v>
      </c>
      <c r="I41" t="s">
        <v>350</v>
      </c>
      <c r="J41">
        <v>29</v>
      </c>
      <c r="K41">
        <v>10</v>
      </c>
      <c r="L41">
        <v>30</v>
      </c>
      <c r="M41">
        <v>95</v>
      </c>
      <c r="N41">
        <v>9.1</v>
      </c>
      <c r="O41">
        <v>31</v>
      </c>
      <c r="P41">
        <v>12</v>
      </c>
      <c r="Q41">
        <v>100</v>
      </c>
      <c r="R41">
        <v>45</v>
      </c>
      <c r="S41" s="1">
        <v>62262</v>
      </c>
      <c r="T41">
        <v>95</v>
      </c>
      <c r="U41">
        <v>69.418000000000006</v>
      </c>
      <c r="V41">
        <v>85.597999999999999</v>
      </c>
      <c r="W41">
        <v>33</v>
      </c>
      <c r="X41">
        <v>1</v>
      </c>
      <c r="Y41">
        <v>96</v>
      </c>
      <c r="Z41" s="1">
        <v>62262</v>
      </c>
      <c r="AA41">
        <v>0</v>
      </c>
      <c r="AB41">
        <v>41</v>
      </c>
    </row>
    <row r="42" spans="1:28" x14ac:dyDescent="0.3">
      <c r="A42">
        <v>39</v>
      </c>
      <c r="B42" t="s">
        <v>81</v>
      </c>
      <c r="C42">
        <v>36</v>
      </c>
      <c r="D42">
        <v>29</v>
      </c>
      <c r="E42" t="s">
        <v>224</v>
      </c>
      <c r="F42" t="s">
        <v>187</v>
      </c>
      <c r="G42">
        <v>41</v>
      </c>
      <c r="H42">
        <v>5</v>
      </c>
      <c r="I42" t="s">
        <v>14</v>
      </c>
      <c r="J42">
        <v>97</v>
      </c>
      <c r="K42">
        <v>21</v>
      </c>
      <c r="L42" t="s">
        <v>322</v>
      </c>
      <c r="M42">
        <v>81</v>
      </c>
      <c r="N42">
        <v>9.3699999999999992</v>
      </c>
      <c r="O42" t="s">
        <v>322</v>
      </c>
      <c r="P42">
        <v>21</v>
      </c>
      <c r="Q42">
        <v>100</v>
      </c>
      <c r="R42">
        <v>17</v>
      </c>
      <c r="S42" s="1">
        <v>118904</v>
      </c>
      <c r="T42">
        <v>1</v>
      </c>
      <c r="U42">
        <v>38.085999999999999</v>
      </c>
      <c r="V42">
        <v>82.731999999999999</v>
      </c>
      <c r="W42">
        <v>12</v>
      </c>
      <c r="X42">
        <v>60</v>
      </c>
      <c r="Y42">
        <v>91</v>
      </c>
      <c r="Z42" s="1">
        <v>120625</v>
      </c>
      <c r="AA42">
        <v>0</v>
      </c>
      <c r="AB42">
        <v>42</v>
      </c>
    </row>
    <row r="43" spans="1:28" x14ac:dyDescent="0.3">
      <c r="A43">
        <v>41</v>
      </c>
      <c r="B43" t="s">
        <v>89</v>
      </c>
      <c r="C43">
        <v>45</v>
      </c>
      <c r="D43">
        <v>44</v>
      </c>
      <c r="E43" t="s">
        <v>236</v>
      </c>
      <c r="F43" t="s">
        <v>351</v>
      </c>
      <c r="G43">
        <v>36</v>
      </c>
      <c r="H43">
        <v>45</v>
      </c>
      <c r="I43" t="s">
        <v>21</v>
      </c>
      <c r="J43">
        <v>16</v>
      </c>
      <c r="K43">
        <v>33</v>
      </c>
      <c r="L43">
        <v>38</v>
      </c>
      <c r="M43">
        <v>94</v>
      </c>
      <c r="N43">
        <v>8.94</v>
      </c>
      <c r="O43">
        <v>29</v>
      </c>
      <c r="P43">
        <v>15</v>
      </c>
      <c r="Q43">
        <v>100</v>
      </c>
      <c r="R43">
        <v>18</v>
      </c>
      <c r="S43" s="1">
        <v>70740</v>
      </c>
      <c r="T43">
        <v>76</v>
      </c>
      <c r="U43">
        <v>60.581000000000003</v>
      </c>
      <c r="V43">
        <v>86.152000000000001</v>
      </c>
      <c r="W43">
        <v>58</v>
      </c>
      <c r="X43">
        <v>53</v>
      </c>
      <c r="Y43">
        <v>82</v>
      </c>
      <c r="Z43" s="1">
        <v>70305</v>
      </c>
      <c r="AA43">
        <v>1</v>
      </c>
      <c r="AB43">
        <v>60</v>
      </c>
    </row>
    <row r="44" spans="1:28" x14ac:dyDescent="0.3">
      <c r="A44">
        <v>42</v>
      </c>
      <c r="B44" t="s">
        <v>74</v>
      </c>
      <c r="C44">
        <v>46</v>
      </c>
      <c r="D44">
        <v>53</v>
      </c>
      <c r="E44" t="s">
        <v>214</v>
      </c>
      <c r="F44" t="s">
        <v>352</v>
      </c>
      <c r="G44">
        <v>47</v>
      </c>
      <c r="H44">
        <v>54</v>
      </c>
      <c r="I44" t="s">
        <v>1</v>
      </c>
      <c r="J44">
        <v>13</v>
      </c>
      <c r="K44">
        <v>73</v>
      </c>
      <c r="L44">
        <v>45</v>
      </c>
      <c r="M44">
        <v>92</v>
      </c>
      <c r="N44">
        <v>8.1999999999999993</v>
      </c>
      <c r="O44">
        <v>47</v>
      </c>
      <c r="P44">
        <v>20</v>
      </c>
      <c r="Q44">
        <v>87</v>
      </c>
      <c r="R44">
        <v>7</v>
      </c>
      <c r="S44" s="1">
        <v>66998</v>
      </c>
      <c r="T44">
        <v>80</v>
      </c>
      <c r="U44">
        <v>61.609000000000002</v>
      </c>
      <c r="V44">
        <v>82.087999999999994</v>
      </c>
      <c r="W44">
        <v>93</v>
      </c>
      <c r="X44">
        <v>59</v>
      </c>
      <c r="Y44">
        <v>59</v>
      </c>
      <c r="Z44" s="1">
        <v>66895</v>
      </c>
      <c r="AA44">
        <v>1</v>
      </c>
      <c r="AB44">
        <v>47</v>
      </c>
    </row>
    <row r="45" spans="1:28" x14ac:dyDescent="0.3">
      <c r="A45">
        <v>42</v>
      </c>
      <c r="B45" t="s">
        <v>73</v>
      </c>
      <c r="C45">
        <v>48</v>
      </c>
      <c r="D45">
        <v>50</v>
      </c>
      <c r="E45" t="s">
        <v>159</v>
      </c>
      <c r="F45" t="s">
        <v>353</v>
      </c>
      <c r="G45">
        <v>51</v>
      </c>
      <c r="H45">
        <v>61</v>
      </c>
      <c r="I45" t="s">
        <v>1</v>
      </c>
      <c r="J45">
        <v>52</v>
      </c>
      <c r="K45">
        <v>69</v>
      </c>
      <c r="L45">
        <v>52</v>
      </c>
      <c r="M45">
        <v>100</v>
      </c>
      <c r="N45">
        <v>8.81</v>
      </c>
      <c r="O45">
        <v>66</v>
      </c>
      <c r="P45">
        <v>22</v>
      </c>
      <c r="Q45">
        <v>100</v>
      </c>
      <c r="R45">
        <v>87</v>
      </c>
      <c r="S45" s="1">
        <v>64994</v>
      </c>
      <c r="T45">
        <v>53</v>
      </c>
      <c r="U45">
        <v>43.01</v>
      </c>
      <c r="V45">
        <v>87.046000000000006</v>
      </c>
      <c r="W45">
        <v>75</v>
      </c>
      <c r="X45">
        <v>3</v>
      </c>
      <c r="Y45">
        <v>80</v>
      </c>
      <c r="Z45" s="1">
        <v>64868</v>
      </c>
      <c r="AA45">
        <v>2</v>
      </c>
      <c r="AB45">
        <v>50</v>
      </c>
    </row>
    <row r="46" spans="1:28" x14ac:dyDescent="0.3">
      <c r="A46">
        <v>44</v>
      </c>
      <c r="B46" t="s">
        <v>85</v>
      </c>
      <c r="C46">
        <v>55</v>
      </c>
      <c r="D46">
        <v>44</v>
      </c>
      <c r="E46" t="s">
        <v>230</v>
      </c>
      <c r="F46" t="s">
        <v>354</v>
      </c>
      <c r="G46">
        <v>49</v>
      </c>
      <c r="H46">
        <v>54</v>
      </c>
      <c r="I46" t="s">
        <v>1</v>
      </c>
      <c r="J46">
        <v>43</v>
      </c>
      <c r="K46">
        <v>78</v>
      </c>
      <c r="L46">
        <v>48</v>
      </c>
      <c r="M46">
        <v>94</v>
      </c>
      <c r="N46">
        <v>8.92</v>
      </c>
      <c r="O46">
        <v>46</v>
      </c>
      <c r="P46">
        <v>16.3</v>
      </c>
      <c r="Q46">
        <v>100</v>
      </c>
      <c r="R46">
        <v>72</v>
      </c>
      <c r="S46" s="1">
        <v>76461</v>
      </c>
      <c r="T46">
        <v>44</v>
      </c>
      <c r="U46">
        <v>51.243000000000002</v>
      </c>
      <c r="V46">
        <v>83.873000000000005</v>
      </c>
      <c r="W46">
        <v>18</v>
      </c>
      <c r="X46">
        <v>27</v>
      </c>
      <c r="Y46">
        <v>42</v>
      </c>
      <c r="Z46" s="1">
        <v>76461</v>
      </c>
      <c r="AA46">
        <v>1</v>
      </c>
      <c r="AB46">
        <v>37</v>
      </c>
    </row>
    <row r="47" spans="1:28" x14ac:dyDescent="0.3">
      <c r="A47">
        <v>45</v>
      </c>
      <c r="B47" t="s">
        <v>80</v>
      </c>
      <c r="C47">
        <v>50</v>
      </c>
      <c r="D47">
        <v>45</v>
      </c>
      <c r="E47" t="s">
        <v>222</v>
      </c>
      <c r="F47" t="s">
        <v>355</v>
      </c>
      <c r="G47">
        <v>33</v>
      </c>
      <c r="H47">
        <v>46</v>
      </c>
      <c r="I47" t="s">
        <v>19</v>
      </c>
      <c r="J47">
        <v>39</v>
      </c>
      <c r="K47">
        <v>9</v>
      </c>
      <c r="L47">
        <v>47</v>
      </c>
      <c r="M47">
        <v>99</v>
      </c>
      <c r="N47">
        <v>8.69</v>
      </c>
      <c r="O47">
        <v>45</v>
      </c>
      <c r="P47">
        <v>64</v>
      </c>
      <c r="Q47">
        <v>0</v>
      </c>
      <c r="R47">
        <v>47</v>
      </c>
      <c r="S47" s="1">
        <v>76213</v>
      </c>
      <c r="T47">
        <v>49</v>
      </c>
      <c r="U47">
        <v>48.704000000000001</v>
      </c>
      <c r="V47">
        <v>86.334000000000003</v>
      </c>
      <c r="W47">
        <v>82</v>
      </c>
      <c r="X47">
        <v>68</v>
      </c>
      <c r="Y47">
        <v>20</v>
      </c>
      <c r="Z47" s="1">
        <v>76166</v>
      </c>
      <c r="AA47">
        <v>0</v>
      </c>
      <c r="AB47">
        <v>46</v>
      </c>
    </row>
    <row r="48" spans="1:28" x14ac:dyDescent="0.3">
      <c r="A48">
        <v>45</v>
      </c>
      <c r="B48" t="s">
        <v>66</v>
      </c>
      <c r="C48">
        <v>44</v>
      </c>
      <c r="D48">
        <v>50</v>
      </c>
      <c r="E48" t="s">
        <v>202</v>
      </c>
      <c r="F48" t="s">
        <v>356</v>
      </c>
      <c r="G48">
        <v>45</v>
      </c>
      <c r="H48">
        <v>38</v>
      </c>
      <c r="I48" t="s">
        <v>9</v>
      </c>
      <c r="J48">
        <v>41</v>
      </c>
      <c r="K48">
        <v>90</v>
      </c>
      <c r="L48">
        <v>42</v>
      </c>
      <c r="M48">
        <v>100</v>
      </c>
      <c r="N48">
        <v>8.3000000000000007</v>
      </c>
      <c r="O48">
        <v>37</v>
      </c>
      <c r="P48">
        <v>19</v>
      </c>
      <c r="Q48">
        <v>98</v>
      </c>
      <c r="R48">
        <v>25</v>
      </c>
      <c r="S48" s="1">
        <v>64671</v>
      </c>
      <c r="T48">
        <v>89</v>
      </c>
      <c r="U48">
        <v>55.999000000000002</v>
      </c>
      <c r="V48">
        <v>78.754999999999995</v>
      </c>
      <c r="W48">
        <v>86</v>
      </c>
      <c r="X48">
        <v>31</v>
      </c>
      <c r="Y48">
        <v>48</v>
      </c>
      <c r="Z48" s="1">
        <v>64619</v>
      </c>
      <c r="AA48">
        <v>2</v>
      </c>
      <c r="AB48">
        <v>42</v>
      </c>
    </row>
    <row r="49" spans="1:28" x14ac:dyDescent="0.3">
      <c r="A49">
        <v>47</v>
      </c>
      <c r="B49" t="s">
        <v>68</v>
      </c>
      <c r="C49">
        <v>36</v>
      </c>
      <c r="D49">
        <v>31</v>
      </c>
      <c r="E49" t="s">
        <v>357</v>
      </c>
      <c r="F49" t="s">
        <v>206</v>
      </c>
      <c r="G49">
        <v>19</v>
      </c>
      <c r="H49">
        <v>7</v>
      </c>
      <c r="I49" t="s">
        <v>14</v>
      </c>
      <c r="J49">
        <v>93</v>
      </c>
      <c r="K49">
        <v>15</v>
      </c>
      <c r="L49">
        <v>42</v>
      </c>
      <c r="M49">
        <v>100</v>
      </c>
      <c r="N49">
        <v>9.1</v>
      </c>
      <c r="O49">
        <v>44</v>
      </c>
      <c r="P49">
        <v>21</v>
      </c>
      <c r="Q49">
        <v>100</v>
      </c>
      <c r="R49">
        <v>76</v>
      </c>
      <c r="S49" s="1">
        <v>132446</v>
      </c>
      <c r="T49">
        <v>0</v>
      </c>
      <c r="U49">
        <v>35.725999999999999</v>
      </c>
      <c r="V49">
        <v>77.066999999999993</v>
      </c>
      <c r="W49">
        <v>23</v>
      </c>
      <c r="X49">
        <v>56</v>
      </c>
      <c r="Y49">
        <v>95</v>
      </c>
      <c r="Z49" s="1">
        <v>132384</v>
      </c>
      <c r="AA49">
        <v>0</v>
      </c>
      <c r="AB49">
        <v>30</v>
      </c>
    </row>
    <row r="50" spans="1:28" x14ac:dyDescent="0.3">
      <c r="A50">
        <v>48</v>
      </c>
      <c r="B50" t="s">
        <v>78</v>
      </c>
      <c r="C50" t="s">
        <v>322</v>
      </c>
      <c r="D50">
        <v>25</v>
      </c>
      <c r="E50" t="s">
        <v>219</v>
      </c>
      <c r="F50" t="s">
        <v>358</v>
      </c>
      <c r="G50">
        <v>34</v>
      </c>
      <c r="H50">
        <v>76</v>
      </c>
      <c r="I50" t="s">
        <v>18</v>
      </c>
      <c r="J50">
        <v>5</v>
      </c>
      <c r="K50">
        <v>67</v>
      </c>
      <c r="L50" t="s">
        <v>322</v>
      </c>
      <c r="M50">
        <v>65</v>
      </c>
      <c r="N50">
        <v>8.77</v>
      </c>
      <c r="O50">
        <v>64</v>
      </c>
      <c r="P50">
        <v>12</v>
      </c>
      <c r="Q50">
        <v>0</v>
      </c>
      <c r="R50">
        <v>33</v>
      </c>
      <c r="S50" s="1">
        <v>69181</v>
      </c>
      <c r="T50">
        <v>94</v>
      </c>
      <c r="U50">
        <v>58.420999999999999</v>
      </c>
      <c r="V50">
        <v>86.171999999999997</v>
      </c>
      <c r="W50">
        <v>81</v>
      </c>
      <c r="X50">
        <v>71</v>
      </c>
      <c r="Y50">
        <v>90</v>
      </c>
      <c r="Z50" s="1">
        <v>69012</v>
      </c>
      <c r="AA50">
        <v>0</v>
      </c>
      <c r="AB50">
        <v>48</v>
      </c>
    </row>
    <row r="51" spans="1:28" x14ac:dyDescent="0.3">
      <c r="A51">
        <v>49</v>
      </c>
      <c r="B51" t="s">
        <v>84</v>
      </c>
      <c r="C51" t="s">
        <v>322</v>
      </c>
      <c r="D51">
        <v>20</v>
      </c>
      <c r="E51" t="s">
        <v>228</v>
      </c>
      <c r="F51" t="s">
        <v>359</v>
      </c>
      <c r="G51">
        <v>32</v>
      </c>
      <c r="H51">
        <v>31</v>
      </c>
      <c r="I51" t="s">
        <v>6</v>
      </c>
      <c r="J51">
        <v>89</v>
      </c>
      <c r="K51">
        <v>10</v>
      </c>
      <c r="L51" t="s">
        <v>322</v>
      </c>
      <c r="M51">
        <v>100</v>
      </c>
      <c r="N51">
        <v>9.1199999999999992</v>
      </c>
      <c r="O51">
        <v>65</v>
      </c>
      <c r="P51">
        <v>29</v>
      </c>
      <c r="Q51">
        <v>0</v>
      </c>
      <c r="R51">
        <v>98</v>
      </c>
      <c r="S51" s="1">
        <v>103443</v>
      </c>
      <c r="T51">
        <v>36</v>
      </c>
      <c r="U51">
        <v>40.944000000000003</v>
      </c>
      <c r="V51">
        <v>86.497</v>
      </c>
      <c r="W51">
        <v>34</v>
      </c>
      <c r="X51">
        <v>51</v>
      </c>
      <c r="Y51">
        <v>16</v>
      </c>
      <c r="Z51" s="1">
        <v>99705</v>
      </c>
      <c r="AA51">
        <v>1</v>
      </c>
      <c r="AB51">
        <v>42</v>
      </c>
    </row>
    <row r="52" spans="1:28" x14ac:dyDescent="0.3">
      <c r="A52">
        <v>49</v>
      </c>
      <c r="B52" t="s">
        <v>117</v>
      </c>
      <c r="C52">
        <v>49</v>
      </c>
      <c r="D52">
        <v>25</v>
      </c>
      <c r="E52" t="s">
        <v>161</v>
      </c>
      <c r="F52" t="s">
        <v>360</v>
      </c>
      <c r="G52">
        <v>29</v>
      </c>
      <c r="H52">
        <v>57</v>
      </c>
      <c r="I52" t="s">
        <v>2</v>
      </c>
      <c r="J52">
        <v>48</v>
      </c>
      <c r="K52">
        <v>0</v>
      </c>
      <c r="L52">
        <v>52</v>
      </c>
      <c r="M52">
        <v>92</v>
      </c>
      <c r="N52">
        <v>8.6</v>
      </c>
      <c r="O52">
        <v>57</v>
      </c>
      <c r="P52">
        <v>12</v>
      </c>
      <c r="Q52">
        <v>23</v>
      </c>
      <c r="R52">
        <v>10</v>
      </c>
      <c r="S52" s="1">
        <v>62153</v>
      </c>
      <c r="T52">
        <v>29</v>
      </c>
      <c r="U52">
        <v>59.927</v>
      </c>
      <c r="V52">
        <v>79.045000000000002</v>
      </c>
      <c r="W52">
        <v>37</v>
      </c>
      <c r="X52">
        <v>76</v>
      </c>
      <c r="Y52">
        <v>4</v>
      </c>
      <c r="Z52" s="1">
        <v>62153</v>
      </c>
      <c r="AA52">
        <v>0</v>
      </c>
      <c r="AB52">
        <v>48</v>
      </c>
    </row>
    <row r="53" spans="1:28" x14ac:dyDescent="0.3">
      <c r="A53">
        <v>51</v>
      </c>
      <c r="B53" t="s">
        <v>361</v>
      </c>
      <c r="C53">
        <v>52</v>
      </c>
      <c r="D53">
        <v>25</v>
      </c>
      <c r="E53" t="s">
        <v>175</v>
      </c>
      <c r="F53" t="s">
        <v>362</v>
      </c>
      <c r="G53">
        <v>44</v>
      </c>
      <c r="H53">
        <v>36</v>
      </c>
      <c r="I53" t="s">
        <v>10</v>
      </c>
      <c r="J53">
        <v>20</v>
      </c>
      <c r="K53">
        <v>50</v>
      </c>
      <c r="L53" t="s">
        <v>322</v>
      </c>
      <c r="M53">
        <v>100</v>
      </c>
      <c r="N53">
        <v>8.3800000000000008</v>
      </c>
      <c r="O53" t="s">
        <v>322</v>
      </c>
      <c r="P53">
        <v>11</v>
      </c>
      <c r="Q53">
        <v>7</v>
      </c>
      <c r="R53">
        <v>2</v>
      </c>
      <c r="S53" s="1">
        <v>57290</v>
      </c>
      <c r="T53">
        <v>64</v>
      </c>
      <c r="U53">
        <v>91.694000000000003</v>
      </c>
      <c r="V53">
        <v>83.260999999999996</v>
      </c>
      <c r="W53">
        <v>100</v>
      </c>
      <c r="X53">
        <v>95</v>
      </c>
      <c r="Y53">
        <v>35</v>
      </c>
      <c r="Z53" s="1">
        <v>57290</v>
      </c>
      <c r="AA53">
        <v>0</v>
      </c>
      <c r="AB53">
        <v>59</v>
      </c>
    </row>
    <row r="54" spans="1:28" x14ac:dyDescent="0.3">
      <c r="A54">
        <v>52</v>
      </c>
      <c r="B54" t="s">
        <v>106</v>
      </c>
      <c r="C54">
        <v>68</v>
      </c>
      <c r="D54">
        <v>50</v>
      </c>
      <c r="E54" t="s">
        <v>233</v>
      </c>
      <c r="F54" t="s">
        <v>363</v>
      </c>
      <c r="G54">
        <v>41</v>
      </c>
      <c r="H54">
        <v>70</v>
      </c>
      <c r="I54" t="s">
        <v>4</v>
      </c>
      <c r="J54">
        <v>55</v>
      </c>
      <c r="K54">
        <v>44</v>
      </c>
      <c r="L54">
        <v>60</v>
      </c>
      <c r="M54">
        <v>95</v>
      </c>
      <c r="N54">
        <v>9.31</v>
      </c>
      <c r="O54">
        <v>59</v>
      </c>
      <c r="P54">
        <v>12</v>
      </c>
      <c r="Q54">
        <v>0</v>
      </c>
      <c r="R54">
        <v>52</v>
      </c>
      <c r="S54" s="1">
        <v>69753</v>
      </c>
      <c r="T54">
        <v>90</v>
      </c>
      <c r="U54">
        <v>40.308</v>
      </c>
      <c r="V54">
        <v>82.313999999999993</v>
      </c>
      <c r="W54">
        <v>29</v>
      </c>
      <c r="X54">
        <v>97</v>
      </c>
      <c r="Y54">
        <v>61</v>
      </c>
      <c r="Z54" s="1">
        <v>69753</v>
      </c>
      <c r="AA54">
        <v>0</v>
      </c>
      <c r="AB54">
        <v>54</v>
      </c>
    </row>
    <row r="55" spans="1:28" x14ac:dyDescent="0.3">
      <c r="A55">
        <v>52</v>
      </c>
      <c r="B55" t="s">
        <v>124</v>
      </c>
      <c r="C55">
        <v>63</v>
      </c>
      <c r="D55">
        <v>43</v>
      </c>
      <c r="E55" t="s">
        <v>199</v>
      </c>
      <c r="F55" t="s">
        <v>364</v>
      </c>
      <c r="G55">
        <v>38</v>
      </c>
      <c r="H55">
        <v>75</v>
      </c>
      <c r="I55" t="s">
        <v>4</v>
      </c>
      <c r="J55">
        <v>65</v>
      </c>
      <c r="K55">
        <v>86</v>
      </c>
      <c r="L55">
        <v>55</v>
      </c>
      <c r="M55">
        <v>99</v>
      </c>
      <c r="N55">
        <v>8.5</v>
      </c>
      <c r="O55">
        <v>50</v>
      </c>
      <c r="P55">
        <v>12</v>
      </c>
      <c r="Q55">
        <v>0</v>
      </c>
      <c r="R55">
        <v>6</v>
      </c>
      <c r="S55" s="1">
        <v>60836</v>
      </c>
      <c r="T55">
        <v>71</v>
      </c>
      <c r="U55">
        <v>52.048000000000002</v>
      </c>
      <c r="V55">
        <v>78.707999999999998</v>
      </c>
      <c r="W55">
        <v>42</v>
      </c>
      <c r="X55">
        <v>92</v>
      </c>
      <c r="Y55">
        <v>65</v>
      </c>
      <c r="Z55" s="1">
        <v>60836</v>
      </c>
      <c r="AA55">
        <v>0</v>
      </c>
      <c r="AB55">
        <v>51</v>
      </c>
    </row>
    <row r="56" spans="1:28" x14ac:dyDescent="0.3">
      <c r="A56">
        <v>54</v>
      </c>
      <c r="B56" t="s">
        <v>98</v>
      </c>
      <c r="C56">
        <v>59</v>
      </c>
      <c r="D56">
        <v>31</v>
      </c>
      <c r="E56" t="s">
        <v>219</v>
      </c>
      <c r="F56" t="s">
        <v>365</v>
      </c>
      <c r="G56">
        <v>30</v>
      </c>
      <c r="H56">
        <v>48</v>
      </c>
      <c r="I56" t="s">
        <v>23</v>
      </c>
      <c r="J56">
        <v>22</v>
      </c>
      <c r="K56">
        <v>41</v>
      </c>
      <c r="L56">
        <v>54</v>
      </c>
      <c r="M56">
        <v>90</v>
      </c>
      <c r="N56">
        <v>9.23</v>
      </c>
      <c r="O56">
        <v>48</v>
      </c>
      <c r="P56">
        <v>12</v>
      </c>
      <c r="Q56">
        <v>9</v>
      </c>
      <c r="R56">
        <v>67</v>
      </c>
      <c r="S56" s="1">
        <v>70778</v>
      </c>
      <c r="T56">
        <v>79</v>
      </c>
      <c r="U56">
        <v>41.893999999999998</v>
      </c>
      <c r="V56">
        <v>87.042000000000002</v>
      </c>
      <c r="W56">
        <v>43</v>
      </c>
      <c r="X56">
        <v>38</v>
      </c>
      <c r="Y56">
        <v>66</v>
      </c>
      <c r="Z56" s="1">
        <v>70778</v>
      </c>
      <c r="AA56">
        <v>0</v>
      </c>
      <c r="AB56">
        <v>58</v>
      </c>
    </row>
    <row r="57" spans="1:28" x14ac:dyDescent="0.3">
      <c r="A57">
        <v>55</v>
      </c>
      <c r="B57" t="s">
        <v>100</v>
      </c>
      <c r="C57">
        <v>70</v>
      </c>
      <c r="D57">
        <v>50</v>
      </c>
      <c r="E57" t="s">
        <v>222</v>
      </c>
      <c r="F57" t="s">
        <v>366</v>
      </c>
      <c r="G57">
        <v>37</v>
      </c>
      <c r="H57">
        <v>25</v>
      </c>
      <c r="I57" t="s">
        <v>22</v>
      </c>
      <c r="J57">
        <v>59</v>
      </c>
      <c r="K57">
        <v>10</v>
      </c>
      <c r="L57">
        <v>64</v>
      </c>
      <c r="M57">
        <v>95</v>
      </c>
      <c r="N57">
        <v>8.76</v>
      </c>
      <c r="O57">
        <v>68</v>
      </c>
      <c r="P57">
        <v>26</v>
      </c>
      <c r="Q57">
        <v>73</v>
      </c>
      <c r="R57">
        <v>85</v>
      </c>
      <c r="S57" s="1">
        <v>60005</v>
      </c>
      <c r="T57">
        <v>9</v>
      </c>
      <c r="U57">
        <v>52.679000000000002</v>
      </c>
      <c r="V57">
        <v>86.867000000000004</v>
      </c>
      <c r="W57">
        <v>83</v>
      </c>
      <c r="X57">
        <v>48</v>
      </c>
      <c r="Y57">
        <v>2</v>
      </c>
      <c r="Z57" s="1">
        <v>59713</v>
      </c>
      <c r="AA57">
        <v>0</v>
      </c>
      <c r="AB57">
        <v>46</v>
      </c>
    </row>
    <row r="58" spans="1:28" x14ac:dyDescent="0.3">
      <c r="A58">
        <v>56</v>
      </c>
      <c r="B58" t="s">
        <v>96</v>
      </c>
      <c r="C58">
        <v>53</v>
      </c>
      <c r="D58">
        <v>43</v>
      </c>
      <c r="E58" t="s">
        <v>222</v>
      </c>
      <c r="F58" t="s">
        <v>367</v>
      </c>
      <c r="G58">
        <v>35</v>
      </c>
      <c r="H58">
        <v>29</v>
      </c>
      <c r="I58" t="s">
        <v>22</v>
      </c>
      <c r="J58">
        <v>78</v>
      </c>
      <c r="K58">
        <v>43</v>
      </c>
      <c r="L58">
        <v>54</v>
      </c>
      <c r="M58">
        <v>96</v>
      </c>
      <c r="N58">
        <v>8.74</v>
      </c>
      <c r="O58">
        <v>52</v>
      </c>
      <c r="P58">
        <v>24</v>
      </c>
      <c r="Q58">
        <v>37</v>
      </c>
      <c r="R58">
        <v>84</v>
      </c>
      <c r="S58" s="1">
        <v>67381</v>
      </c>
      <c r="T58">
        <v>17</v>
      </c>
      <c r="U58">
        <v>48.344999999999999</v>
      </c>
      <c r="V58">
        <v>86.701999999999998</v>
      </c>
      <c r="W58">
        <v>72</v>
      </c>
      <c r="X58">
        <v>44</v>
      </c>
      <c r="Y58">
        <v>3</v>
      </c>
      <c r="Z58" s="1">
        <v>67417</v>
      </c>
      <c r="AA58">
        <v>2</v>
      </c>
      <c r="AB58">
        <v>46</v>
      </c>
    </row>
    <row r="59" spans="1:28" x14ac:dyDescent="0.3">
      <c r="A59">
        <v>56</v>
      </c>
      <c r="B59" t="s">
        <v>93</v>
      </c>
      <c r="C59">
        <v>61</v>
      </c>
      <c r="D59">
        <v>50</v>
      </c>
      <c r="E59" t="s">
        <v>159</v>
      </c>
      <c r="F59" t="s">
        <v>368</v>
      </c>
      <c r="G59">
        <v>45</v>
      </c>
      <c r="H59">
        <v>67</v>
      </c>
      <c r="I59" t="s">
        <v>1</v>
      </c>
      <c r="J59">
        <v>64</v>
      </c>
      <c r="K59">
        <v>33</v>
      </c>
      <c r="L59">
        <v>57</v>
      </c>
      <c r="M59">
        <v>96</v>
      </c>
      <c r="N59">
        <v>8.61</v>
      </c>
      <c r="O59">
        <v>55</v>
      </c>
      <c r="P59">
        <v>30</v>
      </c>
      <c r="Q59">
        <v>100</v>
      </c>
      <c r="R59">
        <v>81</v>
      </c>
      <c r="S59" s="1">
        <v>63996</v>
      </c>
      <c r="T59">
        <v>29</v>
      </c>
      <c r="U59">
        <v>42.728999999999999</v>
      </c>
      <c r="V59">
        <v>84.968000000000004</v>
      </c>
      <c r="W59">
        <v>69</v>
      </c>
      <c r="X59">
        <v>21</v>
      </c>
      <c r="Y59">
        <v>46</v>
      </c>
      <c r="Z59" s="1">
        <v>63915</v>
      </c>
      <c r="AA59">
        <v>1</v>
      </c>
      <c r="AB59">
        <v>50</v>
      </c>
    </row>
    <row r="60" spans="1:28" x14ac:dyDescent="0.3">
      <c r="A60">
        <v>58</v>
      </c>
      <c r="B60" t="s">
        <v>103</v>
      </c>
      <c r="C60">
        <v>40</v>
      </c>
      <c r="D60">
        <v>25</v>
      </c>
      <c r="E60" t="s">
        <v>172</v>
      </c>
      <c r="F60" t="s">
        <v>369</v>
      </c>
      <c r="G60">
        <v>38</v>
      </c>
      <c r="H60">
        <v>21</v>
      </c>
      <c r="I60" t="s">
        <v>17</v>
      </c>
      <c r="J60">
        <v>19</v>
      </c>
      <c r="K60">
        <v>69</v>
      </c>
      <c r="L60">
        <v>45</v>
      </c>
      <c r="M60">
        <v>94</v>
      </c>
      <c r="N60">
        <v>8.3699999999999992</v>
      </c>
      <c r="O60">
        <v>37</v>
      </c>
      <c r="P60">
        <v>10</v>
      </c>
      <c r="Q60">
        <v>100</v>
      </c>
      <c r="R60">
        <v>77</v>
      </c>
      <c r="S60" s="1">
        <v>61678</v>
      </c>
      <c r="T60">
        <v>47</v>
      </c>
      <c r="U60">
        <v>45.936999999999998</v>
      </c>
      <c r="V60">
        <v>86.311000000000007</v>
      </c>
      <c r="W60">
        <v>46</v>
      </c>
      <c r="X60">
        <v>46</v>
      </c>
      <c r="Y60">
        <v>38</v>
      </c>
      <c r="Z60" s="1">
        <v>61678</v>
      </c>
      <c r="AA60">
        <v>0</v>
      </c>
      <c r="AB60">
        <v>50</v>
      </c>
    </row>
    <row r="61" spans="1:28" x14ac:dyDescent="0.3">
      <c r="A61">
        <v>59</v>
      </c>
      <c r="B61" t="s">
        <v>370</v>
      </c>
      <c r="C61">
        <v>39</v>
      </c>
      <c r="D61">
        <v>15</v>
      </c>
      <c r="E61" t="s">
        <v>175</v>
      </c>
      <c r="F61" t="s">
        <v>371</v>
      </c>
      <c r="G61">
        <v>39</v>
      </c>
      <c r="H61">
        <v>17</v>
      </c>
      <c r="I61" t="s">
        <v>29</v>
      </c>
      <c r="J61">
        <v>23</v>
      </c>
      <c r="K61">
        <v>62</v>
      </c>
      <c r="L61">
        <v>47</v>
      </c>
      <c r="M61">
        <v>88</v>
      </c>
      <c r="N61">
        <v>8.3699999999999992</v>
      </c>
      <c r="O61">
        <v>42</v>
      </c>
      <c r="P61">
        <v>24</v>
      </c>
      <c r="Q61">
        <v>58</v>
      </c>
      <c r="R61">
        <v>14</v>
      </c>
      <c r="S61" s="1">
        <v>49865</v>
      </c>
      <c r="T61">
        <v>41</v>
      </c>
      <c r="U61">
        <v>97.004999999999995</v>
      </c>
      <c r="V61">
        <v>83.153000000000006</v>
      </c>
      <c r="W61">
        <v>96</v>
      </c>
      <c r="X61">
        <v>45</v>
      </c>
      <c r="Y61">
        <v>62</v>
      </c>
      <c r="Z61" s="1">
        <v>49568</v>
      </c>
      <c r="AA61">
        <v>0</v>
      </c>
      <c r="AB61">
        <v>49</v>
      </c>
    </row>
    <row r="62" spans="1:28" x14ac:dyDescent="0.3">
      <c r="A62">
        <v>60</v>
      </c>
      <c r="B62" t="s">
        <v>94</v>
      </c>
      <c r="C62" t="s">
        <v>322</v>
      </c>
      <c r="D62">
        <v>58</v>
      </c>
      <c r="E62" t="s">
        <v>159</v>
      </c>
      <c r="F62" t="s">
        <v>372</v>
      </c>
      <c r="G62">
        <v>55</v>
      </c>
      <c r="H62">
        <v>61</v>
      </c>
      <c r="I62" t="s">
        <v>1</v>
      </c>
      <c r="J62">
        <v>76</v>
      </c>
      <c r="K62">
        <v>35</v>
      </c>
      <c r="L62" t="s">
        <v>322</v>
      </c>
      <c r="M62">
        <v>95</v>
      </c>
      <c r="N62">
        <v>8.27</v>
      </c>
      <c r="O62">
        <v>54</v>
      </c>
      <c r="P62">
        <v>28</v>
      </c>
      <c r="Q62">
        <v>100</v>
      </c>
      <c r="R62">
        <v>71</v>
      </c>
      <c r="S62" s="1">
        <v>60663</v>
      </c>
      <c r="T62">
        <v>40</v>
      </c>
      <c r="U62">
        <v>44.304000000000002</v>
      </c>
      <c r="V62">
        <v>84.631</v>
      </c>
      <c r="W62">
        <v>76</v>
      </c>
      <c r="X62">
        <v>12</v>
      </c>
      <c r="Y62">
        <v>85</v>
      </c>
      <c r="Z62" s="1">
        <v>60856</v>
      </c>
      <c r="AA62">
        <v>2</v>
      </c>
      <c r="AB62">
        <v>57</v>
      </c>
    </row>
    <row r="63" spans="1:28" x14ac:dyDescent="0.3">
      <c r="A63">
        <v>60</v>
      </c>
      <c r="B63" t="s">
        <v>104</v>
      </c>
      <c r="C63">
        <v>42</v>
      </c>
      <c r="D63">
        <v>41</v>
      </c>
      <c r="E63" t="s">
        <v>233</v>
      </c>
      <c r="F63" t="s">
        <v>373</v>
      </c>
      <c r="G63">
        <v>53</v>
      </c>
      <c r="H63">
        <v>17</v>
      </c>
      <c r="I63" t="s">
        <v>1</v>
      </c>
      <c r="J63">
        <v>49</v>
      </c>
      <c r="K63">
        <v>33</v>
      </c>
      <c r="L63">
        <v>45</v>
      </c>
      <c r="M63">
        <v>86</v>
      </c>
      <c r="N63">
        <v>9.09</v>
      </c>
      <c r="O63">
        <v>33</v>
      </c>
      <c r="P63">
        <v>18</v>
      </c>
      <c r="Q63">
        <v>100</v>
      </c>
      <c r="R63">
        <v>80</v>
      </c>
      <c r="S63" s="1">
        <v>64157</v>
      </c>
      <c r="T63">
        <v>17</v>
      </c>
      <c r="U63">
        <v>46.493000000000002</v>
      </c>
      <c r="V63">
        <v>86.343000000000004</v>
      </c>
      <c r="W63">
        <v>26</v>
      </c>
      <c r="X63">
        <v>42</v>
      </c>
      <c r="Y63">
        <v>25</v>
      </c>
      <c r="Z63" s="1">
        <v>64072</v>
      </c>
      <c r="AA63">
        <v>1</v>
      </c>
      <c r="AB63">
        <v>55</v>
      </c>
    </row>
    <row r="64" spans="1:28" x14ac:dyDescent="0.3">
      <c r="A64">
        <v>62</v>
      </c>
      <c r="B64" t="s">
        <v>374</v>
      </c>
      <c r="C64">
        <v>65</v>
      </c>
      <c r="D64">
        <v>29</v>
      </c>
      <c r="E64" t="s">
        <v>233</v>
      </c>
      <c r="F64" t="s">
        <v>375</v>
      </c>
      <c r="G64">
        <v>42</v>
      </c>
      <c r="H64">
        <v>62</v>
      </c>
      <c r="I64" t="s">
        <v>4</v>
      </c>
      <c r="J64">
        <v>79</v>
      </c>
      <c r="K64">
        <v>0</v>
      </c>
      <c r="L64">
        <v>60</v>
      </c>
      <c r="M64">
        <v>95</v>
      </c>
      <c r="N64">
        <v>8.8000000000000007</v>
      </c>
      <c r="O64">
        <v>52</v>
      </c>
      <c r="P64">
        <v>12</v>
      </c>
      <c r="Q64">
        <v>7</v>
      </c>
      <c r="R64">
        <v>21</v>
      </c>
      <c r="S64" s="1">
        <v>61209</v>
      </c>
      <c r="T64">
        <v>55</v>
      </c>
      <c r="U64">
        <v>55.094999999999999</v>
      </c>
      <c r="V64">
        <v>82.61</v>
      </c>
      <c r="W64">
        <v>51</v>
      </c>
      <c r="X64">
        <v>96</v>
      </c>
      <c r="Y64">
        <v>55</v>
      </c>
      <c r="Z64" s="1">
        <v>61209</v>
      </c>
      <c r="AA64">
        <v>0</v>
      </c>
      <c r="AB64">
        <v>54</v>
      </c>
    </row>
    <row r="65" spans="1:28" x14ac:dyDescent="0.3">
      <c r="A65">
        <v>63</v>
      </c>
      <c r="B65" t="s">
        <v>120</v>
      </c>
      <c r="C65">
        <v>79</v>
      </c>
      <c r="D65">
        <v>38</v>
      </c>
      <c r="E65" t="s">
        <v>279</v>
      </c>
      <c r="F65" t="s">
        <v>376</v>
      </c>
      <c r="G65">
        <v>33</v>
      </c>
      <c r="H65">
        <v>54</v>
      </c>
      <c r="I65" t="s">
        <v>4</v>
      </c>
      <c r="J65">
        <v>60</v>
      </c>
      <c r="K65">
        <v>15</v>
      </c>
      <c r="L65">
        <v>71</v>
      </c>
      <c r="M65">
        <v>95</v>
      </c>
      <c r="N65">
        <v>8.65</v>
      </c>
      <c r="O65">
        <v>70</v>
      </c>
      <c r="P65">
        <v>14</v>
      </c>
      <c r="Q65">
        <v>85</v>
      </c>
      <c r="R65">
        <v>23</v>
      </c>
      <c r="S65" s="1">
        <v>58238</v>
      </c>
      <c r="T65">
        <v>82</v>
      </c>
      <c r="U65">
        <v>61.588999999999999</v>
      </c>
      <c r="V65">
        <v>83.61</v>
      </c>
      <c r="W65">
        <v>41</v>
      </c>
      <c r="X65">
        <v>98</v>
      </c>
      <c r="Y65">
        <v>84</v>
      </c>
      <c r="Z65" s="1">
        <v>58238</v>
      </c>
      <c r="AA65">
        <v>0</v>
      </c>
      <c r="AB65">
        <v>44</v>
      </c>
    </row>
    <row r="66" spans="1:28" x14ac:dyDescent="0.3">
      <c r="A66">
        <v>63</v>
      </c>
      <c r="B66" t="s">
        <v>99</v>
      </c>
      <c r="C66">
        <v>74</v>
      </c>
      <c r="D66">
        <v>47</v>
      </c>
      <c r="E66" t="s">
        <v>159</v>
      </c>
      <c r="F66" t="s">
        <v>377</v>
      </c>
      <c r="G66">
        <v>49</v>
      </c>
      <c r="H66">
        <v>48</v>
      </c>
      <c r="I66" t="s">
        <v>1</v>
      </c>
      <c r="J66">
        <v>84</v>
      </c>
      <c r="K66">
        <v>40</v>
      </c>
      <c r="L66">
        <v>70</v>
      </c>
      <c r="M66">
        <v>91</v>
      </c>
      <c r="N66">
        <v>8.57</v>
      </c>
      <c r="O66">
        <v>72</v>
      </c>
      <c r="P66">
        <v>32</v>
      </c>
      <c r="Q66">
        <v>100</v>
      </c>
      <c r="R66">
        <v>65</v>
      </c>
      <c r="S66" s="1">
        <v>60893</v>
      </c>
      <c r="T66">
        <v>32</v>
      </c>
      <c r="U66">
        <v>52.584000000000003</v>
      </c>
      <c r="V66">
        <v>83.364000000000004</v>
      </c>
      <c r="W66">
        <v>80</v>
      </c>
      <c r="X66">
        <v>20</v>
      </c>
      <c r="Y66">
        <v>71</v>
      </c>
      <c r="Z66" s="1">
        <v>61084</v>
      </c>
      <c r="AA66">
        <v>2</v>
      </c>
      <c r="AB66">
        <v>50</v>
      </c>
    </row>
    <row r="67" spans="1:28" x14ac:dyDescent="0.3">
      <c r="A67">
        <v>63</v>
      </c>
      <c r="B67" t="s">
        <v>111</v>
      </c>
      <c r="C67">
        <v>57</v>
      </c>
      <c r="D67">
        <v>40</v>
      </c>
      <c r="E67" t="s">
        <v>266</v>
      </c>
      <c r="F67" t="s">
        <v>378</v>
      </c>
      <c r="G67">
        <v>32</v>
      </c>
      <c r="H67">
        <v>45</v>
      </c>
      <c r="I67" t="s">
        <v>2</v>
      </c>
      <c r="J67">
        <v>31</v>
      </c>
      <c r="K67">
        <v>20</v>
      </c>
      <c r="L67">
        <v>58</v>
      </c>
      <c r="M67">
        <v>91</v>
      </c>
      <c r="N67">
        <v>8.76</v>
      </c>
      <c r="O67">
        <v>55</v>
      </c>
      <c r="P67">
        <v>14</v>
      </c>
      <c r="Q67">
        <v>32</v>
      </c>
      <c r="R67">
        <v>50</v>
      </c>
      <c r="S67" s="1">
        <v>61365</v>
      </c>
      <c r="T67">
        <v>52</v>
      </c>
      <c r="U67">
        <v>44.131999999999998</v>
      </c>
      <c r="V67">
        <v>85.210999999999999</v>
      </c>
      <c r="W67">
        <v>38</v>
      </c>
      <c r="X67">
        <v>66</v>
      </c>
      <c r="Y67">
        <v>52</v>
      </c>
      <c r="Z67" s="1">
        <v>61365</v>
      </c>
      <c r="AA67">
        <v>0</v>
      </c>
      <c r="AB67">
        <v>46</v>
      </c>
    </row>
    <row r="68" spans="1:28" x14ac:dyDescent="0.3">
      <c r="A68">
        <v>63</v>
      </c>
      <c r="B68" t="s">
        <v>88</v>
      </c>
      <c r="C68">
        <v>60</v>
      </c>
      <c r="D68">
        <v>58</v>
      </c>
      <c r="E68" t="s">
        <v>159</v>
      </c>
      <c r="F68" t="s">
        <v>379</v>
      </c>
      <c r="G68">
        <v>50</v>
      </c>
      <c r="H68">
        <v>53</v>
      </c>
      <c r="I68" t="s">
        <v>1</v>
      </c>
      <c r="J68">
        <v>68</v>
      </c>
      <c r="K68">
        <v>16</v>
      </c>
      <c r="L68">
        <v>62</v>
      </c>
      <c r="M68">
        <v>95</v>
      </c>
      <c r="N68">
        <v>8.56</v>
      </c>
      <c r="O68">
        <v>62</v>
      </c>
      <c r="P68">
        <v>24</v>
      </c>
      <c r="Q68">
        <v>100</v>
      </c>
      <c r="R68">
        <v>95</v>
      </c>
      <c r="S68" s="1">
        <v>64975</v>
      </c>
      <c r="T68">
        <v>48</v>
      </c>
      <c r="U68">
        <v>39.695</v>
      </c>
      <c r="V68">
        <v>84.171999999999997</v>
      </c>
      <c r="W68">
        <v>74</v>
      </c>
      <c r="X68">
        <v>14</v>
      </c>
      <c r="Y68">
        <v>77</v>
      </c>
      <c r="Z68" s="1">
        <v>64972</v>
      </c>
      <c r="AA68">
        <v>2</v>
      </c>
      <c r="AB68">
        <v>55</v>
      </c>
    </row>
    <row r="69" spans="1:28" x14ac:dyDescent="0.3">
      <c r="A69">
        <v>67</v>
      </c>
      <c r="B69" t="s">
        <v>380</v>
      </c>
      <c r="C69">
        <v>46</v>
      </c>
      <c r="D69">
        <v>43</v>
      </c>
      <c r="E69" t="s">
        <v>159</v>
      </c>
      <c r="F69" t="s">
        <v>381</v>
      </c>
      <c r="G69">
        <v>33</v>
      </c>
      <c r="H69">
        <v>46</v>
      </c>
      <c r="I69" t="s">
        <v>1</v>
      </c>
      <c r="J69">
        <v>63</v>
      </c>
      <c r="K69">
        <v>0</v>
      </c>
      <c r="L69">
        <v>54</v>
      </c>
      <c r="M69">
        <v>97</v>
      </c>
      <c r="N69">
        <v>8.07</v>
      </c>
      <c r="O69">
        <v>49</v>
      </c>
      <c r="P69">
        <v>30</v>
      </c>
      <c r="Q69">
        <v>100</v>
      </c>
      <c r="R69">
        <v>90</v>
      </c>
      <c r="S69" s="1">
        <v>66699</v>
      </c>
      <c r="T69">
        <v>11</v>
      </c>
      <c r="U69">
        <v>44.627000000000002</v>
      </c>
      <c r="V69">
        <v>85.283000000000001</v>
      </c>
      <c r="W69">
        <v>56</v>
      </c>
      <c r="X69">
        <v>19</v>
      </c>
      <c r="Y69">
        <v>81</v>
      </c>
      <c r="Z69" s="1">
        <v>66165</v>
      </c>
      <c r="AA69">
        <v>2</v>
      </c>
      <c r="AB69">
        <v>49</v>
      </c>
    </row>
    <row r="70" spans="1:28" x14ac:dyDescent="0.3">
      <c r="A70">
        <v>67</v>
      </c>
      <c r="B70" t="s">
        <v>105</v>
      </c>
      <c r="C70">
        <v>64</v>
      </c>
      <c r="D70">
        <v>25</v>
      </c>
      <c r="E70" t="s">
        <v>382</v>
      </c>
      <c r="F70" t="s">
        <v>383</v>
      </c>
      <c r="G70">
        <v>27</v>
      </c>
      <c r="H70">
        <v>42</v>
      </c>
      <c r="I70" t="s">
        <v>0</v>
      </c>
      <c r="J70">
        <v>27</v>
      </c>
      <c r="K70">
        <v>31</v>
      </c>
      <c r="L70" t="s">
        <v>322</v>
      </c>
      <c r="M70">
        <v>67</v>
      </c>
      <c r="N70">
        <v>9.15</v>
      </c>
      <c r="O70" t="s">
        <v>322</v>
      </c>
      <c r="P70">
        <v>14.5</v>
      </c>
      <c r="Q70">
        <v>0</v>
      </c>
      <c r="R70">
        <v>42</v>
      </c>
      <c r="S70" s="1">
        <v>77733</v>
      </c>
      <c r="T70">
        <v>53</v>
      </c>
      <c r="U70">
        <v>33.58</v>
      </c>
      <c r="V70">
        <v>82.025000000000006</v>
      </c>
      <c r="W70">
        <v>28</v>
      </c>
      <c r="X70">
        <v>91</v>
      </c>
      <c r="Y70">
        <v>1</v>
      </c>
      <c r="Z70" s="1">
        <v>77733</v>
      </c>
      <c r="AA70">
        <v>0</v>
      </c>
      <c r="AB70">
        <v>42</v>
      </c>
    </row>
    <row r="71" spans="1:28" x14ac:dyDescent="0.3">
      <c r="A71">
        <v>69</v>
      </c>
      <c r="B71" t="s">
        <v>116</v>
      </c>
      <c r="C71">
        <v>77</v>
      </c>
      <c r="D71">
        <v>14</v>
      </c>
      <c r="E71" t="s">
        <v>384</v>
      </c>
      <c r="F71" t="s">
        <v>385</v>
      </c>
      <c r="G71">
        <v>52</v>
      </c>
      <c r="H71">
        <v>6</v>
      </c>
      <c r="I71" t="s">
        <v>26</v>
      </c>
      <c r="J71">
        <v>74</v>
      </c>
      <c r="K71">
        <v>79</v>
      </c>
      <c r="L71">
        <v>78</v>
      </c>
      <c r="M71">
        <v>78</v>
      </c>
      <c r="N71">
        <v>9.16</v>
      </c>
      <c r="O71">
        <v>87</v>
      </c>
      <c r="P71">
        <v>15</v>
      </c>
      <c r="Q71">
        <v>32</v>
      </c>
      <c r="R71">
        <v>9</v>
      </c>
      <c r="S71" s="1">
        <v>55047</v>
      </c>
      <c r="T71">
        <v>21</v>
      </c>
      <c r="U71">
        <v>100.28700000000001</v>
      </c>
      <c r="V71">
        <v>82.010999999999996</v>
      </c>
      <c r="W71">
        <v>45</v>
      </c>
      <c r="X71">
        <v>70</v>
      </c>
      <c r="Y71">
        <v>13</v>
      </c>
      <c r="Z71" s="1">
        <v>55047</v>
      </c>
      <c r="AA71">
        <v>0</v>
      </c>
      <c r="AB71">
        <v>51</v>
      </c>
    </row>
    <row r="72" spans="1:28" x14ac:dyDescent="0.3">
      <c r="A72">
        <v>70</v>
      </c>
      <c r="B72" t="s">
        <v>108</v>
      </c>
      <c r="C72">
        <v>62</v>
      </c>
      <c r="D72">
        <v>31</v>
      </c>
      <c r="E72" t="s">
        <v>159</v>
      </c>
      <c r="F72" t="s">
        <v>386</v>
      </c>
      <c r="G72">
        <v>48</v>
      </c>
      <c r="H72">
        <v>52</v>
      </c>
      <c r="I72" t="s">
        <v>1</v>
      </c>
      <c r="J72">
        <v>77</v>
      </c>
      <c r="K72">
        <v>38</v>
      </c>
      <c r="L72">
        <v>64</v>
      </c>
      <c r="M72">
        <v>97</v>
      </c>
      <c r="N72">
        <v>8.64</v>
      </c>
      <c r="O72">
        <v>61</v>
      </c>
      <c r="P72">
        <v>30</v>
      </c>
      <c r="Q72">
        <v>100</v>
      </c>
      <c r="R72">
        <v>91</v>
      </c>
      <c r="S72" s="1">
        <v>61788</v>
      </c>
      <c r="T72">
        <v>25</v>
      </c>
      <c r="U72">
        <v>30.957999999999998</v>
      </c>
      <c r="V72">
        <v>84.471999999999994</v>
      </c>
      <c r="W72">
        <v>64</v>
      </c>
      <c r="X72">
        <v>24</v>
      </c>
      <c r="Y72">
        <v>30</v>
      </c>
      <c r="Z72" s="1">
        <v>62583</v>
      </c>
      <c r="AA72">
        <v>2</v>
      </c>
      <c r="AB72">
        <v>50</v>
      </c>
    </row>
    <row r="73" spans="1:28" x14ac:dyDescent="0.3">
      <c r="A73">
        <v>71</v>
      </c>
      <c r="B73" t="s">
        <v>102</v>
      </c>
      <c r="C73">
        <v>67</v>
      </c>
      <c r="D73">
        <v>58</v>
      </c>
      <c r="E73" t="s">
        <v>239</v>
      </c>
      <c r="F73" t="s">
        <v>387</v>
      </c>
      <c r="G73">
        <v>26</v>
      </c>
      <c r="H73">
        <v>41</v>
      </c>
      <c r="I73" t="s">
        <v>17</v>
      </c>
      <c r="J73">
        <v>62</v>
      </c>
      <c r="K73">
        <v>42</v>
      </c>
      <c r="L73">
        <v>70</v>
      </c>
      <c r="M73">
        <v>91</v>
      </c>
      <c r="N73">
        <v>8.69</v>
      </c>
      <c r="O73">
        <v>73</v>
      </c>
      <c r="P73">
        <v>24</v>
      </c>
      <c r="Q73">
        <v>7</v>
      </c>
      <c r="R73">
        <v>82</v>
      </c>
      <c r="S73" s="1">
        <v>66576</v>
      </c>
      <c r="T73">
        <v>10</v>
      </c>
      <c r="U73">
        <v>53.896999999999998</v>
      </c>
      <c r="V73">
        <v>85.216999999999999</v>
      </c>
      <c r="W73">
        <v>44</v>
      </c>
      <c r="X73">
        <v>35</v>
      </c>
      <c r="Y73">
        <v>7</v>
      </c>
      <c r="Z73" s="1">
        <v>67022</v>
      </c>
      <c r="AA73">
        <v>1</v>
      </c>
      <c r="AB73">
        <v>39</v>
      </c>
    </row>
    <row r="74" spans="1:28" x14ac:dyDescent="0.3">
      <c r="A74">
        <v>71</v>
      </c>
      <c r="B74" t="s">
        <v>91</v>
      </c>
      <c r="C74">
        <v>81</v>
      </c>
      <c r="D74">
        <v>30</v>
      </c>
      <c r="E74" t="s">
        <v>239</v>
      </c>
      <c r="F74" t="s">
        <v>388</v>
      </c>
      <c r="G74">
        <v>29</v>
      </c>
      <c r="H74">
        <v>24</v>
      </c>
      <c r="I74" t="s">
        <v>17</v>
      </c>
      <c r="J74">
        <v>75</v>
      </c>
      <c r="K74">
        <v>10</v>
      </c>
      <c r="L74">
        <v>75</v>
      </c>
      <c r="M74">
        <v>100</v>
      </c>
      <c r="N74">
        <v>8.5399999999999991</v>
      </c>
      <c r="O74">
        <v>74</v>
      </c>
      <c r="P74">
        <v>23</v>
      </c>
      <c r="Q74">
        <v>100</v>
      </c>
      <c r="R74">
        <v>74</v>
      </c>
      <c r="S74" s="1">
        <v>66253</v>
      </c>
      <c r="T74">
        <v>13</v>
      </c>
      <c r="U74">
        <v>73.709000000000003</v>
      </c>
      <c r="V74">
        <v>82.572000000000003</v>
      </c>
      <c r="W74">
        <v>60</v>
      </c>
      <c r="X74">
        <v>36</v>
      </c>
      <c r="Y74">
        <v>8</v>
      </c>
      <c r="Z74" s="1">
        <v>66287</v>
      </c>
      <c r="AA74">
        <v>2</v>
      </c>
      <c r="AB74">
        <v>43</v>
      </c>
    </row>
    <row r="75" spans="1:28" x14ac:dyDescent="0.3">
      <c r="A75">
        <v>73</v>
      </c>
      <c r="B75" t="s">
        <v>109</v>
      </c>
      <c r="C75">
        <v>80</v>
      </c>
      <c r="D75">
        <v>50</v>
      </c>
      <c r="E75" t="s">
        <v>389</v>
      </c>
      <c r="F75" t="s">
        <v>390</v>
      </c>
      <c r="G75">
        <v>40</v>
      </c>
      <c r="H75">
        <v>53</v>
      </c>
      <c r="I75" t="s">
        <v>1</v>
      </c>
      <c r="J75">
        <v>58</v>
      </c>
      <c r="K75">
        <v>83</v>
      </c>
      <c r="L75">
        <v>76</v>
      </c>
      <c r="M75">
        <v>100</v>
      </c>
      <c r="N75">
        <v>8.82</v>
      </c>
      <c r="O75">
        <v>74</v>
      </c>
      <c r="P75">
        <v>28</v>
      </c>
      <c r="Q75">
        <v>100</v>
      </c>
      <c r="R75">
        <v>94</v>
      </c>
      <c r="S75" s="1">
        <v>60084</v>
      </c>
      <c r="T75">
        <v>35</v>
      </c>
      <c r="U75">
        <v>39.767000000000003</v>
      </c>
      <c r="V75">
        <v>83.376999999999995</v>
      </c>
      <c r="W75">
        <v>87</v>
      </c>
      <c r="X75">
        <v>26</v>
      </c>
      <c r="Y75">
        <v>60</v>
      </c>
      <c r="Z75" s="1">
        <v>59432</v>
      </c>
      <c r="AA75">
        <v>1</v>
      </c>
      <c r="AB75">
        <v>50</v>
      </c>
    </row>
    <row r="76" spans="1:28" x14ac:dyDescent="0.3">
      <c r="A76">
        <v>74</v>
      </c>
      <c r="B76" t="s">
        <v>113</v>
      </c>
      <c r="C76">
        <v>66</v>
      </c>
      <c r="D76">
        <v>29</v>
      </c>
      <c r="E76" t="s">
        <v>391</v>
      </c>
      <c r="F76" t="s">
        <v>392</v>
      </c>
      <c r="G76">
        <v>36</v>
      </c>
      <c r="H76">
        <v>57</v>
      </c>
      <c r="I76" t="s">
        <v>23</v>
      </c>
      <c r="J76">
        <v>26</v>
      </c>
      <c r="K76">
        <v>41</v>
      </c>
      <c r="L76">
        <v>75</v>
      </c>
      <c r="M76">
        <v>88</v>
      </c>
      <c r="N76">
        <v>8.5500000000000007</v>
      </c>
      <c r="O76">
        <v>86</v>
      </c>
      <c r="P76">
        <v>14</v>
      </c>
      <c r="Q76">
        <v>100</v>
      </c>
      <c r="R76">
        <v>63</v>
      </c>
      <c r="S76" s="1">
        <v>64189</v>
      </c>
      <c r="T76">
        <v>76</v>
      </c>
      <c r="U76">
        <v>72.852999999999994</v>
      </c>
      <c r="V76">
        <v>84.456000000000003</v>
      </c>
      <c r="W76">
        <v>90</v>
      </c>
      <c r="X76">
        <v>28</v>
      </c>
      <c r="Y76">
        <v>56</v>
      </c>
      <c r="Z76" s="1">
        <v>64189</v>
      </c>
      <c r="AA76">
        <v>0</v>
      </c>
      <c r="AB76">
        <v>64</v>
      </c>
    </row>
    <row r="77" spans="1:28" x14ac:dyDescent="0.3">
      <c r="A77">
        <v>75</v>
      </c>
      <c r="B77" t="s">
        <v>115</v>
      </c>
      <c r="C77">
        <v>83</v>
      </c>
      <c r="D77">
        <v>33</v>
      </c>
      <c r="E77" t="s">
        <v>233</v>
      </c>
      <c r="F77" t="s">
        <v>393</v>
      </c>
      <c r="G77">
        <v>34</v>
      </c>
      <c r="H77">
        <v>26</v>
      </c>
      <c r="I77" t="s">
        <v>2</v>
      </c>
      <c r="J77">
        <v>71</v>
      </c>
      <c r="K77">
        <v>40</v>
      </c>
      <c r="L77">
        <v>75</v>
      </c>
      <c r="M77">
        <v>98</v>
      </c>
      <c r="N77">
        <v>9.27</v>
      </c>
      <c r="O77">
        <v>68</v>
      </c>
      <c r="P77">
        <v>17</v>
      </c>
      <c r="Q77">
        <v>0</v>
      </c>
      <c r="R77">
        <v>12</v>
      </c>
      <c r="S77" s="1">
        <v>67559</v>
      </c>
      <c r="T77">
        <v>22</v>
      </c>
      <c r="U77">
        <v>51.405000000000001</v>
      </c>
      <c r="V77">
        <v>82.593000000000004</v>
      </c>
      <c r="W77">
        <v>27</v>
      </c>
      <c r="X77">
        <v>73</v>
      </c>
      <c r="Y77">
        <v>73</v>
      </c>
      <c r="Z77" s="1">
        <v>67559</v>
      </c>
      <c r="AA77">
        <v>0</v>
      </c>
      <c r="AB77">
        <v>41</v>
      </c>
    </row>
    <row r="78" spans="1:28" x14ac:dyDescent="0.3">
      <c r="A78">
        <v>76</v>
      </c>
      <c r="B78" t="s">
        <v>90</v>
      </c>
      <c r="C78">
        <v>83</v>
      </c>
      <c r="D78">
        <v>50</v>
      </c>
      <c r="E78" t="s">
        <v>175</v>
      </c>
      <c r="F78" t="s">
        <v>394</v>
      </c>
      <c r="G78">
        <v>36</v>
      </c>
      <c r="H78">
        <v>27</v>
      </c>
      <c r="I78" t="s">
        <v>11</v>
      </c>
      <c r="J78">
        <v>70</v>
      </c>
      <c r="K78">
        <v>100</v>
      </c>
      <c r="L78">
        <v>83</v>
      </c>
      <c r="M78">
        <v>88</v>
      </c>
      <c r="N78">
        <v>8.19</v>
      </c>
      <c r="O78">
        <v>90</v>
      </c>
      <c r="P78">
        <v>25</v>
      </c>
      <c r="Q78">
        <v>100</v>
      </c>
      <c r="R78">
        <v>3</v>
      </c>
      <c r="S78" s="1">
        <v>58964</v>
      </c>
      <c r="T78">
        <v>18</v>
      </c>
      <c r="U78">
        <v>77.564999999999998</v>
      </c>
      <c r="V78">
        <v>78.427999999999997</v>
      </c>
      <c r="W78">
        <v>57</v>
      </c>
      <c r="X78">
        <v>43</v>
      </c>
      <c r="Y78">
        <v>69</v>
      </c>
      <c r="Z78" s="1">
        <v>58938</v>
      </c>
      <c r="AA78">
        <v>1</v>
      </c>
      <c r="AB78">
        <v>53</v>
      </c>
    </row>
    <row r="79" spans="1:28" x14ac:dyDescent="0.3">
      <c r="A79">
        <v>77</v>
      </c>
      <c r="B79" t="s">
        <v>395</v>
      </c>
      <c r="C79">
        <v>78</v>
      </c>
      <c r="D79">
        <v>28</v>
      </c>
      <c r="E79" t="s">
        <v>233</v>
      </c>
      <c r="F79" t="s">
        <v>396</v>
      </c>
      <c r="G79">
        <v>36</v>
      </c>
      <c r="H79">
        <v>55</v>
      </c>
      <c r="I79" t="s">
        <v>4</v>
      </c>
      <c r="J79">
        <v>21</v>
      </c>
      <c r="K79">
        <v>22</v>
      </c>
      <c r="L79" t="s">
        <v>322</v>
      </c>
      <c r="M79">
        <v>95</v>
      </c>
      <c r="N79">
        <v>9</v>
      </c>
      <c r="O79" t="s">
        <v>322</v>
      </c>
      <c r="P79">
        <v>16</v>
      </c>
      <c r="Q79">
        <v>91</v>
      </c>
      <c r="R79">
        <v>58</v>
      </c>
      <c r="S79" s="1">
        <v>51032</v>
      </c>
      <c r="T79">
        <v>93</v>
      </c>
      <c r="U79">
        <v>26.698</v>
      </c>
      <c r="V79">
        <v>83.266000000000005</v>
      </c>
      <c r="W79">
        <v>36</v>
      </c>
      <c r="X79">
        <v>79</v>
      </c>
      <c r="Y79">
        <v>79</v>
      </c>
      <c r="Z79" s="1">
        <v>51032</v>
      </c>
      <c r="AA79">
        <v>0</v>
      </c>
      <c r="AB79">
        <v>50</v>
      </c>
    </row>
    <row r="80" spans="1:28" x14ac:dyDescent="0.3">
      <c r="A80">
        <v>77</v>
      </c>
      <c r="B80" t="s">
        <v>95</v>
      </c>
      <c r="C80">
        <v>73</v>
      </c>
      <c r="D80">
        <v>21</v>
      </c>
      <c r="E80" t="s">
        <v>245</v>
      </c>
      <c r="F80" t="s">
        <v>397</v>
      </c>
      <c r="G80">
        <v>33</v>
      </c>
      <c r="H80">
        <v>28</v>
      </c>
      <c r="I80" t="s">
        <v>3</v>
      </c>
      <c r="J80">
        <v>50</v>
      </c>
      <c r="K80">
        <v>26</v>
      </c>
      <c r="L80" t="s">
        <v>322</v>
      </c>
      <c r="M80">
        <v>87</v>
      </c>
      <c r="N80">
        <v>9.52</v>
      </c>
      <c r="O80" t="s">
        <v>322</v>
      </c>
      <c r="P80">
        <v>9</v>
      </c>
      <c r="Q80">
        <v>5</v>
      </c>
      <c r="R80">
        <v>89</v>
      </c>
      <c r="S80" s="1">
        <v>70683</v>
      </c>
      <c r="T80">
        <v>77</v>
      </c>
      <c r="U80">
        <v>36.225000000000001</v>
      </c>
      <c r="V80">
        <v>85.361999999999995</v>
      </c>
      <c r="W80">
        <v>68</v>
      </c>
      <c r="X80">
        <v>84</v>
      </c>
      <c r="Y80">
        <v>9</v>
      </c>
      <c r="Z80" s="1">
        <v>70683</v>
      </c>
      <c r="AA80">
        <v>0</v>
      </c>
      <c r="AB80">
        <v>56</v>
      </c>
    </row>
    <row r="81" spans="1:28" x14ac:dyDescent="0.3">
      <c r="A81">
        <v>79</v>
      </c>
      <c r="B81" t="s">
        <v>398</v>
      </c>
      <c r="C81">
        <v>58</v>
      </c>
      <c r="D81">
        <v>35</v>
      </c>
      <c r="E81" t="s">
        <v>199</v>
      </c>
      <c r="F81" t="s">
        <v>399</v>
      </c>
      <c r="G81">
        <v>35</v>
      </c>
      <c r="H81">
        <v>58</v>
      </c>
      <c r="I81" t="s">
        <v>4</v>
      </c>
      <c r="J81">
        <v>82</v>
      </c>
      <c r="K81">
        <v>29</v>
      </c>
      <c r="L81">
        <v>72</v>
      </c>
      <c r="M81">
        <v>96</v>
      </c>
      <c r="N81">
        <v>9.06</v>
      </c>
      <c r="O81">
        <v>79</v>
      </c>
      <c r="P81">
        <v>12</v>
      </c>
      <c r="Q81">
        <v>0</v>
      </c>
      <c r="R81">
        <v>70</v>
      </c>
      <c r="S81" s="1">
        <v>58306</v>
      </c>
      <c r="T81">
        <v>76</v>
      </c>
      <c r="U81">
        <v>45.875</v>
      </c>
      <c r="V81">
        <v>85.501999999999995</v>
      </c>
      <c r="W81">
        <v>49</v>
      </c>
      <c r="X81">
        <v>85</v>
      </c>
      <c r="Y81">
        <v>54</v>
      </c>
      <c r="Z81" s="1">
        <v>58306</v>
      </c>
      <c r="AA81">
        <v>0</v>
      </c>
      <c r="AB81">
        <v>51</v>
      </c>
    </row>
    <row r="82" spans="1:28" x14ac:dyDescent="0.3">
      <c r="A82">
        <v>79</v>
      </c>
      <c r="B82" t="s">
        <v>126</v>
      </c>
      <c r="C82" t="s">
        <v>322</v>
      </c>
      <c r="D82">
        <v>25</v>
      </c>
      <c r="E82" t="s">
        <v>289</v>
      </c>
      <c r="F82" t="s">
        <v>187</v>
      </c>
      <c r="G82">
        <v>15</v>
      </c>
      <c r="H82">
        <v>0</v>
      </c>
      <c r="I82" t="s">
        <v>14</v>
      </c>
      <c r="J82">
        <v>99</v>
      </c>
      <c r="K82">
        <v>0</v>
      </c>
      <c r="L82" t="s">
        <v>322</v>
      </c>
      <c r="M82">
        <v>100</v>
      </c>
      <c r="N82">
        <v>8.93</v>
      </c>
      <c r="O82">
        <v>81</v>
      </c>
      <c r="P82">
        <v>22</v>
      </c>
      <c r="Q82">
        <v>100</v>
      </c>
      <c r="R82">
        <v>38</v>
      </c>
      <c r="S82" s="1">
        <v>96270</v>
      </c>
      <c r="T82">
        <v>0</v>
      </c>
      <c r="U82">
        <v>47.567999999999998</v>
      </c>
      <c r="V82">
        <v>77.757000000000005</v>
      </c>
      <c r="W82">
        <v>53</v>
      </c>
      <c r="X82">
        <v>67</v>
      </c>
      <c r="Y82">
        <v>94</v>
      </c>
      <c r="Z82" s="1">
        <v>97559</v>
      </c>
      <c r="AA82">
        <v>0</v>
      </c>
      <c r="AB82">
        <v>41</v>
      </c>
    </row>
    <row r="83" spans="1:28" x14ac:dyDescent="0.3">
      <c r="A83">
        <v>79</v>
      </c>
      <c r="B83" t="s">
        <v>101</v>
      </c>
      <c r="C83" t="s">
        <v>322</v>
      </c>
      <c r="D83">
        <v>33</v>
      </c>
      <c r="E83" t="s">
        <v>254</v>
      </c>
      <c r="F83" t="s">
        <v>187</v>
      </c>
      <c r="G83">
        <v>19</v>
      </c>
      <c r="H83">
        <v>0</v>
      </c>
      <c r="I83" t="s">
        <v>14</v>
      </c>
      <c r="J83">
        <v>98</v>
      </c>
      <c r="K83">
        <v>0</v>
      </c>
      <c r="L83" t="s">
        <v>322</v>
      </c>
      <c r="M83">
        <v>100</v>
      </c>
      <c r="N83">
        <v>8.81</v>
      </c>
      <c r="O83" t="s">
        <v>322</v>
      </c>
      <c r="P83">
        <v>24</v>
      </c>
      <c r="Q83">
        <v>100</v>
      </c>
      <c r="R83">
        <v>46</v>
      </c>
      <c r="S83" s="1">
        <v>112850</v>
      </c>
      <c r="T83">
        <v>0</v>
      </c>
      <c r="U83">
        <v>21.17</v>
      </c>
      <c r="V83">
        <v>82.599000000000004</v>
      </c>
      <c r="W83">
        <v>40</v>
      </c>
      <c r="X83">
        <v>77</v>
      </c>
      <c r="Y83">
        <v>89</v>
      </c>
      <c r="Z83" s="1">
        <v>113861</v>
      </c>
      <c r="AA83">
        <v>0</v>
      </c>
      <c r="AB83">
        <v>34</v>
      </c>
    </row>
    <row r="84" spans="1:28" x14ac:dyDescent="0.3">
      <c r="A84">
        <v>82</v>
      </c>
      <c r="B84" t="s">
        <v>118</v>
      </c>
      <c r="C84">
        <v>72</v>
      </c>
      <c r="D84">
        <v>25</v>
      </c>
      <c r="E84" t="s">
        <v>400</v>
      </c>
      <c r="F84" t="s">
        <v>265</v>
      </c>
      <c r="G84">
        <v>28</v>
      </c>
      <c r="H84">
        <v>0</v>
      </c>
      <c r="I84" t="s">
        <v>14</v>
      </c>
      <c r="J84">
        <v>95</v>
      </c>
      <c r="K84">
        <v>0</v>
      </c>
      <c r="L84">
        <v>77</v>
      </c>
      <c r="M84">
        <v>98</v>
      </c>
      <c r="N84">
        <v>9.14</v>
      </c>
      <c r="O84">
        <v>76</v>
      </c>
      <c r="P84">
        <v>22</v>
      </c>
      <c r="Q84">
        <v>97</v>
      </c>
      <c r="R84">
        <v>34</v>
      </c>
      <c r="S84" s="1">
        <v>86931</v>
      </c>
      <c r="T84">
        <v>0</v>
      </c>
      <c r="U84">
        <v>45.645000000000003</v>
      </c>
      <c r="V84">
        <v>80.058999999999997</v>
      </c>
      <c r="W84">
        <v>16</v>
      </c>
      <c r="X84">
        <v>80</v>
      </c>
      <c r="Y84">
        <v>88</v>
      </c>
      <c r="Z84" s="1">
        <v>85901</v>
      </c>
      <c r="AA84">
        <v>0</v>
      </c>
      <c r="AB84">
        <v>30</v>
      </c>
    </row>
    <row r="85" spans="1:28" x14ac:dyDescent="0.3">
      <c r="A85">
        <v>83</v>
      </c>
      <c r="B85" t="s">
        <v>110</v>
      </c>
      <c r="C85">
        <v>85</v>
      </c>
      <c r="D85">
        <v>38</v>
      </c>
      <c r="E85" t="s">
        <v>401</v>
      </c>
      <c r="F85" t="s">
        <v>402</v>
      </c>
      <c r="G85">
        <v>27</v>
      </c>
      <c r="H85">
        <v>16</v>
      </c>
      <c r="I85" t="s">
        <v>25</v>
      </c>
      <c r="J85">
        <v>46</v>
      </c>
      <c r="K85">
        <v>44</v>
      </c>
      <c r="L85" t="s">
        <v>322</v>
      </c>
      <c r="M85">
        <v>100</v>
      </c>
      <c r="N85">
        <v>8.73</v>
      </c>
      <c r="O85" t="s">
        <v>322</v>
      </c>
      <c r="P85">
        <v>26</v>
      </c>
      <c r="Q85">
        <v>29</v>
      </c>
      <c r="R85">
        <v>55</v>
      </c>
      <c r="S85" s="1">
        <v>56978</v>
      </c>
      <c r="T85">
        <v>33</v>
      </c>
      <c r="U85">
        <v>52.006999999999998</v>
      </c>
      <c r="V85">
        <v>81.262</v>
      </c>
      <c r="W85">
        <v>50</v>
      </c>
      <c r="X85">
        <v>41</v>
      </c>
      <c r="Y85">
        <v>32</v>
      </c>
      <c r="Z85" s="1">
        <v>56978</v>
      </c>
      <c r="AA85">
        <v>1</v>
      </c>
      <c r="AB85">
        <v>67</v>
      </c>
    </row>
    <row r="86" spans="1:28" x14ac:dyDescent="0.3">
      <c r="A86">
        <v>83</v>
      </c>
      <c r="B86" t="s">
        <v>107</v>
      </c>
      <c r="C86">
        <v>76</v>
      </c>
      <c r="D86">
        <v>38</v>
      </c>
      <c r="E86" t="s">
        <v>233</v>
      </c>
      <c r="F86" t="s">
        <v>403</v>
      </c>
      <c r="G86">
        <v>24</v>
      </c>
      <c r="H86">
        <v>64</v>
      </c>
      <c r="I86" t="s">
        <v>24</v>
      </c>
      <c r="J86">
        <v>30</v>
      </c>
      <c r="K86">
        <v>54</v>
      </c>
      <c r="L86">
        <v>84</v>
      </c>
      <c r="M86">
        <v>98</v>
      </c>
      <c r="N86">
        <v>8.5299999999999994</v>
      </c>
      <c r="O86">
        <v>92</v>
      </c>
      <c r="P86">
        <v>17</v>
      </c>
      <c r="Q86">
        <v>100</v>
      </c>
      <c r="R86">
        <v>22</v>
      </c>
      <c r="S86" s="1">
        <v>62341</v>
      </c>
      <c r="T86">
        <v>94</v>
      </c>
      <c r="U86">
        <v>44.787999999999997</v>
      </c>
      <c r="V86">
        <v>81.293000000000006</v>
      </c>
      <c r="W86">
        <v>97</v>
      </c>
      <c r="X86">
        <v>75</v>
      </c>
      <c r="Y86">
        <v>97</v>
      </c>
      <c r="Z86" s="1">
        <v>62341</v>
      </c>
      <c r="AA86">
        <v>0</v>
      </c>
      <c r="AB86">
        <v>67</v>
      </c>
    </row>
    <row r="87" spans="1:28" x14ac:dyDescent="0.3">
      <c r="A87">
        <v>85</v>
      </c>
      <c r="B87" t="s">
        <v>114</v>
      </c>
      <c r="C87">
        <v>89</v>
      </c>
      <c r="D87">
        <v>50</v>
      </c>
      <c r="E87" t="s">
        <v>404</v>
      </c>
      <c r="F87" t="s">
        <v>405</v>
      </c>
      <c r="G87">
        <v>42</v>
      </c>
      <c r="H87">
        <v>10</v>
      </c>
      <c r="I87" t="s">
        <v>11</v>
      </c>
      <c r="J87">
        <v>73</v>
      </c>
      <c r="K87">
        <v>67</v>
      </c>
      <c r="L87">
        <v>89</v>
      </c>
      <c r="M87">
        <v>85</v>
      </c>
      <c r="N87">
        <v>8.77</v>
      </c>
      <c r="O87">
        <v>94</v>
      </c>
      <c r="P87">
        <v>25</v>
      </c>
      <c r="Q87">
        <v>100</v>
      </c>
      <c r="R87">
        <v>28</v>
      </c>
      <c r="S87" s="1">
        <v>59924</v>
      </c>
      <c r="T87">
        <v>19</v>
      </c>
      <c r="U87">
        <v>64.55</v>
      </c>
      <c r="V87">
        <v>81.760000000000005</v>
      </c>
      <c r="W87">
        <v>52</v>
      </c>
      <c r="X87">
        <v>63</v>
      </c>
      <c r="Y87">
        <v>28</v>
      </c>
      <c r="Z87" s="1">
        <v>59592</v>
      </c>
      <c r="AA87">
        <v>1</v>
      </c>
      <c r="AB87">
        <v>34</v>
      </c>
    </row>
    <row r="88" spans="1:28" x14ac:dyDescent="0.3">
      <c r="A88">
        <v>86</v>
      </c>
      <c r="B88" t="s">
        <v>112</v>
      </c>
      <c r="C88" t="s">
        <v>322</v>
      </c>
      <c r="D88">
        <v>45</v>
      </c>
      <c r="E88" t="s">
        <v>267</v>
      </c>
      <c r="F88" t="s">
        <v>406</v>
      </c>
      <c r="G88">
        <v>48</v>
      </c>
      <c r="H88">
        <v>10</v>
      </c>
      <c r="I88" t="s">
        <v>9</v>
      </c>
      <c r="J88">
        <v>81</v>
      </c>
      <c r="K88">
        <v>82</v>
      </c>
      <c r="L88" t="s">
        <v>322</v>
      </c>
      <c r="M88">
        <v>99</v>
      </c>
      <c r="N88">
        <v>8.76</v>
      </c>
      <c r="O88">
        <v>93</v>
      </c>
      <c r="P88">
        <v>26</v>
      </c>
      <c r="Q88">
        <v>4</v>
      </c>
      <c r="R88">
        <v>13</v>
      </c>
      <c r="S88" s="1">
        <v>50569</v>
      </c>
      <c r="T88">
        <v>23</v>
      </c>
      <c r="U88">
        <v>86.212999999999994</v>
      </c>
      <c r="V88">
        <v>78.495000000000005</v>
      </c>
      <c r="W88">
        <v>85</v>
      </c>
      <c r="X88">
        <v>88</v>
      </c>
      <c r="Y88">
        <v>31</v>
      </c>
      <c r="Z88" s="1">
        <v>50569</v>
      </c>
      <c r="AA88">
        <v>0</v>
      </c>
      <c r="AB88">
        <v>58</v>
      </c>
    </row>
    <row r="89" spans="1:28" x14ac:dyDescent="0.3">
      <c r="A89">
        <v>87</v>
      </c>
      <c r="B89" t="s">
        <v>129</v>
      </c>
      <c r="C89" t="s">
        <v>322</v>
      </c>
      <c r="D89">
        <v>36</v>
      </c>
      <c r="E89" t="s">
        <v>222</v>
      </c>
      <c r="F89" t="s">
        <v>407</v>
      </c>
      <c r="G89">
        <v>25</v>
      </c>
      <c r="H89">
        <v>43</v>
      </c>
      <c r="I89" t="s">
        <v>28</v>
      </c>
      <c r="J89">
        <v>83</v>
      </c>
      <c r="K89">
        <v>27</v>
      </c>
      <c r="L89" t="s">
        <v>322</v>
      </c>
      <c r="M89">
        <v>99</v>
      </c>
      <c r="N89">
        <v>8.69</v>
      </c>
      <c r="O89">
        <v>70</v>
      </c>
      <c r="P89">
        <v>23.6</v>
      </c>
      <c r="Q89">
        <v>17</v>
      </c>
      <c r="R89">
        <v>64</v>
      </c>
      <c r="S89" s="1">
        <v>76117</v>
      </c>
      <c r="T89">
        <v>10</v>
      </c>
      <c r="U89">
        <v>41.149000000000001</v>
      </c>
      <c r="V89">
        <v>84.852999999999994</v>
      </c>
      <c r="W89">
        <v>99</v>
      </c>
      <c r="X89">
        <v>55</v>
      </c>
      <c r="Y89">
        <v>14</v>
      </c>
      <c r="Z89" s="1">
        <v>76045</v>
      </c>
      <c r="AA89">
        <v>0</v>
      </c>
      <c r="AB89">
        <v>38</v>
      </c>
    </row>
    <row r="90" spans="1:28" x14ac:dyDescent="0.3">
      <c r="A90">
        <v>88</v>
      </c>
      <c r="B90" t="s">
        <v>122</v>
      </c>
      <c r="C90">
        <v>75</v>
      </c>
      <c r="D90">
        <v>50</v>
      </c>
      <c r="E90" t="s">
        <v>159</v>
      </c>
      <c r="F90" t="s">
        <v>408</v>
      </c>
      <c r="G90">
        <v>59</v>
      </c>
      <c r="H90">
        <v>41</v>
      </c>
      <c r="I90" t="s">
        <v>1</v>
      </c>
      <c r="J90">
        <v>66</v>
      </c>
      <c r="K90">
        <v>38</v>
      </c>
      <c r="L90">
        <v>81</v>
      </c>
      <c r="M90">
        <v>94</v>
      </c>
      <c r="N90">
        <v>8.16</v>
      </c>
      <c r="O90">
        <v>79</v>
      </c>
      <c r="P90">
        <v>30</v>
      </c>
      <c r="Q90">
        <v>100</v>
      </c>
      <c r="R90">
        <v>92</v>
      </c>
      <c r="S90" s="1">
        <v>56653</v>
      </c>
      <c r="T90">
        <v>30</v>
      </c>
      <c r="U90">
        <v>35.720999999999997</v>
      </c>
      <c r="V90">
        <v>80.194999999999993</v>
      </c>
      <c r="W90">
        <v>77</v>
      </c>
      <c r="X90">
        <v>15</v>
      </c>
      <c r="Y90">
        <v>70</v>
      </c>
      <c r="Z90" s="1">
        <v>56133</v>
      </c>
      <c r="AA90">
        <v>2</v>
      </c>
      <c r="AB90">
        <v>57</v>
      </c>
    </row>
    <row r="91" spans="1:28" x14ac:dyDescent="0.3">
      <c r="A91">
        <v>89</v>
      </c>
      <c r="B91" t="s">
        <v>409</v>
      </c>
      <c r="C91" t="s">
        <v>322</v>
      </c>
      <c r="D91">
        <v>42</v>
      </c>
      <c r="E91" t="s">
        <v>199</v>
      </c>
      <c r="F91" t="s">
        <v>410</v>
      </c>
      <c r="G91">
        <v>47</v>
      </c>
      <c r="H91">
        <v>59</v>
      </c>
      <c r="I91" t="s">
        <v>4</v>
      </c>
      <c r="J91">
        <v>72</v>
      </c>
      <c r="K91">
        <v>42</v>
      </c>
      <c r="L91" t="s">
        <v>322</v>
      </c>
      <c r="M91">
        <v>94</v>
      </c>
      <c r="N91">
        <v>9.27</v>
      </c>
      <c r="O91">
        <v>67</v>
      </c>
      <c r="P91">
        <v>12</v>
      </c>
      <c r="Q91">
        <v>0</v>
      </c>
      <c r="R91">
        <v>49</v>
      </c>
      <c r="S91" s="1">
        <v>40987</v>
      </c>
      <c r="T91">
        <v>53</v>
      </c>
      <c r="U91">
        <v>36.712000000000003</v>
      </c>
      <c r="V91">
        <v>81.12</v>
      </c>
      <c r="W91">
        <v>17</v>
      </c>
      <c r="X91">
        <v>87</v>
      </c>
      <c r="Y91">
        <v>98</v>
      </c>
      <c r="Z91" s="1">
        <v>40987</v>
      </c>
      <c r="AA91">
        <v>0</v>
      </c>
      <c r="AB91">
        <v>48</v>
      </c>
    </row>
    <row r="92" spans="1:28" x14ac:dyDescent="0.3">
      <c r="A92">
        <v>90</v>
      </c>
      <c r="B92" t="s">
        <v>125</v>
      </c>
      <c r="C92" t="s">
        <v>322</v>
      </c>
      <c r="D92">
        <v>28</v>
      </c>
      <c r="E92" t="s">
        <v>287</v>
      </c>
      <c r="F92" t="s">
        <v>411</v>
      </c>
      <c r="G92">
        <v>42</v>
      </c>
      <c r="H92">
        <v>23</v>
      </c>
      <c r="I92" t="s">
        <v>17</v>
      </c>
      <c r="J92">
        <v>92</v>
      </c>
      <c r="K92">
        <v>0</v>
      </c>
      <c r="L92" t="s">
        <v>322</v>
      </c>
      <c r="M92">
        <v>100</v>
      </c>
      <c r="N92">
        <v>8.43</v>
      </c>
      <c r="O92">
        <v>90</v>
      </c>
      <c r="P92">
        <v>15.74</v>
      </c>
      <c r="Q92">
        <v>14</v>
      </c>
      <c r="R92">
        <v>66</v>
      </c>
      <c r="S92" s="1">
        <v>51332</v>
      </c>
      <c r="T92">
        <v>26</v>
      </c>
      <c r="U92">
        <v>51.002000000000002</v>
      </c>
      <c r="V92">
        <v>81.918000000000006</v>
      </c>
      <c r="W92">
        <v>94</v>
      </c>
      <c r="X92">
        <v>74</v>
      </c>
      <c r="Y92">
        <v>6</v>
      </c>
      <c r="Z92" s="1">
        <v>51332</v>
      </c>
      <c r="AA92">
        <v>0</v>
      </c>
      <c r="AB92">
        <v>49</v>
      </c>
    </row>
    <row r="93" spans="1:28" x14ac:dyDescent="0.3">
      <c r="A93">
        <v>91</v>
      </c>
      <c r="B93" t="s">
        <v>135</v>
      </c>
      <c r="C93">
        <v>90</v>
      </c>
      <c r="D93">
        <v>25</v>
      </c>
      <c r="E93" t="s">
        <v>298</v>
      </c>
      <c r="F93" t="s">
        <v>412</v>
      </c>
      <c r="G93">
        <v>42</v>
      </c>
      <c r="H93">
        <v>5</v>
      </c>
      <c r="I93" t="s">
        <v>30</v>
      </c>
      <c r="J93">
        <v>88</v>
      </c>
      <c r="K93">
        <v>100</v>
      </c>
      <c r="L93">
        <v>88</v>
      </c>
      <c r="M93">
        <v>75</v>
      </c>
      <c r="N93">
        <v>8.56</v>
      </c>
      <c r="O93">
        <v>84</v>
      </c>
      <c r="P93">
        <v>21</v>
      </c>
      <c r="Q93">
        <v>4</v>
      </c>
      <c r="R93">
        <v>78</v>
      </c>
      <c r="S93" s="1">
        <v>52390</v>
      </c>
      <c r="T93">
        <v>17</v>
      </c>
      <c r="U93">
        <v>74.84</v>
      </c>
      <c r="V93">
        <v>80.287999999999997</v>
      </c>
      <c r="W93">
        <v>47</v>
      </c>
      <c r="X93">
        <v>58</v>
      </c>
      <c r="Y93">
        <v>22</v>
      </c>
      <c r="Z93" s="1">
        <v>52390</v>
      </c>
      <c r="AA93">
        <v>1</v>
      </c>
      <c r="AB93">
        <v>53</v>
      </c>
    </row>
    <row r="94" spans="1:28" x14ac:dyDescent="0.3">
      <c r="A94">
        <v>92</v>
      </c>
      <c r="B94" t="s">
        <v>121</v>
      </c>
      <c r="C94" t="s">
        <v>322</v>
      </c>
      <c r="D94">
        <v>33</v>
      </c>
      <c r="E94" t="s">
        <v>267</v>
      </c>
      <c r="F94" t="s">
        <v>413</v>
      </c>
      <c r="G94">
        <v>36</v>
      </c>
      <c r="H94">
        <v>54</v>
      </c>
      <c r="I94" t="s">
        <v>3</v>
      </c>
      <c r="J94">
        <v>53</v>
      </c>
      <c r="K94">
        <v>56</v>
      </c>
      <c r="L94" t="s">
        <v>322</v>
      </c>
      <c r="M94">
        <v>96</v>
      </c>
      <c r="N94">
        <v>8.48</v>
      </c>
      <c r="O94" t="s">
        <v>322</v>
      </c>
      <c r="P94">
        <v>25</v>
      </c>
      <c r="Q94">
        <v>39</v>
      </c>
      <c r="R94">
        <v>96</v>
      </c>
      <c r="S94" s="1">
        <v>54256</v>
      </c>
      <c r="T94">
        <v>55</v>
      </c>
      <c r="U94">
        <v>39.99</v>
      </c>
      <c r="V94">
        <v>81.269000000000005</v>
      </c>
      <c r="W94">
        <v>95</v>
      </c>
      <c r="X94">
        <v>49</v>
      </c>
      <c r="Y94">
        <v>29</v>
      </c>
      <c r="Z94" s="1">
        <v>54256</v>
      </c>
      <c r="AA94">
        <v>0</v>
      </c>
      <c r="AB94">
        <v>55</v>
      </c>
    </row>
    <row r="95" spans="1:28" x14ac:dyDescent="0.3">
      <c r="A95">
        <v>92</v>
      </c>
      <c r="B95" t="s">
        <v>414</v>
      </c>
      <c r="C95" t="s">
        <v>322</v>
      </c>
      <c r="D95">
        <v>50</v>
      </c>
      <c r="E95" t="s">
        <v>415</v>
      </c>
      <c r="F95" t="s">
        <v>416</v>
      </c>
      <c r="G95">
        <v>31</v>
      </c>
      <c r="H95">
        <v>24</v>
      </c>
      <c r="I95" t="s">
        <v>28</v>
      </c>
      <c r="J95">
        <v>86</v>
      </c>
      <c r="K95">
        <v>13</v>
      </c>
      <c r="L95" t="s">
        <v>322</v>
      </c>
      <c r="M95">
        <v>77</v>
      </c>
      <c r="N95">
        <v>8.9</v>
      </c>
      <c r="O95">
        <v>88</v>
      </c>
      <c r="P95">
        <v>24</v>
      </c>
      <c r="Q95">
        <v>16</v>
      </c>
      <c r="R95">
        <v>69</v>
      </c>
      <c r="S95" s="1">
        <v>67787</v>
      </c>
      <c r="T95">
        <v>7</v>
      </c>
      <c r="U95">
        <v>28.058</v>
      </c>
      <c r="V95">
        <v>86.415999999999997</v>
      </c>
      <c r="W95">
        <v>55</v>
      </c>
      <c r="X95">
        <v>52</v>
      </c>
      <c r="Y95">
        <v>44</v>
      </c>
      <c r="Z95" s="1">
        <v>67671</v>
      </c>
      <c r="AA95">
        <v>0</v>
      </c>
      <c r="AB95">
        <v>40</v>
      </c>
    </row>
    <row r="96" spans="1:28" x14ac:dyDescent="0.3">
      <c r="A96">
        <v>94</v>
      </c>
      <c r="B96" t="s">
        <v>136</v>
      </c>
      <c r="C96" t="s">
        <v>322</v>
      </c>
      <c r="D96">
        <v>28</v>
      </c>
      <c r="E96" t="s">
        <v>199</v>
      </c>
      <c r="F96" t="s">
        <v>417</v>
      </c>
      <c r="G96">
        <v>40</v>
      </c>
      <c r="H96">
        <v>48</v>
      </c>
      <c r="I96" t="s">
        <v>4</v>
      </c>
      <c r="J96">
        <v>54</v>
      </c>
      <c r="K96">
        <v>24</v>
      </c>
      <c r="L96" t="s">
        <v>322</v>
      </c>
      <c r="M96">
        <v>81</v>
      </c>
      <c r="N96">
        <v>9.23</v>
      </c>
      <c r="O96">
        <v>83</v>
      </c>
      <c r="P96">
        <v>10.5</v>
      </c>
      <c r="Q96">
        <v>0</v>
      </c>
      <c r="R96">
        <v>51</v>
      </c>
      <c r="S96" s="1">
        <v>50389</v>
      </c>
      <c r="T96">
        <v>56</v>
      </c>
      <c r="U96">
        <v>50.790999999999997</v>
      </c>
      <c r="V96">
        <v>82.495000000000005</v>
      </c>
      <c r="W96">
        <v>22</v>
      </c>
      <c r="X96">
        <v>89</v>
      </c>
      <c r="Y96">
        <v>83</v>
      </c>
      <c r="Z96" s="1">
        <v>50389</v>
      </c>
      <c r="AA96">
        <v>0</v>
      </c>
      <c r="AB96">
        <v>56</v>
      </c>
    </row>
    <row r="97" spans="1:28" x14ac:dyDescent="0.3">
      <c r="A97">
        <v>95</v>
      </c>
      <c r="B97" t="s">
        <v>418</v>
      </c>
      <c r="C97" t="s">
        <v>322</v>
      </c>
      <c r="D97">
        <v>43</v>
      </c>
      <c r="E97" t="s">
        <v>199</v>
      </c>
      <c r="F97" t="s">
        <v>419</v>
      </c>
      <c r="G97">
        <v>42</v>
      </c>
      <c r="H97">
        <v>70</v>
      </c>
      <c r="I97" t="s">
        <v>4</v>
      </c>
      <c r="J97">
        <v>91</v>
      </c>
      <c r="K97">
        <v>7</v>
      </c>
      <c r="L97" t="s">
        <v>322</v>
      </c>
      <c r="M97">
        <v>83</v>
      </c>
      <c r="N97">
        <v>9.6</v>
      </c>
      <c r="O97" t="s">
        <v>322</v>
      </c>
      <c r="P97">
        <v>12</v>
      </c>
      <c r="Q97">
        <v>0</v>
      </c>
      <c r="R97">
        <v>15</v>
      </c>
      <c r="S97" s="1">
        <v>38897</v>
      </c>
      <c r="T97">
        <v>98</v>
      </c>
      <c r="U97">
        <v>51.73</v>
      </c>
      <c r="V97">
        <v>83.635999999999996</v>
      </c>
      <c r="W97">
        <v>19</v>
      </c>
      <c r="X97">
        <v>99</v>
      </c>
      <c r="Y97">
        <v>99</v>
      </c>
      <c r="Z97" s="1">
        <v>38897</v>
      </c>
      <c r="AA97">
        <v>0</v>
      </c>
      <c r="AB97">
        <v>58</v>
      </c>
    </row>
    <row r="98" spans="1:28" x14ac:dyDescent="0.3">
      <c r="A98">
        <v>96</v>
      </c>
      <c r="B98" t="s">
        <v>137</v>
      </c>
      <c r="C98">
        <v>81</v>
      </c>
      <c r="D98">
        <v>39</v>
      </c>
      <c r="E98" t="s">
        <v>236</v>
      </c>
      <c r="F98" t="s">
        <v>420</v>
      </c>
      <c r="G98">
        <v>30</v>
      </c>
      <c r="H98">
        <v>69</v>
      </c>
      <c r="I98" t="s">
        <v>23</v>
      </c>
      <c r="J98">
        <v>40</v>
      </c>
      <c r="K98">
        <v>29</v>
      </c>
      <c r="L98" t="s">
        <v>322</v>
      </c>
      <c r="M98">
        <v>84</v>
      </c>
      <c r="N98">
        <v>7.85</v>
      </c>
      <c r="O98" t="s">
        <v>322</v>
      </c>
      <c r="P98">
        <v>8.4</v>
      </c>
      <c r="Q98">
        <v>9</v>
      </c>
      <c r="R98">
        <v>100</v>
      </c>
      <c r="S98" s="1">
        <v>58635</v>
      </c>
      <c r="T98">
        <v>53</v>
      </c>
      <c r="U98">
        <v>46.463000000000001</v>
      </c>
      <c r="V98">
        <v>82.4</v>
      </c>
      <c r="W98">
        <v>84</v>
      </c>
      <c r="X98">
        <v>94</v>
      </c>
      <c r="Y98">
        <v>68</v>
      </c>
      <c r="Z98" s="1">
        <v>58635</v>
      </c>
      <c r="AA98">
        <v>0</v>
      </c>
      <c r="AB98">
        <v>68</v>
      </c>
    </row>
    <row r="99" spans="1:28" x14ac:dyDescent="0.3">
      <c r="A99">
        <v>96</v>
      </c>
      <c r="B99" t="s">
        <v>132</v>
      </c>
      <c r="C99">
        <v>88</v>
      </c>
      <c r="D99">
        <v>62</v>
      </c>
      <c r="E99" t="s">
        <v>421</v>
      </c>
      <c r="F99" t="s">
        <v>422</v>
      </c>
      <c r="G99">
        <v>51</v>
      </c>
      <c r="H99">
        <v>56</v>
      </c>
      <c r="I99" t="s">
        <v>1</v>
      </c>
      <c r="J99">
        <v>80</v>
      </c>
      <c r="K99">
        <v>46</v>
      </c>
      <c r="L99" t="s">
        <v>322</v>
      </c>
      <c r="M99">
        <v>78</v>
      </c>
      <c r="N99">
        <v>8.1300000000000008</v>
      </c>
      <c r="O99" t="s">
        <v>322</v>
      </c>
      <c r="P99">
        <v>24</v>
      </c>
      <c r="Q99">
        <v>100</v>
      </c>
      <c r="R99">
        <v>99</v>
      </c>
      <c r="S99" s="1">
        <v>59543</v>
      </c>
      <c r="T99">
        <v>19</v>
      </c>
      <c r="U99">
        <v>36.048000000000002</v>
      </c>
      <c r="V99">
        <v>80.47</v>
      </c>
      <c r="W99">
        <v>98</v>
      </c>
      <c r="X99">
        <v>50</v>
      </c>
      <c r="Y99">
        <v>53</v>
      </c>
      <c r="Z99" s="1">
        <v>59611</v>
      </c>
      <c r="AA99">
        <v>2</v>
      </c>
      <c r="AB99">
        <v>57</v>
      </c>
    </row>
    <row r="100" spans="1:28" x14ac:dyDescent="0.3">
      <c r="A100">
        <v>98</v>
      </c>
      <c r="B100" t="s">
        <v>423</v>
      </c>
      <c r="C100" t="s">
        <v>322</v>
      </c>
      <c r="D100">
        <v>10</v>
      </c>
      <c r="E100" t="s">
        <v>175</v>
      </c>
      <c r="F100" t="s">
        <v>424</v>
      </c>
      <c r="G100">
        <v>47</v>
      </c>
      <c r="H100">
        <v>0</v>
      </c>
      <c r="I100" t="s">
        <v>9</v>
      </c>
      <c r="J100">
        <v>90</v>
      </c>
      <c r="K100">
        <v>0</v>
      </c>
      <c r="L100" t="s">
        <v>322</v>
      </c>
      <c r="M100">
        <v>99</v>
      </c>
      <c r="N100">
        <v>8.59</v>
      </c>
      <c r="O100" t="s">
        <v>322</v>
      </c>
      <c r="P100">
        <v>25</v>
      </c>
      <c r="Q100">
        <v>38</v>
      </c>
      <c r="R100">
        <v>4</v>
      </c>
      <c r="S100" s="1">
        <v>43257</v>
      </c>
      <c r="T100">
        <v>5</v>
      </c>
      <c r="U100">
        <v>81.488</v>
      </c>
      <c r="V100">
        <v>75.177000000000007</v>
      </c>
      <c r="W100">
        <v>71</v>
      </c>
      <c r="X100">
        <v>62</v>
      </c>
      <c r="Y100">
        <v>24</v>
      </c>
      <c r="Z100" s="1">
        <v>43257</v>
      </c>
      <c r="AA100">
        <v>0</v>
      </c>
      <c r="AB100">
        <v>74</v>
      </c>
    </row>
    <row r="101" spans="1:28" x14ac:dyDescent="0.3">
      <c r="A101">
        <v>99</v>
      </c>
      <c r="B101" t="s">
        <v>127</v>
      </c>
      <c r="C101">
        <v>86</v>
      </c>
      <c r="D101">
        <v>33</v>
      </c>
      <c r="E101" t="s">
        <v>233</v>
      </c>
      <c r="F101" t="s">
        <v>425</v>
      </c>
      <c r="G101">
        <v>48</v>
      </c>
      <c r="H101">
        <v>25</v>
      </c>
      <c r="I101" t="s">
        <v>5</v>
      </c>
      <c r="J101">
        <v>69</v>
      </c>
      <c r="K101">
        <v>22</v>
      </c>
      <c r="L101" t="s">
        <v>322</v>
      </c>
      <c r="M101">
        <v>85</v>
      </c>
      <c r="N101">
        <v>7.87</v>
      </c>
      <c r="O101" t="s">
        <v>322</v>
      </c>
      <c r="P101">
        <v>12</v>
      </c>
      <c r="Q101">
        <v>0</v>
      </c>
      <c r="R101">
        <v>75</v>
      </c>
      <c r="S101" s="1">
        <v>53922</v>
      </c>
      <c r="T101">
        <v>38</v>
      </c>
      <c r="U101">
        <v>52.570999999999998</v>
      </c>
      <c r="V101">
        <v>81.459999999999994</v>
      </c>
      <c r="W101">
        <v>91</v>
      </c>
      <c r="X101">
        <v>99</v>
      </c>
      <c r="Y101">
        <v>36</v>
      </c>
      <c r="Z101" s="1">
        <v>53922</v>
      </c>
      <c r="AA101">
        <v>0</v>
      </c>
      <c r="AB101">
        <v>28</v>
      </c>
    </row>
    <row r="102" spans="1:28" x14ac:dyDescent="0.3">
      <c r="A102">
        <v>100</v>
      </c>
      <c r="B102" t="s">
        <v>426</v>
      </c>
      <c r="C102" t="s">
        <v>322</v>
      </c>
      <c r="D102">
        <v>53</v>
      </c>
      <c r="E102" t="s">
        <v>427</v>
      </c>
      <c r="F102" t="s">
        <v>428</v>
      </c>
      <c r="G102">
        <v>50</v>
      </c>
      <c r="H102">
        <v>20</v>
      </c>
      <c r="I102" t="s">
        <v>429</v>
      </c>
      <c r="J102">
        <v>94</v>
      </c>
      <c r="K102">
        <v>29</v>
      </c>
      <c r="L102" t="s">
        <v>322</v>
      </c>
      <c r="M102">
        <v>88</v>
      </c>
      <c r="N102">
        <v>9</v>
      </c>
      <c r="O102">
        <v>100</v>
      </c>
      <c r="P102">
        <v>10</v>
      </c>
      <c r="Q102">
        <v>0</v>
      </c>
      <c r="R102">
        <v>31</v>
      </c>
      <c r="S102" s="1">
        <v>31582</v>
      </c>
      <c r="T102">
        <v>17</v>
      </c>
      <c r="U102">
        <v>46.734000000000002</v>
      </c>
      <c r="V102">
        <v>83.051000000000002</v>
      </c>
      <c r="W102">
        <v>54</v>
      </c>
      <c r="X102">
        <v>90</v>
      </c>
      <c r="Y102">
        <v>100</v>
      </c>
      <c r="Z102" s="1">
        <v>31582</v>
      </c>
      <c r="AA102">
        <v>0</v>
      </c>
      <c r="AB102">
        <v>59</v>
      </c>
    </row>
  </sheetData>
  <autoFilter ref="B2:AB102" xr:uid="{00000000-0001-0000-0100-000000000000}"/>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92"/>
  <sheetViews>
    <sheetView workbookViewId="0">
      <pane xSplit="2" ySplit="2" topLeftCell="X3" activePane="bottomRight" state="frozen"/>
      <selection pane="topRight" activeCell="C1" sqref="C1"/>
      <selection pane="bottomLeft" activeCell="A3" sqref="A3"/>
      <selection pane="bottomRight" activeCell="B2" sqref="B2:AD2"/>
    </sheetView>
  </sheetViews>
  <sheetFormatPr defaultRowHeight="20.399999999999999" customHeight="1" x14ac:dyDescent="0.3"/>
  <cols>
    <col min="1" max="1" width="3" bestFit="1" customWidth="1"/>
    <col min="2" max="2" width="55.33203125" bestFit="1" customWidth="1"/>
    <col min="3" max="30" width="17" style="3" customWidth="1"/>
    <col min="31" max="32" width="17" customWidth="1"/>
  </cols>
  <sheetData>
    <row r="1" spans="1:30" ht="20.399999999999999" customHeight="1" x14ac:dyDescent="0.3">
      <c r="B1" s="22">
        <v>1</v>
      </c>
      <c r="C1" s="23">
        <f>B1+1</f>
        <v>2</v>
      </c>
      <c r="D1" s="23">
        <f t="shared" ref="D1:AD1" si="0">C1+1</f>
        <v>3</v>
      </c>
      <c r="E1" s="23">
        <f t="shared" si="0"/>
        <v>4</v>
      </c>
      <c r="F1" s="23">
        <f t="shared" si="0"/>
        <v>5</v>
      </c>
      <c r="G1" s="23">
        <f t="shared" si="0"/>
        <v>6</v>
      </c>
      <c r="H1" s="23">
        <f t="shared" si="0"/>
        <v>7</v>
      </c>
      <c r="I1" s="23">
        <f t="shared" si="0"/>
        <v>8</v>
      </c>
      <c r="J1" s="23">
        <f t="shared" si="0"/>
        <v>9</v>
      </c>
      <c r="K1" s="23">
        <f t="shared" si="0"/>
        <v>10</v>
      </c>
      <c r="L1" s="23">
        <f t="shared" si="0"/>
        <v>11</v>
      </c>
      <c r="M1" s="23">
        <f t="shared" si="0"/>
        <v>12</v>
      </c>
      <c r="N1" s="23">
        <f t="shared" si="0"/>
        <v>13</v>
      </c>
      <c r="O1" s="23">
        <f t="shared" si="0"/>
        <v>14</v>
      </c>
      <c r="P1" s="23">
        <f t="shared" si="0"/>
        <v>15</v>
      </c>
      <c r="Q1" s="23">
        <f t="shared" si="0"/>
        <v>16</v>
      </c>
      <c r="R1" s="23">
        <f t="shared" si="0"/>
        <v>17</v>
      </c>
      <c r="S1" s="23">
        <f t="shared" si="0"/>
        <v>18</v>
      </c>
      <c r="T1" s="23">
        <f t="shared" si="0"/>
        <v>19</v>
      </c>
      <c r="U1" s="23">
        <f t="shared" si="0"/>
        <v>20</v>
      </c>
      <c r="V1" s="23">
        <f t="shared" si="0"/>
        <v>21</v>
      </c>
      <c r="W1" s="23">
        <f t="shared" si="0"/>
        <v>22</v>
      </c>
      <c r="X1" s="23">
        <f t="shared" si="0"/>
        <v>23</v>
      </c>
      <c r="Y1" s="23">
        <f t="shared" si="0"/>
        <v>24</v>
      </c>
      <c r="Z1" s="23">
        <f t="shared" si="0"/>
        <v>25</v>
      </c>
      <c r="AA1" s="23">
        <f t="shared" si="0"/>
        <v>26</v>
      </c>
      <c r="AB1" s="23">
        <f t="shared" si="0"/>
        <v>27</v>
      </c>
      <c r="AC1" s="23">
        <f t="shared" si="0"/>
        <v>28</v>
      </c>
      <c r="AD1" s="23">
        <f t="shared" si="0"/>
        <v>29</v>
      </c>
    </row>
    <row r="2" spans="1:30" s="2" customFormat="1" ht="43.2" x14ac:dyDescent="0.3">
      <c r="A2" s="2" t="s">
        <v>33</v>
      </c>
      <c r="B2" s="2" t="s">
        <v>34</v>
      </c>
      <c r="C2" s="20" t="s">
        <v>36</v>
      </c>
      <c r="D2" s="20" t="s">
        <v>149</v>
      </c>
      <c r="E2" s="20" t="s">
        <v>140</v>
      </c>
      <c r="F2" s="20" t="s">
        <v>307</v>
      </c>
      <c r="G2" s="20" t="s">
        <v>305</v>
      </c>
      <c r="H2" s="20" t="s">
        <v>156</v>
      </c>
      <c r="I2" s="20" t="s">
        <v>148</v>
      </c>
      <c r="J2" s="20" t="s">
        <v>150</v>
      </c>
      <c r="K2" s="20" t="s">
        <v>430</v>
      </c>
      <c r="L2" s="20" t="s">
        <v>308</v>
      </c>
      <c r="M2" s="20" t="s">
        <v>147</v>
      </c>
      <c r="N2" s="20" t="s">
        <v>153</v>
      </c>
      <c r="O2" s="20" t="s">
        <v>306</v>
      </c>
      <c r="P2" s="20" t="s">
        <v>142</v>
      </c>
      <c r="Q2" s="20" t="s">
        <v>37</v>
      </c>
      <c r="R2" s="20" t="s">
        <v>154</v>
      </c>
      <c r="S2" s="20" t="s">
        <v>304</v>
      </c>
      <c r="T2" s="20" t="s">
        <v>431</v>
      </c>
      <c r="U2" s="20" t="s">
        <v>139</v>
      </c>
      <c r="V2" s="20" t="s">
        <v>303</v>
      </c>
      <c r="W2" s="20" t="s">
        <v>310</v>
      </c>
      <c r="X2" s="20" t="s">
        <v>151</v>
      </c>
      <c r="Y2" s="20" t="s">
        <v>145</v>
      </c>
      <c r="Z2" s="20" t="s">
        <v>146</v>
      </c>
      <c r="AA2" s="20" t="s">
        <v>155</v>
      </c>
      <c r="AB2" s="20" t="s">
        <v>432</v>
      </c>
      <c r="AC2" s="20" t="s">
        <v>152</v>
      </c>
      <c r="AD2" s="20" t="s">
        <v>433</v>
      </c>
    </row>
    <row r="3" spans="1:30" ht="20.399999999999999" customHeight="1" x14ac:dyDescent="0.3">
      <c r="A3">
        <v>1</v>
      </c>
      <c r="B3" t="s">
        <v>38</v>
      </c>
      <c r="C3" s="3">
        <v>84</v>
      </c>
      <c r="D3" s="3">
        <v>20</v>
      </c>
      <c r="E3" s="3">
        <v>7</v>
      </c>
      <c r="F3" s="3">
        <v>98</v>
      </c>
      <c r="G3" s="3">
        <v>1</v>
      </c>
      <c r="H3" s="3">
        <v>94</v>
      </c>
      <c r="I3" s="3">
        <v>50</v>
      </c>
      <c r="J3" s="3">
        <v>52</v>
      </c>
      <c r="K3" s="3">
        <v>46</v>
      </c>
      <c r="L3" s="3">
        <v>1</v>
      </c>
      <c r="M3" s="3">
        <v>33</v>
      </c>
      <c r="N3" s="3" t="s">
        <v>173</v>
      </c>
      <c r="O3" s="3">
        <v>1</v>
      </c>
      <c r="P3" s="3">
        <v>100</v>
      </c>
      <c r="Q3" s="24">
        <v>113175</v>
      </c>
      <c r="R3" s="3">
        <v>79</v>
      </c>
      <c r="S3" s="3">
        <v>10</v>
      </c>
      <c r="T3" s="3" t="s">
        <v>434</v>
      </c>
      <c r="U3" s="3">
        <v>56</v>
      </c>
      <c r="V3" s="3" t="s">
        <v>0</v>
      </c>
      <c r="W3" s="3">
        <v>1</v>
      </c>
      <c r="X3" s="3" t="s">
        <v>311</v>
      </c>
      <c r="Y3" s="3">
        <v>25</v>
      </c>
      <c r="Z3" s="3">
        <v>9.98</v>
      </c>
      <c r="AA3" s="3">
        <v>96</v>
      </c>
      <c r="AB3" s="24">
        <v>113175</v>
      </c>
      <c r="AC3" s="3">
        <v>16</v>
      </c>
      <c r="AD3" s="3">
        <v>1</v>
      </c>
    </row>
    <row r="4" spans="1:30" ht="20.399999999999999" customHeight="1" x14ac:dyDescent="0.3">
      <c r="A4">
        <v>2</v>
      </c>
      <c r="B4" t="s">
        <v>39</v>
      </c>
      <c r="C4" s="3">
        <v>52</v>
      </c>
      <c r="D4" s="3">
        <v>22</v>
      </c>
      <c r="E4" s="3">
        <v>10</v>
      </c>
      <c r="F4" s="3">
        <v>80</v>
      </c>
      <c r="G4" s="3">
        <v>2</v>
      </c>
      <c r="H4" s="3">
        <v>91</v>
      </c>
      <c r="I4" s="3">
        <v>44</v>
      </c>
      <c r="J4" s="3">
        <v>79</v>
      </c>
      <c r="K4" s="3">
        <v>490</v>
      </c>
      <c r="L4" s="3">
        <v>9</v>
      </c>
      <c r="M4" s="3">
        <v>42</v>
      </c>
      <c r="N4" s="3" t="s">
        <v>435</v>
      </c>
      <c r="O4" s="3">
        <v>2</v>
      </c>
      <c r="P4" s="3">
        <v>100</v>
      </c>
      <c r="Q4" s="24">
        <v>107050</v>
      </c>
      <c r="R4" s="3">
        <v>72</v>
      </c>
      <c r="S4" s="3">
        <v>5</v>
      </c>
      <c r="T4" s="3" t="s">
        <v>434</v>
      </c>
      <c r="U4" s="3">
        <v>83</v>
      </c>
      <c r="V4" s="3" t="s">
        <v>1</v>
      </c>
      <c r="W4" s="3">
        <v>2</v>
      </c>
      <c r="X4" s="3" t="s">
        <v>159</v>
      </c>
      <c r="Y4" s="3">
        <v>18</v>
      </c>
      <c r="Z4" s="3">
        <v>9.3800000000000008</v>
      </c>
      <c r="AA4" s="3">
        <v>54</v>
      </c>
      <c r="AB4" s="24">
        <v>113221</v>
      </c>
      <c r="AC4" s="3">
        <v>36</v>
      </c>
      <c r="AD4" s="3">
        <v>2</v>
      </c>
    </row>
    <row r="5" spans="1:30" ht="20.399999999999999" customHeight="1" x14ac:dyDescent="0.3">
      <c r="A5">
        <v>3</v>
      </c>
      <c r="B5" t="s">
        <v>43</v>
      </c>
      <c r="C5" s="3">
        <v>41</v>
      </c>
      <c r="D5" s="3">
        <v>37</v>
      </c>
      <c r="E5" s="3">
        <v>13</v>
      </c>
      <c r="F5" s="3">
        <v>100</v>
      </c>
      <c r="G5" s="3">
        <v>3</v>
      </c>
      <c r="H5" s="3">
        <v>89</v>
      </c>
      <c r="I5" s="3">
        <v>51</v>
      </c>
      <c r="J5" s="3">
        <v>74</v>
      </c>
      <c r="K5" s="3">
        <v>927</v>
      </c>
      <c r="L5" s="3">
        <v>13</v>
      </c>
      <c r="M5" s="3">
        <v>57</v>
      </c>
      <c r="N5" s="3" t="s">
        <v>436</v>
      </c>
      <c r="O5" s="3">
        <v>3</v>
      </c>
      <c r="P5" s="3">
        <v>100</v>
      </c>
      <c r="Q5" s="24">
        <v>102086</v>
      </c>
      <c r="R5" s="3">
        <v>58</v>
      </c>
      <c r="S5" s="3">
        <v>29</v>
      </c>
      <c r="T5" s="3" t="s">
        <v>174</v>
      </c>
      <c r="U5" s="3">
        <v>79</v>
      </c>
      <c r="V5" s="3" t="s">
        <v>1</v>
      </c>
      <c r="W5" s="3">
        <v>1</v>
      </c>
      <c r="X5" s="3" t="s">
        <v>159</v>
      </c>
      <c r="Y5" s="3">
        <v>18</v>
      </c>
      <c r="Z5" s="3">
        <v>9.3699999999999992</v>
      </c>
      <c r="AA5" s="3">
        <v>36</v>
      </c>
      <c r="AB5" s="24">
        <v>103914</v>
      </c>
      <c r="AC5" s="3">
        <v>49</v>
      </c>
      <c r="AD5" s="3">
        <v>4</v>
      </c>
    </row>
    <row r="6" spans="1:30" ht="20.399999999999999" customHeight="1" x14ac:dyDescent="0.3">
      <c r="A6">
        <v>4</v>
      </c>
      <c r="B6" t="s">
        <v>44</v>
      </c>
      <c r="C6" s="3">
        <v>42</v>
      </c>
      <c r="D6" s="3">
        <v>28</v>
      </c>
      <c r="E6" s="3">
        <v>63</v>
      </c>
      <c r="F6" s="3">
        <v>32</v>
      </c>
      <c r="G6" s="3">
        <v>3</v>
      </c>
      <c r="H6" s="3">
        <v>91</v>
      </c>
      <c r="I6" s="3">
        <v>52</v>
      </c>
      <c r="J6" s="3">
        <v>61</v>
      </c>
      <c r="K6" s="3">
        <v>274</v>
      </c>
      <c r="L6" s="3">
        <v>5</v>
      </c>
      <c r="M6" s="3">
        <v>43</v>
      </c>
      <c r="N6" s="3" t="s">
        <v>437</v>
      </c>
      <c r="O6" s="3">
        <v>3</v>
      </c>
      <c r="P6" s="3">
        <v>99</v>
      </c>
      <c r="Q6" s="24">
        <v>96848</v>
      </c>
      <c r="R6" s="3">
        <v>84</v>
      </c>
      <c r="S6" s="3">
        <v>7</v>
      </c>
      <c r="T6" s="3" t="s">
        <v>174</v>
      </c>
      <c r="U6" s="3">
        <v>76</v>
      </c>
      <c r="V6" s="3" t="s">
        <v>438</v>
      </c>
      <c r="W6" s="3">
        <v>1</v>
      </c>
      <c r="X6" s="3" t="s">
        <v>167</v>
      </c>
      <c r="Y6" s="3">
        <v>12</v>
      </c>
      <c r="Z6" s="3">
        <v>9.26</v>
      </c>
      <c r="AA6" s="3">
        <v>97</v>
      </c>
      <c r="AB6" s="24">
        <v>98274</v>
      </c>
      <c r="AC6" s="3">
        <v>65</v>
      </c>
      <c r="AD6" s="3">
        <v>3</v>
      </c>
    </row>
    <row r="7" spans="1:30" ht="20.399999999999999" customHeight="1" x14ac:dyDescent="0.3">
      <c r="A7">
        <v>5</v>
      </c>
      <c r="B7" t="s">
        <v>40</v>
      </c>
      <c r="C7" s="3">
        <v>38</v>
      </c>
      <c r="D7" s="3">
        <v>28</v>
      </c>
      <c r="E7" s="3">
        <v>8</v>
      </c>
      <c r="F7" s="3">
        <v>95</v>
      </c>
      <c r="G7" s="3">
        <v>6</v>
      </c>
      <c r="H7" s="3">
        <v>88</v>
      </c>
      <c r="I7" s="3">
        <v>43</v>
      </c>
      <c r="J7" s="3">
        <v>58</v>
      </c>
      <c r="K7" s="3">
        <v>63</v>
      </c>
      <c r="L7" s="3">
        <v>32</v>
      </c>
      <c r="M7" s="3">
        <v>27</v>
      </c>
      <c r="N7" s="3" t="s">
        <v>186</v>
      </c>
      <c r="O7" s="3">
        <v>6</v>
      </c>
      <c r="P7" s="3">
        <v>98</v>
      </c>
      <c r="Q7" s="24">
        <v>91362</v>
      </c>
      <c r="R7" s="3">
        <v>55</v>
      </c>
      <c r="S7" s="3">
        <v>1</v>
      </c>
      <c r="T7" s="3" t="s">
        <v>434</v>
      </c>
      <c r="U7" s="3">
        <v>22</v>
      </c>
      <c r="V7" s="3" t="s">
        <v>2</v>
      </c>
      <c r="W7" s="3">
        <v>0</v>
      </c>
      <c r="X7" s="3" t="s">
        <v>161</v>
      </c>
      <c r="Y7" s="3">
        <v>18</v>
      </c>
      <c r="Z7" s="3">
        <v>9</v>
      </c>
      <c r="AA7" s="3">
        <v>62</v>
      </c>
      <c r="AB7" s="24">
        <v>91362</v>
      </c>
      <c r="AC7" s="3">
        <v>22</v>
      </c>
      <c r="AD7" s="3">
        <v>8</v>
      </c>
    </row>
    <row r="8" spans="1:30" ht="20.399999999999999" customHeight="1" x14ac:dyDescent="0.3">
      <c r="A8">
        <v>6</v>
      </c>
      <c r="B8" t="s">
        <v>42</v>
      </c>
      <c r="C8" s="3">
        <v>56</v>
      </c>
      <c r="D8" s="3">
        <v>38</v>
      </c>
      <c r="E8" s="3">
        <v>4</v>
      </c>
      <c r="F8" s="3">
        <v>100</v>
      </c>
      <c r="G8" s="3">
        <v>5</v>
      </c>
      <c r="H8" s="3">
        <v>86</v>
      </c>
      <c r="I8" s="3">
        <v>50</v>
      </c>
      <c r="J8" s="3">
        <v>56</v>
      </c>
      <c r="K8" s="3">
        <v>981</v>
      </c>
      <c r="L8" s="3">
        <v>47</v>
      </c>
      <c r="M8" s="3">
        <v>67</v>
      </c>
      <c r="N8" s="3" t="s">
        <v>338</v>
      </c>
      <c r="O8" s="3">
        <v>5</v>
      </c>
      <c r="P8" s="3">
        <v>100</v>
      </c>
      <c r="Q8" s="24">
        <v>85309</v>
      </c>
      <c r="R8" s="3">
        <v>83</v>
      </c>
      <c r="S8" s="3">
        <v>24</v>
      </c>
      <c r="T8" s="3" t="s">
        <v>174</v>
      </c>
      <c r="U8" s="3">
        <v>78</v>
      </c>
      <c r="V8" s="3" t="s">
        <v>439</v>
      </c>
      <c r="W8" s="3">
        <v>0</v>
      </c>
      <c r="X8" s="3" t="s">
        <v>317</v>
      </c>
      <c r="Y8" s="3">
        <v>18</v>
      </c>
      <c r="Z8" s="3">
        <v>8.61</v>
      </c>
      <c r="AA8" s="3">
        <v>90</v>
      </c>
      <c r="AB8" s="24">
        <v>86521</v>
      </c>
      <c r="AC8" s="3">
        <v>68</v>
      </c>
      <c r="AD8" s="3">
        <v>5</v>
      </c>
    </row>
    <row r="9" spans="1:30" ht="20.399999999999999" customHeight="1" x14ac:dyDescent="0.3">
      <c r="A9">
        <v>7</v>
      </c>
      <c r="B9" t="s">
        <v>41</v>
      </c>
      <c r="C9" s="3">
        <v>40</v>
      </c>
      <c r="D9" s="3">
        <v>26</v>
      </c>
      <c r="E9" s="3">
        <v>2</v>
      </c>
      <c r="F9" s="3">
        <v>100</v>
      </c>
      <c r="G9" s="3">
        <v>11</v>
      </c>
      <c r="H9" s="3">
        <v>90</v>
      </c>
      <c r="I9" s="3">
        <v>43</v>
      </c>
      <c r="J9" s="3">
        <v>54</v>
      </c>
      <c r="K9" s="3">
        <v>49</v>
      </c>
      <c r="L9" s="3">
        <v>30</v>
      </c>
      <c r="M9" s="3">
        <v>37</v>
      </c>
      <c r="N9" s="3" t="s">
        <v>183</v>
      </c>
      <c r="O9" s="3">
        <v>13</v>
      </c>
      <c r="P9" s="3">
        <v>98</v>
      </c>
      <c r="Q9" s="24">
        <v>86729</v>
      </c>
      <c r="R9" s="3">
        <v>38</v>
      </c>
      <c r="S9" s="3">
        <v>6</v>
      </c>
      <c r="T9" s="3" t="s">
        <v>434</v>
      </c>
      <c r="U9" s="3">
        <v>32</v>
      </c>
      <c r="V9" s="3" t="s">
        <v>3</v>
      </c>
      <c r="W9" s="3">
        <v>2</v>
      </c>
      <c r="X9" s="3" t="s">
        <v>440</v>
      </c>
      <c r="Y9" s="3">
        <v>23</v>
      </c>
      <c r="Z9" s="3">
        <v>8.8800000000000008</v>
      </c>
      <c r="AA9" s="3">
        <v>65</v>
      </c>
      <c r="AB9" s="24">
        <v>86729</v>
      </c>
      <c r="AC9" s="3">
        <v>12</v>
      </c>
      <c r="AD9" s="3">
        <v>12</v>
      </c>
    </row>
    <row r="10" spans="1:30" ht="20.399999999999999" customHeight="1" x14ac:dyDescent="0.3">
      <c r="A10">
        <v>8</v>
      </c>
      <c r="B10" t="s">
        <v>45</v>
      </c>
      <c r="C10" s="3">
        <v>33</v>
      </c>
      <c r="D10" s="3">
        <v>32</v>
      </c>
      <c r="E10" s="3">
        <v>29</v>
      </c>
      <c r="F10" s="3">
        <v>93</v>
      </c>
      <c r="G10" s="3">
        <v>7</v>
      </c>
      <c r="H10" s="3">
        <v>88</v>
      </c>
      <c r="I10" s="3">
        <v>55</v>
      </c>
      <c r="J10" s="3">
        <v>70</v>
      </c>
      <c r="K10" s="3">
        <v>40</v>
      </c>
      <c r="L10" s="3">
        <v>14</v>
      </c>
      <c r="M10" s="3">
        <v>38</v>
      </c>
      <c r="N10" s="3" t="s">
        <v>441</v>
      </c>
      <c r="O10" s="3">
        <v>7</v>
      </c>
      <c r="P10" s="3">
        <v>99</v>
      </c>
      <c r="Q10" s="24">
        <v>79721</v>
      </c>
      <c r="R10" s="3">
        <v>39</v>
      </c>
      <c r="S10" s="3">
        <v>2</v>
      </c>
      <c r="T10" s="3" t="s">
        <v>434</v>
      </c>
      <c r="U10" s="3">
        <v>55</v>
      </c>
      <c r="V10" s="3" t="s">
        <v>5</v>
      </c>
      <c r="W10" s="3">
        <v>1</v>
      </c>
      <c r="X10" s="3" t="s">
        <v>442</v>
      </c>
      <c r="Y10" s="3">
        <v>13</v>
      </c>
      <c r="Z10" s="3">
        <v>8.7799999999999994</v>
      </c>
      <c r="AA10" s="3">
        <v>93</v>
      </c>
      <c r="AB10" s="24">
        <v>79721</v>
      </c>
      <c r="AC10" s="3">
        <v>34</v>
      </c>
      <c r="AD10" s="3">
        <v>7</v>
      </c>
    </row>
    <row r="11" spans="1:30" ht="20.399999999999999" customHeight="1" x14ac:dyDescent="0.3">
      <c r="A11">
        <v>9</v>
      </c>
      <c r="B11" t="s">
        <v>57</v>
      </c>
      <c r="C11" s="3">
        <v>31</v>
      </c>
      <c r="D11" s="3">
        <v>39</v>
      </c>
      <c r="E11" s="3">
        <v>22</v>
      </c>
      <c r="F11" s="3">
        <v>100</v>
      </c>
      <c r="G11" s="3">
        <v>8</v>
      </c>
      <c r="H11" s="3">
        <v>87</v>
      </c>
      <c r="I11" s="3">
        <v>45</v>
      </c>
      <c r="J11" s="3">
        <v>71</v>
      </c>
      <c r="K11" s="3">
        <v>202</v>
      </c>
      <c r="L11" s="3">
        <v>10</v>
      </c>
      <c r="M11" s="3">
        <v>29</v>
      </c>
      <c r="N11" s="3" t="s">
        <v>443</v>
      </c>
      <c r="O11" s="3">
        <v>10</v>
      </c>
      <c r="P11" s="3">
        <v>99</v>
      </c>
      <c r="Q11" s="24">
        <v>85733</v>
      </c>
      <c r="R11" s="3">
        <v>39</v>
      </c>
      <c r="S11" s="3">
        <v>36</v>
      </c>
      <c r="T11" s="3" t="s">
        <v>434</v>
      </c>
      <c r="U11" s="3">
        <v>68</v>
      </c>
      <c r="V11" s="3" t="s">
        <v>11</v>
      </c>
      <c r="W11" s="3">
        <v>1</v>
      </c>
      <c r="X11" s="3" t="s">
        <v>184</v>
      </c>
      <c r="Y11" s="3">
        <v>25</v>
      </c>
      <c r="Z11" s="3">
        <v>9.16</v>
      </c>
      <c r="AA11" s="3">
        <v>39</v>
      </c>
      <c r="AB11" s="24">
        <v>85677</v>
      </c>
      <c r="AC11" s="3">
        <v>50</v>
      </c>
      <c r="AD11" s="3">
        <v>6</v>
      </c>
    </row>
    <row r="12" spans="1:30" ht="20.399999999999999" customHeight="1" x14ac:dyDescent="0.3">
      <c r="A12">
        <v>10</v>
      </c>
      <c r="B12" t="s">
        <v>60</v>
      </c>
      <c r="C12" s="3">
        <v>22</v>
      </c>
      <c r="D12" s="3">
        <v>27</v>
      </c>
      <c r="E12" s="3">
        <v>58</v>
      </c>
      <c r="F12" s="3">
        <v>21</v>
      </c>
      <c r="G12" s="3">
        <v>13</v>
      </c>
      <c r="H12" s="3">
        <v>88</v>
      </c>
      <c r="I12" s="3">
        <v>55</v>
      </c>
      <c r="J12" s="3">
        <v>59</v>
      </c>
      <c r="K12" s="3">
        <v>42</v>
      </c>
      <c r="L12" s="3">
        <v>21</v>
      </c>
      <c r="M12" s="3">
        <v>50</v>
      </c>
      <c r="N12" s="3" t="s">
        <v>444</v>
      </c>
      <c r="O12" s="3">
        <v>14</v>
      </c>
      <c r="P12" s="3">
        <v>100</v>
      </c>
      <c r="Q12" s="24">
        <v>78285</v>
      </c>
      <c r="R12" s="3">
        <v>96</v>
      </c>
      <c r="S12" s="3">
        <v>22</v>
      </c>
      <c r="T12" s="3" t="s">
        <v>174</v>
      </c>
      <c r="U12" s="3">
        <v>75</v>
      </c>
      <c r="V12" s="3" t="s">
        <v>4</v>
      </c>
      <c r="W12" s="3">
        <v>1</v>
      </c>
      <c r="X12" s="3" t="s">
        <v>161</v>
      </c>
      <c r="Y12" s="3">
        <v>14</v>
      </c>
      <c r="Z12" s="3">
        <v>9.07</v>
      </c>
      <c r="AA12" s="3">
        <v>95</v>
      </c>
      <c r="AB12" s="24">
        <v>78811</v>
      </c>
      <c r="AC12" s="3">
        <v>74</v>
      </c>
      <c r="AD12" s="3">
        <v>15</v>
      </c>
    </row>
    <row r="13" spans="1:30" ht="20.399999999999999" customHeight="1" x14ac:dyDescent="0.3">
      <c r="A13">
        <v>11</v>
      </c>
      <c r="B13" t="s">
        <v>65</v>
      </c>
      <c r="C13" s="3">
        <v>78</v>
      </c>
      <c r="D13" s="3">
        <v>41</v>
      </c>
      <c r="E13" s="3">
        <v>11</v>
      </c>
      <c r="F13" s="3">
        <v>100</v>
      </c>
      <c r="G13" s="3">
        <v>11</v>
      </c>
      <c r="H13" s="3">
        <v>85</v>
      </c>
      <c r="I13" s="3">
        <v>62</v>
      </c>
      <c r="J13" s="3">
        <v>48</v>
      </c>
      <c r="K13" s="3">
        <v>76</v>
      </c>
      <c r="L13" s="3">
        <v>70</v>
      </c>
      <c r="M13" s="3">
        <v>47</v>
      </c>
      <c r="N13" s="3" t="s">
        <v>329</v>
      </c>
      <c r="O13" s="3">
        <v>9</v>
      </c>
      <c r="P13" s="3">
        <v>97</v>
      </c>
      <c r="Q13" s="24">
        <v>92685</v>
      </c>
      <c r="R13" s="3">
        <v>33</v>
      </c>
      <c r="S13" s="3">
        <v>4</v>
      </c>
      <c r="T13" s="3" t="s">
        <v>434</v>
      </c>
      <c r="U13" s="3">
        <v>67</v>
      </c>
      <c r="V13" s="3" t="s">
        <v>13</v>
      </c>
      <c r="W13" s="3">
        <v>0</v>
      </c>
      <c r="X13" s="3" t="s">
        <v>178</v>
      </c>
      <c r="Y13" s="3">
        <v>24</v>
      </c>
      <c r="Z13" s="3">
        <v>9.2799999999999994</v>
      </c>
      <c r="AA13" s="3">
        <v>42</v>
      </c>
      <c r="AB13" s="24">
        <v>92685</v>
      </c>
      <c r="AC13" s="3">
        <v>18</v>
      </c>
      <c r="AD13" s="3">
        <v>13</v>
      </c>
    </row>
    <row r="14" spans="1:30" ht="20.399999999999999" customHeight="1" x14ac:dyDescent="0.3">
      <c r="A14">
        <v>12</v>
      </c>
      <c r="B14" t="s">
        <v>51</v>
      </c>
      <c r="C14" s="3">
        <v>77</v>
      </c>
      <c r="D14" s="3">
        <v>30</v>
      </c>
      <c r="E14" s="3">
        <v>36</v>
      </c>
      <c r="F14" s="3">
        <v>100</v>
      </c>
      <c r="G14" s="3">
        <v>16</v>
      </c>
      <c r="H14" s="3">
        <v>88</v>
      </c>
      <c r="I14" s="3">
        <v>36</v>
      </c>
      <c r="J14" s="3">
        <v>49</v>
      </c>
      <c r="K14" s="3">
        <v>86</v>
      </c>
      <c r="L14" s="3">
        <v>2</v>
      </c>
      <c r="M14" s="3">
        <v>12</v>
      </c>
      <c r="N14" s="3" t="s">
        <v>445</v>
      </c>
      <c r="O14" s="3">
        <v>20</v>
      </c>
      <c r="P14" s="3">
        <v>100</v>
      </c>
      <c r="Q14" s="24">
        <v>112539</v>
      </c>
      <c r="R14" s="3">
        <v>35</v>
      </c>
      <c r="S14" s="3">
        <v>63</v>
      </c>
      <c r="T14" s="3" t="s">
        <v>174</v>
      </c>
      <c r="U14" s="3">
        <v>12</v>
      </c>
      <c r="V14" s="3" t="s">
        <v>6</v>
      </c>
      <c r="W14" s="3">
        <v>0</v>
      </c>
      <c r="X14" s="3" t="s">
        <v>233</v>
      </c>
      <c r="Y14" s="3">
        <v>20</v>
      </c>
      <c r="Z14" s="3">
        <v>9.4600000000000009</v>
      </c>
      <c r="AA14" s="3">
        <v>41</v>
      </c>
      <c r="AB14" s="24">
        <v>114867</v>
      </c>
      <c r="AC14" s="3">
        <v>33</v>
      </c>
      <c r="AD14" s="3">
        <v>16</v>
      </c>
    </row>
    <row r="15" spans="1:30" ht="20.399999999999999" customHeight="1" x14ac:dyDescent="0.3">
      <c r="A15">
        <v>13</v>
      </c>
      <c r="B15" t="s">
        <v>446</v>
      </c>
      <c r="C15" s="3">
        <v>37</v>
      </c>
      <c r="D15" s="3">
        <v>33</v>
      </c>
      <c r="E15" s="3">
        <v>9</v>
      </c>
      <c r="F15" s="3">
        <v>100</v>
      </c>
      <c r="G15" s="3">
        <v>10</v>
      </c>
      <c r="H15" s="3">
        <v>87</v>
      </c>
      <c r="I15" s="3">
        <v>50</v>
      </c>
      <c r="J15" s="3">
        <v>48</v>
      </c>
      <c r="K15" s="24">
        <v>1280</v>
      </c>
      <c r="L15" s="3">
        <v>20</v>
      </c>
      <c r="M15" s="3">
        <v>50</v>
      </c>
      <c r="N15" s="3" t="s">
        <v>447</v>
      </c>
      <c r="O15" s="3">
        <v>8</v>
      </c>
      <c r="P15" s="3">
        <v>93</v>
      </c>
      <c r="Q15" s="24">
        <v>83591</v>
      </c>
      <c r="R15" s="3">
        <v>33</v>
      </c>
      <c r="S15" s="3">
        <v>8</v>
      </c>
      <c r="T15" s="3" t="s">
        <v>174</v>
      </c>
      <c r="U15" s="3">
        <v>97</v>
      </c>
      <c r="V15" s="3" t="s">
        <v>448</v>
      </c>
      <c r="W15" s="3">
        <v>1</v>
      </c>
      <c r="X15" s="3" t="s">
        <v>449</v>
      </c>
      <c r="Y15" s="3">
        <v>12</v>
      </c>
      <c r="Z15" s="3">
        <v>9.1300000000000008</v>
      </c>
      <c r="AA15" s="3">
        <v>52</v>
      </c>
      <c r="AB15" s="24">
        <v>83249</v>
      </c>
      <c r="AC15" s="3">
        <v>27</v>
      </c>
      <c r="AD15" s="3">
        <v>9</v>
      </c>
    </row>
    <row r="16" spans="1:30" ht="20.399999999999999" customHeight="1" x14ac:dyDescent="0.3">
      <c r="A16">
        <v>14</v>
      </c>
      <c r="B16" t="s">
        <v>53</v>
      </c>
      <c r="C16" s="3">
        <v>62</v>
      </c>
      <c r="D16" s="3">
        <v>37</v>
      </c>
      <c r="E16" s="3">
        <v>49</v>
      </c>
      <c r="F16" s="3">
        <v>33</v>
      </c>
      <c r="G16" s="3">
        <v>12</v>
      </c>
      <c r="H16" s="3">
        <v>86</v>
      </c>
      <c r="I16" s="3">
        <v>40</v>
      </c>
      <c r="J16" s="3">
        <v>50</v>
      </c>
      <c r="K16" s="3">
        <v>132</v>
      </c>
      <c r="L16" s="3">
        <v>25</v>
      </c>
      <c r="M16" s="3">
        <v>50</v>
      </c>
      <c r="N16" s="3" t="s">
        <v>450</v>
      </c>
      <c r="O16" s="3">
        <v>11</v>
      </c>
      <c r="P16" s="3">
        <v>100</v>
      </c>
      <c r="Q16" s="24">
        <v>88627</v>
      </c>
      <c r="R16" s="3">
        <v>45</v>
      </c>
      <c r="S16" s="3">
        <v>25</v>
      </c>
      <c r="T16" s="3" t="s">
        <v>434</v>
      </c>
      <c r="U16" s="3">
        <v>93</v>
      </c>
      <c r="V16" s="3" t="s">
        <v>10</v>
      </c>
      <c r="W16" s="3">
        <v>1</v>
      </c>
      <c r="X16" s="3" t="s">
        <v>184</v>
      </c>
      <c r="Y16" s="3">
        <v>13</v>
      </c>
      <c r="Z16" s="3">
        <v>9.27</v>
      </c>
      <c r="AA16" s="3">
        <v>92</v>
      </c>
      <c r="AB16" s="24">
        <v>88627</v>
      </c>
      <c r="AC16" s="3">
        <v>60</v>
      </c>
      <c r="AD16" s="3">
        <v>11</v>
      </c>
    </row>
    <row r="17" spans="1:30" ht="20.399999999999999" customHeight="1" x14ac:dyDescent="0.3">
      <c r="A17">
        <v>14</v>
      </c>
      <c r="B17" t="s">
        <v>71</v>
      </c>
      <c r="C17" s="3">
        <v>15</v>
      </c>
      <c r="D17" s="3">
        <v>31</v>
      </c>
      <c r="E17" s="3">
        <v>38</v>
      </c>
      <c r="F17" s="3">
        <v>17</v>
      </c>
      <c r="G17" s="3" t="s">
        <v>174</v>
      </c>
      <c r="H17" s="3">
        <v>87</v>
      </c>
      <c r="I17" s="3">
        <v>53</v>
      </c>
      <c r="J17" s="3">
        <v>59</v>
      </c>
      <c r="K17" s="3">
        <v>38</v>
      </c>
      <c r="L17" s="3">
        <v>36</v>
      </c>
      <c r="M17" s="3">
        <v>26</v>
      </c>
      <c r="N17" s="3" t="s">
        <v>253</v>
      </c>
      <c r="O17" s="3" t="s">
        <v>174</v>
      </c>
      <c r="P17" s="3">
        <v>97</v>
      </c>
      <c r="Q17" s="24">
        <v>92103</v>
      </c>
      <c r="R17" s="3">
        <v>22</v>
      </c>
      <c r="S17" s="3">
        <v>27</v>
      </c>
      <c r="T17" s="3" t="s">
        <v>174</v>
      </c>
      <c r="U17" s="3">
        <v>43</v>
      </c>
      <c r="V17" s="3" t="s">
        <v>451</v>
      </c>
      <c r="W17" s="3">
        <v>0</v>
      </c>
      <c r="X17" s="3" t="s">
        <v>210</v>
      </c>
      <c r="Y17" s="3">
        <v>12</v>
      </c>
      <c r="Z17" s="3">
        <v>9.26</v>
      </c>
      <c r="AA17" s="3">
        <v>61</v>
      </c>
      <c r="AB17" s="24">
        <v>92103</v>
      </c>
      <c r="AC17" s="3">
        <v>45</v>
      </c>
      <c r="AD17" s="3" t="s">
        <v>174</v>
      </c>
    </row>
    <row r="18" spans="1:30" ht="20.399999999999999" customHeight="1" x14ac:dyDescent="0.3">
      <c r="A18">
        <v>16</v>
      </c>
      <c r="B18" t="s">
        <v>64</v>
      </c>
      <c r="C18" s="3">
        <v>1</v>
      </c>
      <c r="D18" s="3">
        <v>43</v>
      </c>
      <c r="E18" s="3">
        <v>83</v>
      </c>
      <c r="F18" s="3">
        <v>6</v>
      </c>
      <c r="G18" s="3">
        <v>20</v>
      </c>
      <c r="H18" s="3">
        <v>83</v>
      </c>
      <c r="I18" s="3">
        <v>59</v>
      </c>
      <c r="J18" s="3">
        <v>99</v>
      </c>
      <c r="K18" s="3">
        <v>142</v>
      </c>
      <c r="L18" s="3">
        <v>34</v>
      </c>
      <c r="M18" s="3">
        <v>33</v>
      </c>
      <c r="N18" s="3" t="s">
        <v>452</v>
      </c>
      <c r="O18" s="3">
        <v>22</v>
      </c>
      <c r="P18" s="3">
        <v>100</v>
      </c>
      <c r="Q18" s="24">
        <v>70890</v>
      </c>
      <c r="R18" s="3">
        <v>78</v>
      </c>
      <c r="S18" s="3">
        <v>68</v>
      </c>
      <c r="T18" s="3" t="s">
        <v>174</v>
      </c>
      <c r="U18" s="3">
        <v>22</v>
      </c>
      <c r="V18" s="3" t="s">
        <v>4</v>
      </c>
      <c r="W18" s="3">
        <v>1</v>
      </c>
      <c r="X18" s="3" t="s">
        <v>233</v>
      </c>
      <c r="Y18" s="3">
        <v>14</v>
      </c>
      <c r="Z18" s="3">
        <v>8.7899999999999991</v>
      </c>
      <c r="AA18" s="3">
        <v>94</v>
      </c>
      <c r="AB18" s="24">
        <v>70890</v>
      </c>
      <c r="AC18" s="3">
        <v>80</v>
      </c>
      <c r="AD18" s="3">
        <v>21</v>
      </c>
    </row>
    <row r="19" spans="1:30" ht="20.399999999999999" customHeight="1" x14ac:dyDescent="0.3">
      <c r="A19">
        <v>16</v>
      </c>
      <c r="B19" t="s">
        <v>49</v>
      </c>
      <c r="C19" s="3">
        <v>64</v>
      </c>
      <c r="D19" s="3">
        <v>32</v>
      </c>
      <c r="E19" s="3">
        <v>20</v>
      </c>
      <c r="F19" s="3">
        <v>100</v>
      </c>
      <c r="G19" s="3">
        <v>17</v>
      </c>
      <c r="H19" s="3">
        <v>87</v>
      </c>
      <c r="I19" s="3">
        <v>51</v>
      </c>
      <c r="J19" s="3">
        <v>48</v>
      </c>
      <c r="K19" s="3">
        <v>986</v>
      </c>
      <c r="L19" s="3">
        <v>12</v>
      </c>
      <c r="M19" s="3">
        <v>43</v>
      </c>
      <c r="N19" s="3" t="s">
        <v>371</v>
      </c>
      <c r="O19" s="3">
        <v>19</v>
      </c>
      <c r="P19" s="3">
        <v>98</v>
      </c>
      <c r="Q19" s="24">
        <v>78607</v>
      </c>
      <c r="R19" s="3">
        <v>62</v>
      </c>
      <c r="S19" s="3">
        <v>31</v>
      </c>
      <c r="T19" s="3" t="s">
        <v>174</v>
      </c>
      <c r="U19" s="3">
        <v>87</v>
      </c>
      <c r="V19" s="3" t="s">
        <v>1</v>
      </c>
      <c r="W19" s="3">
        <v>2</v>
      </c>
      <c r="X19" s="3" t="s">
        <v>319</v>
      </c>
      <c r="Y19" s="3">
        <v>22</v>
      </c>
      <c r="Z19" s="3">
        <v>9.11</v>
      </c>
      <c r="AA19" s="3">
        <v>50</v>
      </c>
      <c r="AB19" s="24">
        <v>79791</v>
      </c>
      <c r="AC19" s="3">
        <v>72</v>
      </c>
      <c r="AD19" s="3">
        <v>17</v>
      </c>
    </row>
    <row r="20" spans="1:30" ht="20.399999999999999" customHeight="1" x14ac:dyDescent="0.3">
      <c r="A20">
        <v>16</v>
      </c>
      <c r="B20" t="s">
        <v>52</v>
      </c>
      <c r="C20" s="3">
        <v>26</v>
      </c>
      <c r="D20" s="3">
        <v>35</v>
      </c>
      <c r="E20" s="3">
        <v>26</v>
      </c>
      <c r="F20" s="3">
        <v>82</v>
      </c>
      <c r="G20" s="3">
        <v>23</v>
      </c>
      <c r="H20" s="3">
        <v>88</v>
      </c>
      <c r="I20" s="3">
        <v>60</v>
      </c>
      <c r="J20" s="3">
        <v>56</v>
      </c>
      <c r="K20" s="3">
        <v>72</v>
      </c>
      <c r="L20" s="3">
        <v>56</v>
      </c>
      <c r="M20" s="3">
        <v>62</v>
      </c>
      <c r="N20" s="3" t="s">
        <v>453</v>
      </c>
      <c r="O20" s="3">
        <v>22</v>
      </c>
      <c r="P20" s="3">
        <v>100</v>
      </c>
      <c r="Q20" s="24">
        <v>76197</v>
      </c>
      <c r="R20" s="3">
        <v>30</v>
      </c>
      <c r="S20" s="3">
        <v>13</v>
      </c>
      <c r="T20" s="3" t="s">
        <v>434</v>
      </c>
      <c r="U20" s="3">
        <v>92</v>
      </c>
      <c r="V20" s="3" t="s">
        <v>9</v>
      </c>
      <c r="W20" s="3">
        <v>1</v>
      </c>
      <c r="X20" s="3" t="s">
        <v>332</v>
      </c>
      <c r="Y20" s="3">
        <v>18</v>
      </c>
      <c r="Z20" s="3">
        <v>8.89</v>
      </c>
      <c r="AA20" s="3">
        <v>86</v>
      </c>
      <c r="AB20" s="24">
        <v>76069</v>
      </c>
      <c r="AC20" s="3">
        <v>32</v>
      </c>
      <c r="AD20" s="3">
        <v>30</v>
      </c>
    </row>
    <row r="21" spans="1:30" ht="20.399999999999999" customHeight="1" x14ac:dyDescent="0.3">
      <c r="A21">
        <v>19</v>
      </c>
      <c r="B21" t="s">
        <v>72</v>
      </c>
      <c r="C21" s="3">
        <v>2</v>
      </c>
      <c r="D21" s="3">
        <v>42</v>
      </c>
      <c r="E21" s="3">
        <v>1</v>
      </c>
      <c r="F21" s="3">
        <v>100</v>
      </c>
      <c r="G21" s="3">
        <v>31</v>
      </c>
      <c r="H21" s="3">
        <v>86</v>
      </c>
      <c r="I21" s="3">
        <v>53</v>
      </c>
      <c r="J21" s="3">
        <v>79</v>
      </c>
      <c r="K21" s="3">
        <v>38</v>
      </c>
      <c r="L21" s="3">
        <v>37</v>
      </c>
      <c r="M21" s="3">
        <v>37</v>
      </c>
      <c r="N21" s="3" t="s">
        <v>454</v>
      </c>
      <c r="O21" s="3">
        <v>31</v>
      </c>
      <c r="P21" s="3">
        <v>96</v>
      </c>
      <c r="Q21" s="24">
        <v>58616</v>
      </c>
      <c r="R21" s="3">
        <v>14</v>
      </c>
      <c r="S21" s="3">
        <v>43</v>
      </c>
      <c r="T21" s="3" t="s">
        <v>174</v>
      </c>
      <c r="U21" s="3">
        <v>11</v>
      </c>
      <c r="V21" s="3" t="s">
        <v>455</v>
      </c>
      <c r="W21" s="3">
        <v>0</v>
      </c>
      <c r="X21" s="3" t="s">
        <v>211</v>
      </c>
      <c r="Y21" s="3">
        <v>12</v>
      </c>
      <c r="Z21" s="3">
        <v>9.08</v>
      </c>
      <c r="AA21" s="3">
        <v>89</v>
      </c>
      <c r="AB21" s="24">
        <v>58616</v>
      </c>
      <c r="AC21" s="3">
        <v>90</v>
      </c>
      <c r="AD21" s="3">
        <v>44</v>
      </c>
    </row>
    <row r="22" spans="1:30" ht="20.399999999999999" customHeight="1" x14ac:dyDescent="0.3">
      <c r="A22">
        <v>20</v>
      </c>
      <c r="B22" t="s">
        <v>336</v>
      </c>
      <c r="C22" s="3">
        <v>49</v>
      </c>
      <c r="D22" s="3">
        <v>20</v>
      </c>
      <c r="E22" s="3">
        <v>69</v>
      </c>
      <c r="F22" s="3">
        <v>99</v>
      </c>
      <c r="G22" s="3">
        <v>20</v>
      </c>
      <c r="H22" s="3">
        <v>83</v>
      </c>
      <c r="I22" s="3">
        <v>24</v>
      </c>
      <c r="J22" s="3">
        <v>45</v>
      </c>
      <c r="K22" s="3">
        <v>388</v>
      </c>
      <c r="L22" s="3">
        <v>4</v>
      </c>
      <c r="M22" s="3">
        <v>36</v>
      </c>
      <c r="N22" s="3" t="s">
        <v>456</v>
      </c>
      <c r="O22" s="3">
        <v>21</v>
      </c>
      <c r="P22" s="3">
        <v>100</v>
      </c>
      <c r="Q22" s="24">
        <v>141759</v>
      </c>
      <c r="R22" s="3">
        <v>1</v>
      </c>
      <c r="S22" s="3">
        <v>80</v>
      </c>
      <c r="T22" s="3" t="s">
        <v>174</v>
      </c>
      <c r="U22" s="3">
        <v>0</v>
      </c>
      <c r="V22" s="3" t="s">
        <v>14</v>
      </c>
      <c r="W22" s="3">
        <v>0</v>
      </c>
      <c r="X22" s="3" t="s">
        <v>337</v>
      </c>
      <c r="Y22" s="3">
        <v>22</v>
      </c>
      <c r="Z22" s="3">
        <v>9.17</v>
      </c>
      <c r="AA22" s="3">
        <v>1</v>
      </c>
      <c r="AB22" s="24">
        <v>141007</v>
      </c>
      <c r="AC22" s="3">
        <v>84</v>
      </c>
      <c r="AD22" s="3">
        <v>19</v>
      </c>
    </row>
    <row r="23" spans="1:30" ht="20.399999999999999" customHeight="1" x14ac:dyDescent="0.3">
      <c r="A23">
        <v>21</v>
      </c>
      <c r="B23" t="s">
        <v>457</v>
      </c>
      <c r="C23" s="3">
        <v>45</v>
      </c>
      <c r="D23" s="3">
        <v>23</v>
      </c>
      <c r="E23" s="3">
        <v>59</v>
      </c>
      <c r="F23" s="3">
        <v>100</v>
      </c>
      <c r="G23" s="3">
        <v>20</v>
      </c>
      <c r="H23" s="3">
        <v>83</v>
      </c>
      <c r="I23" s="3">
        <v>32</v>
      </c>
      <c r="J23" s="3">
        <v>49</v>
      </c>
      <c r="K23" s="3">
        <v>480</v>
      </c>
      <c r="L23" s="3">
        <v>11</v>
      </c>
      <c r="M23" s="3">
        <v>29</v>
      </c>
      <c r="N23" s="3" t="s">
        <v>187</v>
      </c>
      <c r="O23" s="3">
        <v>17</v>
      </c>
      <c r="P23" s="3">
        <v>100</v>
      </c>
      <c r="Q23" s="24">
        <v>133303</v>
      </c>
      <c r="R23" s="3">
        <v>4</v>
      </c>
      <c r="S23" s="3">
        <v>85</v>
      </c>
      <c r="T23" s="3" t="s">
        <v>434</v>
      </c>
      <c r="U23" s="3">
        <v>14</v>
      </c>
      <c r="V23" s="3" t="s">
        <v>14</v>
      </c>
      <c r="W23" s="3">
        <v>0</v>
      </c>
      <c r="X23" s="3" t="s">
        <v>458</v>
      </c>
      <c r="Y23" s="3">
        <v>22</v>
      </c>
      <c r="Z23" s="3">
        <v>9.1</v>
      </c>
      <c r="AA23" s="3">
        <v>0</v>
      </c>
      <c r="AB23" s="24">
        <v>133762</v>
      </c>
      <c r="AC23" s="3">
        <v>83</v>
      </c>
      <c r="AD23" s="3">
        <v>23</v>
      </c>
    </row>
    <row r="24" spans="1:30" ht="20.399999999999999" customHeight="1" x14ac:dyDescent="0.3">
      <c r="A24">
        <v>22</v>
      </c>
      <c r="B24" t="s">
        <v>62</v>
      </c>
      <c r="C24" s="3">
        <v>48</v>
      </c>
      <c r="D24" s="3">
        <v>51</v>
      </c>
      <c r="E24" s="3">
        <v>6</v>
      </c>
      <c r="F24" s="3">
        <v>70</v>
      </c>
      <c r="G24" s="3">
        <v>21</v>
      </c>
      <c r="H24" s="3">
        <v>86</v>
      </c>
      <c r="I24" s="3">
        <v>54</v>
      </c>
      <c r="J24" s="3">
        <v>53</v>
      </c>
      <c r="K24" s="3">
        <v>39</v>
      </c>
      <c r="L24" s="3">
        <v>57</v>
      </c>
      <c r="M24" s="3">
        <v>33</v>
      </c>
      <c r="N24" s="3" t="s">
        <v>158</v>
      </c>
      <c r="O24" s="3">
        <v>18</v>
      </c>
      <c r="P24" s="3">
        <v>88</v>
      </c>
      <c r="Q24" s="24">
        <v>67275</v>
      </c>
      <c r="R24" s="3">
        <v>21</v>
      </c>
      <c r="S24" s="3">
        <v>3</v>
      </c>
      <c r="T24" s="3" t="s">
        <v>434</v>
      </c>
      <c r="U24" s="3">
        <v>22</v>
      </c>
      <c r="V24" s="3" t="s">
        <v>12</v>
      </c>
      <c r="W24" s="3">
        <v>1</v>
      </c>
      <c r="X24" s="3" t="s">
        <v>324</v>
      </c>
      <c r="Y24" s="3">
        <v>28</v>
      </c>
      <c r="Z24" s="3">
        <v>8.39</v>
      </c>
      <c r="AA24" s="3">
        <v>54</v>
      </c>
      <c r="AB24" s="24">
        <v>67275</v>
      </c>
      <c r="AC24" s="3">
        <v>20</v>
      </c>
      <c r="AD24" s="3">
        <v>22</v>
      </c>
    </row>
    <row r="25" spans="1:30" ht="20.399999999999999" customHeight="1" x14ac:dyDescent="0.3">
      <c r="A25">
        <v>23</v>
      </c>
      <c r="B25" t="s">
        <v>55</v>
      </c>
      <c r="C25" s="3">
        <v>39</v>
      </c>
      <c r="D25" s="3">
        <v>36</v>
      </c>
      <c r="E25" s="3">
        <v>81</v>
      </c>
      <c r="F25" s="3">
        <v>80</v>
      </c>
      <c r="G25" s="3">
        <v>18</v>
      </c>
      <c r="H25" s="3">
        <v>84</v>
      </c>
      <c r="I25" s="3">
        <v>66</v>
      </c>
      <c r="J25" s="3">
        <v>125</v>
      </c>
      <c r="K25" s="3">
        <v>80</v>
      </c>
      <c r="L25" s="3">
        <v>8</v>
      </c>
      <c r="M25" s="3">
        <v>12</v>
      </c>
      <c r="N25" s="3" t="s">
        <v>353</v>
      </c>
      <c r="O25" s="3">
        <v>14</v>
      </c>
      <c r="P25" s="3">
        <v>94</v>
      </c>
      <c r="Q25" s="24">
        <v>94218</v>
      </c>
      <c r="R25" s="3">
        <v>2</v>
      </c>
      <c r="S25" s="3">
        <v>90</v>
      </c>
      <c r="T25" s="3" t="s">
        <v>174</v>
      </c>
      <c r="U25" s="3">
        <v>26</v>
      </c>
      <c r="V25" s="3" t="s">
        <v>7</v>
      </c>
      <c r="W25" s="3">
        <v>0</v>
      </c>
      <c r="X25" s="3" t="s">
        <v>175</v>
      </c>
      <c r="Y25" s="3">
        <v>31</v>
      </c>
      <c r="Z25" s="3">
        <v>9.25</v>
      </c>
      <c r="AA25" s="3">
        <v>13</v>
      </c>
      <c r="AB25" s="24">
        <v>94218</v>
      </c>
      <c r="AC25" s="3">
        <v>9</v>
      </c>
      <c r="AD25" s="3">
        <v>18</v>
      </c>
    </row>
    <row r="26" spans="1:30" ht="20.399999999999999" customHeight="1" x14ac:dyDescent="0.3">
      <c r="A26">
        <v>23</v>
      </c>
      <c r="B26" t="s">
        <v>56</v>
      </c>
      <c r="C26" s="3">
        <v>57</v>
      </c>
      <c r="D26" s="3">
        <v>27</v>
      </c>
      <c r="E26" s="3">
        <v>31</v>
      </c>
      <c r="F26" s="3">
        <v>100</v>
      </c>
      <c r="G26" s="3">
        <v>27</v>
      </c>
      <c r="H26" s="3">
        <v>88</v>
      </c>
      <c r="I26" s="3">
        <v>26</v>
      </c>
      <c r="J26" s="3">
        <v>47</v>
      </c>
      <c r="K26" s="3">
        <v>38</v>
      </c>
      <c r="L26" s="3">
        <v>7</v>
      </c>
      <c r="M26" s="3">
        <v>41</v>
      </c>
      <c r="N26" s="3" t="s">
        <v>459</v>
      </c>
      <c r="O26" s="3">
        <v>24</v>
      </c>
      <c r="P26" s="3">
        <v>100</v>
      </c>
      <c r="Q26" s="24">
        <v>109242</v>
      </c>
      <c r="R26" s="3">
        <v>9</v>
      </c>
      <c r="S26" s="3">
        <v>78</v>
      </c>
      <c r="T26" s="3" t="s">
        <v>174</v>
      </c>
      <c r="U26" s="3">
        <v>41</v>
      </c>
      <c r="V26" s="3" t="s">
        <v>6</v>
      </c>
      <c r="W26" s="3">
        <v>0</v>
      </c>
      <c r="X26" s="3" t="s">
        <v>233</v>
      </c>
      <c r="Y26" s="3">
        <v>24</v>
      </c>
      <c r="Z26" s="3">
        <v>9.5</v>
      </c>
      <c r="AA26" s="3">
        <v>34</v>
      </c>
      <c r="AB26" s="24">
        <v>109242</v>
      </c>
      <c r="AC26" s="3">
        <v>38</v>
      </c>
      <c r="AD26" s="3">
        <v>33</v>
      </c>
    </row>
    <row r="27" spans="1:30" ht="20.399999999999999" customHeight="1" x14ac:dyDescent="0.3">
      <c r="A27">
        <v>25</v>
      </c>
      <c r="B27" t="s">
        <v>54</v>
      </c>
      <c r="C27" s="3">
        <v>25</v>
      </c>
      <c r="D27" s="3">
        <v>40</v>
      </c>
      <c r="E27" s="3">
        <v>79</v>
      </c>
      <c r="F27" s="3">
        <v>13</v>
      </c>
      <c r="G27" s="3">
        <v>17</v>
      </c>
      <c r="H27" s="3">
        <v>84</v>
      </c>
      <c r="I27" s="3">
        <v>43</v>
      </c>
      <c r="J27" s="3">
        <v>68</v>
      </c>
      <c r="K27" s="3">
        <v>621</v>
      </c>
      <c r="L27" s="3">
        <v>72</v>
      </c>
      <c r="M27" s="3">
        <v>50</v>
      </c>
      <c r="N27" s="3" t="s">
        <v>314</v>
      </c>
      <c r="O27" s="3">
        <v>16</v>
      </c>
      <c r="P27" s="3">
        <v>100</v>
      </c>
      <c r="Q27" s="24">
        <v>73440</v>
      </c>
      <c r="R27" s="3">
        <v>70</v>
      </c>
      <c r="S27" s="3">
        <v>11</v>
      </c>
      <c r="T27" s="3" t="s">
        <v>174</v>
      </c>
      <c r="U27" s="3">
        <v>96</v>
      </c>
      <c r="V27" s="3" t="s">
        <v>10</v>
      </c>
      <c r="W27" s="3">
        <v>0</v>
      </c>
      <c r="X27" s="3" t="s">
        <v>175</v>
      </c>
      <c r="Y27" s="3">
        <v>10</v>
      </c>
      <c r="Z27" s="3">
        <v>8.82</v>
      </c>
      <c r="AA27" s="3">
        <v>82</v>
      </c>
      <c r="AB27" s="24">
        <v>72709</v>
      </c>
      <c r="AC27" s="3">
        <v>86</v>
      </c>
      <c r="AD27" s="3">
        <v>10</v>
      </c>
    </row>
    <row r="28" spans="1:30" ht="20.399999999999999" customHeight="1" x14ac:dyDescent="0.3">
      <c r="A28">
        <v>26</v>
      </c>
      <c r="B28" t="s">
        <v>61</v>
      </c>
      <c r="C28" s="3">
        <v>59</v>
      </c>
      <c r="D28" s="3">
        <v>34</v>
      </c>
      <c r="E28" s="3">
        <v>40</v>
      </c>
      <c r="F28" s="3">
        <v>78</v>
      </c>
      <c r="G28" s="3">
        <v>21</v>
      </c>
      <c r="H28" s="3">
        <v>89</v>
      </c>
      <c r="I28" s="3">
        <v>48</v>
      </c>
      <c r="J28" s="3">
        <v>43</v>
      </c>
      <c r="K28" s="3">
        <v>360</v>
      </c>
      <c r="L28" s="3">
        <v>33</v>
      </c>
      <c r="M28" s="3">
        <v>60</v>
      </c>
      <c r="N28" s="3" t="s">
        <v>460</v>
      </c>
      <c r="O28" s="3">
        <v>24</v>
      </c>
      <c r="P28" s="3">
        <v>85</v>
      </c>
      <c r="Q28" s="24">
        <v>99678</v>
      </c>
      <c r="R28" s="3">
        <v>31</v>
      </c>
      <c r="S28" s="3">
        <v>74</v>
      </c>
      <c r="T28" s="3" t="s">
        <v>174</v>
      </c>
      <c r="U28" s="3">
        <v>0</v>
      </c>
      <c r="V28" s="3" t="s">
        <v>6</v>
      </c>
      <c r="W28" s="3">
        <v>0</v>
      </c>
      <c r="X28" s="3" t="s">
        <v>196</v>
      </c>
      <c r="Y28" s="3">
        <v>32</v>
      </c>
      <c r="Z28" s="3">
        <v>9.4</v>
      </c>
      <c r="AA28" s="3">
        <v>35</v>
      </c>
      <c r="AB28" s="24">
        <v>101288</v>
      </c>
      <c r="AC28" s="3">
        <v>8</v>
      </c>
      <c r="AD28" s="3">
        <v>14</v>
      </c>
    </row>
    <row r="29" spans="1:30" ht="20.399999999999999" customHeight="1" x14ac:dyDescent="0.3">
      <c r="A29">
        <v>26</v>
      </c>
      <c r="B29" t="s">
        <v>47</v>
      </c>
      <c r="C29" s="3">
        <v>18</v>
      </c>
      <c r="D29" s="3">
        <v>16</v>
      </c>
      <c r="E29" s="3">
        <v>43</v>
      </c>
      <c r="F29" s="3">
        <v>100</v>
      </c>
      <c r="G29" s="3" t="s">
        <v>174</v>
      </c>
      <c r="H29" s="3">
        <v>88</v>
      </c>
      <c r="I29" s="3">
        <v>38</v>
      </c>
      <c r="J29" s="3">
        <v>48</v>
      </c>
      <c r="K29" s="3">
        <v>112</v>
      </c>
      <c r="L29" s="3">
        <v>63</v>
      </c>
      <c r="M29" s="3">
        <v>25</v>
      </c>
      <c r="N29" s="3" t="s">
        <v>461</v>
      </c>
      <c r="O29" s="3">
        <v>35</v>
      </c>
      <c r="P29" s="3">
        <v>100</v>
      </c>
      <c r="Q29" s="24">
        <v>83952</v>
      </c>
      <c r="R29" s="3">
        <v>72</v>
      </c>
      <c r="S29" s="3">
        <v>23</v>
      </c>
      <c r="T29" s="3" t="s">
        <v>174</v>
      </c>
      <c r="U29" s="3">
        <v>50</v>
      </c>
      <c r="V29" s="3" t="s">
        <v>6</v>
      </c>
      <c r="W29" s="3">
        <v>1</v>
      </c>
      <c r="X29" s="3" t="s">
        <v>462</v>
      </c>
      <c r="Y29" s="3">
        <v>24</v>
      </c>
      <c r="Z29" s="3">
        <v>9</v>
      </c>
      <c r="AA29" s="3">
        <v>82</v>
      </c>
      <c r="AB29" s="24">
        <v>83952</v>
      </c>
      <c r="AC29" s="3">
        <v>41</v>
      </c>
      <c r="AD29" s="3" t="s">
        <v>174</v>
      </c>
    </row>
    <row r="30" spans="1:30" ht="20.399999999999999" customHeight="1" x14ac:dyDescent="0.3">
      <c r="A30">
        <v>28</v>
      </c>
      <c r="B30" t="s">
        <v>69</v>
      </c>
      <c r="C30" s="3">
        <v>55</v>
      </c>
      <c r="D30" s="3">
        <v>42</v>
      </c>
      <c r="E30" s="3">
        <v>16</v>
      </c>
      <c r="F30" s="3">
        <v>100</v>
      </c>
      <c r="G30" s="3">
        <v>37</v>
      </c>
      <c r="H30" s="3">
        <v>87</v>
      </c>
      <c r="I30" s="3">
        <v>50</v>
      </c>
      <c r="J30" s="3">
        <v>46</v>
      </c>
      <c r="K30" s="24">
        <v>1187</v>
      </c>
      <c r="L30" s="3">
        <v>50</v>
      </c>
      <c r="M30" s="3">
        <v>50</v>
      </c>
      <c r="N30" s="3" t="s">
        <v>243</v>
      </c>
      <c r="O30" s="3">
        <v>43</v>
      </c>
      <c r="P30" s="3">
        <v>100</v>
      </c>
      <c r="Q30" s="24">
        <v>69207</v>
      </c>
      <c r="R30" s="3">
        <v>72</v>
      </c>
      <c r="S30" s="3">
        <v>37</v>
      </c>
      <c r="T30" s="3" t="s">
        <v>174</v>
      </c>
      <c r="U30" s="3">
        <v>75</v>
      </c>
      <c r="V30" s="3" t="s">
        <v>1</v>
      </c>
      <c r="W30" s="3">
        <v>0</v>
      </c>
      <c r="X30" s="3" t="s">
        <v>159</v>
      </c>
      <c r="Y30" s="3">
        <v>21</v>
      </c>
      <c r="Z30" s="3">
        <v>8.74</v>
      </c>
      <c r="AA30" s="3">
        <v>37</v>
      </c>
      <c r="AB30" s="24">
        <v>69525</v>
      </c>
      <c r="AC30" s="3">
        <v>63</v>
      </c>
      <c r="AD30" s="3">
        <v>41</v>
      </c>
    </row>
    <row r="31" spans="1:30" ht="20.399999999999999" customHeight="1" x14ac:dyDescent="0.3">
      <c r="A31">
        <v>29</v>
      </c>
      <c r="B31" t="s">
        <v>46</v>
      </c>
      <c r="C31" s="3">
        <v>63</v>
      </c>
      <c r="D31" s="3">
        <v>38</v>
      </c>
      <c r="E31" s="3">
        <v>24</v>
      </c>
      <c r="F31" s="3">
        <v>100</v>
      </c>
      <c r="G31" s="3">
        <v>36</v>
      </c>
      <c r="H31" s="3">
        <v>87</v>
      </c>
      <c r="I31" s="3">
        <v>50</v>
      </c>
      <c r="J31" s="3">
        <v>50</v>
      </c>
      <c r="K31" s="24">
        <v>1245</v>
      </c>
      <c r="L31" s="3">
        <v>46</v>
      </c>
      <c r="M31" s="3">
        <v>38</v>
      </c>
      <c r="N31" s="3" t="s">
        <v>463</v>
      </c>
      <c r="O31" s="3">
        <v>40</v>
      </c>
      <c r="P31" s="3">
        <v>99</v>
      </c>
      <c r="Q31" s="24">
        <v>78031</v>
      </c>
      <c r="R31" s="3">
        <v>55</v>
      </c>
      <c r="S31" s="3">
        <v>30</v>
      </c>
      <c r="T31" s="3" t="s">
        <v>174</v>
      </c>
      <c r="U31" s="3">
        <v>85</v>
      </c>
      <c r="V31" s="3" t="s">
        <v>464</v>
      </c>
      <c r="W31" s="3">
        <v>2</v>
      </c>
      <c r="X31" s="3" t="s">
        <v>170</v>
      </c>
      <c r="Y31" s="3">
        <v>21</v>
      </c>
      <c r="Z31" s="3">
        <v>9</v>
      </c>
      <c r="AA31" s="3">
        <v>39</v>
      </c>
      <c r="AB31" s="24">
        <v>77814</v>
      </c>
      <c r="AC31" s="3">
        <v>76</v>
      </c>
      <c r="AD31" s="3">
        <v>40</v>
      </c>
    </row>
    <row r="32" spans="1:30" ht="20.399999999999999" customHeight="1" x14ac:dyDescent="0.3">
      <c r="A32">
        <v>29</v>
      </c>
      <c r="B32" t="s">
        <v>67</v>
      </c>
      <c r="C32" s="3">
        <v>6</v>
      </c>
      <c r="D32" s="3">
        <v>25</v>
      </c>
      <c r="E32" s="3">
        <v>67</v>
      </c>
      <c r="F32" s="3">
        <v>90</v>
      </c>
      <c r="G32" s="3">
        <v>31</v>
      </c>
      <c r="H32" s="3">
        <v>83</v>
      </c>
      <c r="I32" s="3">
        <v>50</v>
      </c>
      <c r="J32" s="3">
        <v>66</v>
      </c>
      <c r="K32" s="3">
        <v>181</v>
      </c>
      <c r="L32" s="3">
        <v>87</v>
      </c>
      <c r="M32" s="3">
        <v>17</v>
      </c>
      <c r="N32" s="3" t="s">
        <v>465</v>
      </c>
      <c r="O32" s="3">
        <v>37</v>
      </c>
      <c r="P32" s="3">
        <v>100</v>
      </c>
      <c r="Q32" s="24">
        <v>80474</v>
      </c>
      <c r="R32" s="3">
        <v>83</v>
      </c>
      <c r="S32" s="3">
        <v>19</v>
      </c>
      <c r="T32" s="3" t="s">
        <v>174</v>
      </c>
      <c r="U32" s="3">
        <v>17</v>
      </c>
      <c r="V32" s="3" t="s">
        <v>0</v>
      </c>
      <c r="W32" s="3">
        <v>0</v>
      </c>
      <c r="X32" s="3" t="s">
        <v>233</v>
      </c>
      <c r="Y32" s="3">
        <v>24</v>
      </c>
      <c r="Z32" s="3">
        <v>8.4499999999999993</v>
      </c>
      <c r="AA32" s="3">
        <v>34</v>
      </c>
      <c r="AB32" s="24">
        <v>80474</v>
      </c>
      <c r="AC32" s="3">
        <v>11</v>
      </c>
      <c r="AD32" s="3">
        <v>28</v>
      </c>
    </row>
    <row r="33" spans="1:30" ht="20.399999999999999" customHeight="1" x14ac:dyDescent="0.3">
      <c r="A33">
        <v>31</v>
      </c>
      <c r="B33" t="s">
        <v>59</v>
      </c>
      <c r="C33" s="3">
        <v>30</v>
      </c>
      <c r="D33" s="3">
        <v>40</v>
      </c>
      <c r="E33" s="3">
        <v>30</v>
      </c>
      <c r="F33" s="3">
        <v>100</v>
      </c>
      <c r="G33" s="3">
        <v>31</v>
      </c>
      <c r="H33" s="3">
        <v>83</v>
      </c>
      <c r="I33" s="3">
        <v>71</v>
      </c>
      <c r="J33" s="3">
        <v>105</v>
      </c>
      <c r="K33" s="3">
        <v>96</v>
      </c>
      <c r="L33" s="3">
        <v>6</v>
      </c>
      <c r="M33" s="3">
        <v>31</v>
      </c>
      <c r="N33" s="3" t="s">
        <v>187</v>
      </c>
      <c r="O33" s="3">
        <v>28</v>
      </c>
      <c r="P33" s="3">
        <v>91</v>
      </c>
      <c r="Q33" s="24">
        <v>84670</v>
      </c>
      <c r="R33" s="3">
        <v>5</v>
      </c>
      <c r="S33" s="3">
        <v>89</v>
      </c>
      <c r="T33" s="3" t="s">
        <v>174</v>
      </c>
      <c r="U33" s="3">
        <v>31</v>
      </c>
      <c r="V33" s="3" t="s">
        <v>7</v>
      </c>
      <c r="W33" s="3">
        <v>1</v>
      </c>
      <c r="X33" s="3" t="s">
        <v>175</v>
      </c>
      <c r="Y33" s="3">
        <v>30</v>
      </c>
      <c r="Z33" s="3">
        <v>9.44</v>
      </c>
      <c r="AA33" s="3">
        <v>25</v>
      </c>
      <c r="AB33" s="24">
        <v>84670</v>
      </c>
      <c r="AC33" s="3">
        <v>10</v>
      </c>
      <c r="AD33" s="3">
        <v>35</v>
      </c>
    </row>
    <row r="34" spans="1:30" ht="20.399999999999999" customHeight="1" x14ac:dyDescent="0.3">
      <c r="A34">
        <v>32</v>
      </c>
      <c r="B34" t="s">
        <v>70</v>
      </c>
      <c r="C34" s="3">
        <v>12</v>
      </c>
      <c r="D34" s="3">
        <v>37</v>
      </c>
      <c r="E34" s="3">
        <v>54</v>
      </c>
      <c r="F34" s="3">
        <v>100</v>
      </c>
      <c r="G34" s="3">
        <v>36</v>
      </c>
      <c r="H34" s="3">
        <v>87</v>
      </c>
      <c r="I34" s="3">
        <v>38</v>
      </c>
      <c r="J34" s="3">
        <v>64</v>
      </c>
      <c r="K34" s="3">
        <v>110</v>
      </c>
      <c r="L34" s="3">
        <v>18</v>
      </c>
      <c r="M34" s="3">
        <v>29</v>
      </c>
      <c r="N34" s="3" t="s">
        <v>466</v>
      </c>
      <c r="O34" s="3">
        <v>41</v>
      </c>
      <c r="P34" s="3">
        <v>90</v>
      </c>
      <c r="Q34" s="24">
        <v>70709</v>
      </c>
      <c r="R34" s="3">
        <v>53</v>
      </c>
      <c r="S34" s="3">
        <v>26</v>
      </c>
      <c r="T34" s="3" t="s">
        <v>174</v>
      </c>
      <c r="U34" s="3">
        <v>29</v>
      </c>
      <c r="V34" s="3" t="s">
        <v>10</v>
      </c>
      <c r="W34" s="3">
        <v>1</v>
      </c>
      <c r="X34" s="3" t="s">
        <v>178</v>
      </c>
      <c r="Y34" s="3">
        <v>12</v>
      </c>
      <c r="Z34" s="3">
        <v>9.16</v>
      </c>
      <c r="AA34" s="3">
        <v>88</v>
      </c>
      <c r="AB34" s="24">
        <v>70709</v>
      </c>
      <c r="AC34" s="3">
        <v>62</v>
      </c>
      <c r="AD34" s="3">
        <v>35</v>
      </c>
    </row>
    <row r="35" spans="1:30" ht="20.399999999999999" customHeight="1" x14ac:dyDescent="0.3">
      <c r="A35">
        <v>32</v>
      </c>
      <c r="B35" t="s">
        <v>63</v>
      </c>
      <c r="C35" s="3">
        <v>70</v>
      </c>
      <c r="D35" s="3">
        <v>46</v>
      </c>
      <c r="E35" s="3">
        <v>12</v>
      </c>
      <c r="F35" s="3">
        <v>100</v>
      </c>
      <c r="G35" s="3">
        <v>32</v>
      </c>
      <c r="H35" s="3">
        <v>86</v>
      </c>
      <c r="I35" s="3">
        <v>50</v>
      </c>
      <c r="J35" s="3">
        <v>50</v>
      </c>
      <c r="K35" s="3">
        <v>817</v>
      </c>
      <c r="L35" s="3">
        <v>41</v>
      </c>
      <c r="M35" s="3">
        <v>10</v>
      </c>
      <c r="N35" s="3" t="s">
        <v>467</v>
      </c>
      <c r="O35" s="3">
        <v>33</v>
      </c>
      <c r="P35" s="3">
        <v>100</v>
      </c>
      <c r="Q35" s="24">
        <v>67564</v>
      </c>
      <c r="R35" s="3">
        <v>87</v>
      </c>
      <c r="S35" s="3">
        <v>41</v>
      </c>
      <c r="T35" s="3" t="s">
        <v>174</v>
      </c>
      <c r="U35" s="3">
        <v>70</v>
      </c>
      <c r="V35" s="3" t="s">
        <v>1</v>
      </c>
      <c r="W35" s="3">
        <v>2</v>
      </c>
      <c r="X35" s="3" t="s">
        <v>170</v>
      </c>
      <c r="Y35" s="3">
        <v>24</v>
      </c>
      <c r="Z35" s="3">
        <v>9.0500000000000007</v>
      </c>
      <c r="AA35" s="3">
        <v>26</v>
      </c>
      <c r="AB35" s="24">
        <v>68481</v>
      </c>
      <c r="AC35" s="3">
        <v>48</v>
      </c>
      <c r="AD35" s="3">
        <v>32</v>
      </c>
    </row>
    <row r="36" spans="1:30" ht="20.399999999999999" customHeight="1" x14ac:dyDescent="0.3">
      <c r="A36">
        <v>34</v>
      </c>
      <c r="B36" t="s">
        <v>75</v>
      </c>
      <c r="C36" s="3">
        <v>50</v>
      </c>
      <c r="D36" s="3">
        <v>19</v>
      </c>
      <c r="E36" s="3">
        <v>51</v>
      </c>
      <c r="F36" s="3">
        <v>6</v>
      </c>
      <c r="G36" s="3">
        <v>33</v>
      </c>
      <c r="H36" s="3">
        <v>89</v>
      </c>
      <c r="I36" s="3">
        <v>41</v>
      </c>
      <c r="J36" s="3">
        <v>41</v>
      </c>
      <c r="K36" s="3">
        <v>109</v>
      </c>
      <c r="L36" s="3">
        <v>3</v>
      </c>
      <c r="M36" s="3">
        <v>20</v>
      </c>
      <c r="N36" s="3" t="s">
        <v>468</v>
      </c>
      <c r="O36" s="3">
        <v>36</v>
      </c>
      <c r="P36" s="3">
        <v>100</v>
      </c>
      <c r="Q36" s="24">
        <v>100788</v>
      </c>
      <c r="R36" s="3">
        <v>28</v>
      </c>
      <c r="S36" s="3">
        <v>60</v>
      </c>
      <c r="T36" s="3" t="s">
        <v>174</v>
      </c>
      <c r="U36" s="3">
        <v>30</v>
      </c>
      <c r="V36" s="3" t="s">
        <v>6</v>
      </c>
      <c r="W36" s="3">
        <v>1</v>
      </c>
      <c r="X36" s="3" t="s">
        <v>175</v>
      </c>
      <c r="Y36" s="3">
        <v>22</v>
      </c>
      <c r="Z36" s="3">
        <v>9.56</v>
      </c>
      <c r="AA36" s="3">
        <v>44</v>
      </c>
      <c r="AB36" s="24">
        <v>100788</v>
      </c>
      <c r="AC36" s="3">
        <v>43</v>
      </c>
      <c r="AD36" s="3">
        <v>28</v>
      </c>
    </row>
    <row r="37" spans="1:30" ht="20.399999999999999" customHeight="1" x14ac:dyDescent="0.3">
      <c r="A37">
        <v>35</v>
      </c>
      <c r="B37" t="s">
        <v>77</v>
      </c>
      <c r="C37" s="3">
        <v>35</v>
      </c>
      <c r="D37" s="3">
        <v>29</v>
      </c>
      <c r="E37" s="3">
        <v>3</v>
      </c>
      <c r="F37" s="3">
        <v>100</v>
      </c>
      <c r="G37" s="3" t="s">
        <v>174</v>
      </c>
      <c r="H37" s="3">
        <v>80</v>
      </c>
      <c r="I37" s="3">
        <v>40</v>
      </c>
      <c r="J37" s="3">
        <v>68</v>
      </c>
      <c r="K37" s="3">
        <v>45</v>
      </c>
      <c r="L37" s="3">
        <v>28</v>
      </c>
      <c r="M37" s="3">
        <v>6</v>
      </c>
      <c r="N37" s="3" t="s">
        <v>187</v>
      </c>
      <c r="O37" s="3">
        <v>29</v>
      </c>
      <c r="P37" s="3">
        <v>98</v>
      </c>
      <c r="Q37" s="24">
        <v>72809</v>
      </c>
      <c r="R37" s="3">
        <v>39</v>
      </c>
      <c r="S37" s="3">
        <v>56</v>
      </c>
      <c r="T37" s="3" t="s">
        <v>174</v>
      </c>
      <c r="U37" s="3">
        <v>35</v>
      </c>
      <c r="V37" s="3" t="s">
        <v>17</v>
      </c>
      <c r="W37" s="3">
        <v>1</v>
      </c>
      <c r="X37" s="3" t="s">
        <v>218</v>
      </c>
      <c r="Y37" s="3">
        <v>10</v>
      </c>
      <c r="Z37" s="3">
        <v>8.31</v>
      </c>
      <c r="AA37" s="3">
        <v>36</v>
      </c>
      <c r="AB37" s="24">
        <v>72809</v>
      </c>
      <c r="AC37" s="3">
        <v>30</v>
      </c>
      <c r="AD37" s="3" t="s">
        <v>174</v>
      </c>
    </row>
    <row r="38" spans="1:30" ht="20.399999999999999" customHeight="1" x14ac:dyDescent="0.3">
      <c r="A38">
        <v>36</v>
      </c>
      <c r="B38" t="s">
        <v>68</v>
      </c>
      <c r="C38" s="3">
        <v>54</v>
      </c>
      <c r="D38" s="3">
        <v>18</v>
      </c>
      <c r="E38" s="3">
        <v>55</v>
      </c>
      <c r="F38" s="3">
        <v>100</v>
      </c>
      <c r="G38" s="3">
        <v>35</v>
      </c>
      <c r="H38" s="3">
        <v>77</v>
      </c>
      <c r="I38" s="3">
        <v>37</v>
      </c>
      <c r="J38" s="3">
        <v>41</v>
      </c>
      <c r="K38" s="3">
        <v>441</v>
      </c>
      <c r="L38" s="3">
        <v>29</v>
      </c>
      <c r="M38" s="3">
        <v>36</v>
      </c>
      <c r="N38" s="3" t="s">
        <v>187</v>
      </c>
      <c r="O38" s="3">
        <v>44</v>
      </c>
      <c r="P38" s="3">
        <v>100</v>
      </c>
      <c r="Q38" s="24">
        <v>128873</v>
      </c>
      <c r="R38" s="3">
        <v>7</v>
      </c>
      <c r="S38" s="3">
        <v>84</v>
      </c>
      <c r="T38" s="3" t="s">
        <v>174</v>
      </c>
      <c r="U38" s="3">
        <v>18</v>
      </c>
      <c r="V38" s="3" t="s">
        <v>14</v>
      </c>
      <c r="W38" s="3">
        <v>0</v>
      </c>
      <c r="X38" s="3" t="s">
        <v>357</v>
      </c>
      <c r="Y38" s="3">
        <v>21</v>
      </c>
      <c r="Z38" s="3">
        <v>8.85</v>
      </c>
      <c r="AA38" s="3">
        <v>0</v>
      </c>
      <c r="AB38" s="24">
        <v>128599</v>
      </c>
      <c r="AC38" s="3">
        <v>88</v>
      </c>
      <c r="AD38" s="3">
        <v>26</v>
      </c>
    </row>
    <row r="39" spans="1:30" ht="20.399999999999999" customHeight="1" x14ac:dyDescent="0.3">
      <c r="A39">
        <v>36</v>
      </c>
      <c r="B39" t="s">
        <v>81</v>
      </c>
      <c r="C39" s="3">
        <v>21</v>
      </c>
      <c r="D39" s="3">
        <v>43</v>
      </c>
      <c r="E39" s="3">
        <v>52</v>
      </c>
      <c r="F39" s="3">
        <v>100</v>
      </c>
      <c r="G39" s="3" t="s">
        <v>174</v>
      </c>
      <c r="H39" s="3">
        <v>86</v>
      </c>
      <c r="I39" s="3">
        <v>41</v>
      </c>
      <c r="J39" s="3">
        <v>46</v>
      </c>
      <c r="K39" s="3">
        <v>236</v>
      </c>
      <c r="L39" s="3">
        <v>17</v>
      </c>
      <c r="M39" s="3">
        <v>19</v>
      </c>
      <c r="N39" s="3" t="s">
        <v>187</v>
      </c>
      <c r="O39" s="3" t="s">
        <v>174</v>
      </c>
      <c r="P39" s="3">
        <v>75</v>
      </c>
      <c r="Q39" s="24">
        <v>122456</v>
      </c>
      <c r="R39" s="3">
        <v>3</v>
      </c>
      <c r="S39" s="3">
        <v>88</v>
      </c>
      <c r="T39" s="3" t="s">
        <v>174</v>
      </c>
      <c r="U39" s="3">
        <v>19</v>
      </c>
      <c r="V39" s="3" t="s">
        <v>14</v>
      </c>
      <c r="W39" s="3">
        <v>0</v>
      </c>
      <c r="X39" s="3" t="s">
        <v>224</v>
      </c>
      <c r="Y39" s="3">
        <v>21</v>
      </c>
      <c r="Z39" s="3">
        <v>9.19</v>
      </c>
      <c r="AA39" s="3">
        <v>0</v>
      </c>
      <c r="AB39" s="24">
        <v>123564</v>
      </c>
      <c r="AC39" s="3">
        <v>85</v>
      </c>
      <c r="AD39" s="3" t="s">
        <v>174</v>
      </c>
    </row>
    <row r="40" spans="1:30" ht="20.399999999999999" customHeight="1" x14ac:dyDescent="0.3">
      <c r="A40">
        <v>38</v>
      </c>
      <c r="B40" t="s">
        <v>76</v>
      </c>
      <c r="C40" s="3">
        <v>51</v>
      </c>
      <c r="D40" s="3">
        <v>49</v>
      </c>
      <c r="E40" s="3">
        <v>68</v>
      </c>
      <c r="F40" s="3">
        <v>0</v>
      </c>
      <c r="G40" s="3" t="s">
        <v>174</v>
      </c>
      <c r="H40" s="3">
        <v>83</v>
      </c>
      <c r="I40" s="3">
        <v>66</v>
      </c>
      <c r="J40" s="3">
        <v>60</v>
      </c>
      <c r="K40" s="3">
        <v>94</v>
      </c>
      <c r="L40" s="3">
        <v>73</v>
      </c>
      <c r="M40" s="3">
        <v>35</v>
      </c>
      <c r="N40" s="3" t="s">
        <v>469</v>
      </c>
      <c r="O40" s="3" t="s">
        <v>174</v>
      </c>
      <c r="P40" s="3">
        <v>97</v>
      </c>
      <c r="Q40" s="24">
        <v>74827</v>
      </c>
      <c r="R40" s="3">
        <v>59</v>
      </c>
      <c r="S40" s="3">
        <v>14</v>
      </c>
      <c r="T40" s="3" t="s">
        <v>174</v>
      </c>
      <c r="U40" s="3">
        <v>35</v>
      </c>
      <c r="V40" s="3" t="s">
        <v>5</v>
      </c>
      <c r="W40" s="3">
        <v>0</v>
      </c>
      <c r="X40" s="3" t="s">
        <v>184</v>
      </c>
      <c r="Y40" s="3">
        <v>12</v>
      </c>
      <c r="Z40" s="3">
        <v>8.52</v>
      </c>
      <c r="AA40" s="3">
        <v>88</v>
      </c>
      <c r="AB40" s="24">
        <v>74827</v>
      </c>
      <c r="AC40" s="3">
        <v>31</v>
      </c>
      <c r="AD40" s="3" t="s">
        <v>174</v>
      </c>
    </row>
    <row r="41" spans="1:30" ht="20.399999999999999" customHeight="1" x14ac:dyDescent="0.3">
      <c r="A41">
        <v>39</v>
      </c>
      <c r="B41" t="s">
        <v>370</v>
      </c>
      <c r="C41" s="3">
        <v>4</v>
      </c>
      <c r="D41" s="3">
        <v>39</v>
      </c>
      <c r="E41" s="3">
        <v>45</v>
      </c>
      <c r="F41" s="3">
        <v>63</v>
      </c>
      <c r="G41" s="3">
        <v>34</v>
      </c>
      <c r="H41" s="3">
        <v>85</v>
      </c>
      <c r="I41" s="3">
        <v>50</v>
      </c>
      <c r="J41" s="3">
        <v>112</v>
      </c>
      <c r="K41" s="3">
        <v>187</v>
      </c>
      <c r="L41" s="3">
        <v>60</v>
      </c>
      <c r="M41" s="3">
        <v>15</v>
      </c>
      <c r="N41" s="3" t="s">
        <v>470</v>
      </c>
      <c r="O41" s="3">
        <v>42</v>
      </c>
      <c r="P41" s="3">
        <v>88</v>
      </c>
      <c r="Q41" s="24">
        <v>54756</v>
      </c>
      <c r="R41" s="3">
        <v>17</v>
      </c>
      <c r="S41" s="3">
        <v>32</v>
      </c>
      <c r="T41" s="3" t="s">
        <v>174</v>
      </c>
      <c r="U41" s="3">
        <v>62</v>
      </c>
      <c r="V41" s="3" t="s">
        <v>29</v>
      </c>
      <c r="W41" s="3">
        <v>0</v>
      </c>
      <c r="X41" s="3" t="s">
        <v>175</v>
      </c>
      <c r="Y41" s="3">
        <v>24</v>
      </c>
      <c r="Z41" s="3">
        <v>8.26</v>
      </c>
      <c r="AA41" s="3">
        <v>43</v>
      </c>
      <c r="AB41" s="24">
        <v>55170</v>
      </c>
      <c r="AC41" s="3">
        <v>46</v>
      </c>
      <c r="AD41" s="3">
        <v>20</v>
      </c>
    </row>
    <row r="42" spans="1:30" ht="20.399999999999999" customHeight="1" x14ac:dyDescent="0.3">
      <c r="A42">
        <v>40</v>
      </c>
      <c r="B42" t="s">
        <v>103</v>
      </c>
      <c r="C42" s="3">
        <v>29</v>
      </c>
      <c r="D42" s="3">
        <v>39</v>
      </c>
      <c r="E42" s="3">
        <v>32</v>
      </c>
      <c r="F42" s="3">
        <v>100</v>
      </c>
      <c r="G42" s="3">
        <v>41</v>
      </c>
      <c r="H42" s="3">
        <v>85</v>
      </c>
      <c r="I42" s="3">
        <v>52</v>
      </c>
      <c r="J42" s="3">
        <v>45</v>
      </c>
      <c r="K42" s="3">
        <v>122</v>
      </c>
      <c r="L42" s="3">
        <v>31</v>
      </c>
      <c r="M42" s="3">
        <v>25</v>
      </c>
      <c r="N42" s="3" t="s">
        <v>255</v>
      </c>
      <c r="O42" s="3">
        <v>37</v>
      </c>
      <c r="P42" s="3">
        <v>94</v>
      </c>
      <c r="Q42" s="24">
        <v>67191</v>
      </c>
      <c r="R42" s="3">
        <v>24</v>
      </c>
      <c r="S42" s="3">
        <v>28</v>
      </c>
      <c r="T42" s="3" t="s">
        <v>174</v>
      </c>
      <c r="U42" s="3">
        <v>69</v>
      </c>
      <c r="V42" s="3" t="s">
        <v>17</v>
      </c>
      <c r="W42" s="3">
        <v>0</v>
      </c>
      <c r="X42" s="3" t="s">
        <v>172</v>
      </c>
      <c r="Y42" s="3">
        <v>10</v>
      </c>
      <c r="Z42" s="3">
        <v>8.75</v>
      </c>
      <c r="AA42" s="3">
        <v>56</v>
      </c>
      <c r="AB42" s="24">
        <v>67191</v>
      </c>
      <c r="AC42" s="3">
        <v>35</v>
      </c>
      <c r="AD42" s="3">
        <v>45</v>
      </c>
    </row>
    <row r="43" spans="1:30" ht="20.399999999999999" customHeight="1" x14ac:dyDescent="0.3">
      <c r="A43">
        <v>41</v>
      </c>
      <c r="B43" t="s">
        <v>58</v>
      </c>
      <c r="C43" s="3">
        <v>23</v>
      </c>
      <c r="D43" s="3">
        <v>54</v>
      </c>
      <c r="E43" s="3">
        <v>37</v>
      </c>
      <c r="F43" s="3">
        <v>100</v>
      </c>
      <c r="G43" s="3">
        <v>30</v>
      </c>
      <c r="H43" s="3">
        <v>85</v>
      </c>
      <c r="I43" s="3">
        <v>58</v>
      </c>
      <c r="J43" s="3">
        <v>91</v>
      </c>
      <c r="K43" s="3">
        <v>80</v>
      </c>
      <c r="L43" s="3">
        <v>53</v>
      </c>
      <c r="M43" s="3">
        <v>14</v>
      </c>
      <c r="N43" s="3" t="s">
        <v>471</v>
      </c>
      <c r="O43" s="3">
        <v>27</v>
      </c>
      <c r="P43" s="3">
        <v>97</v>
      </c>
      <c r="Q43" s="24">
        <v>61878</v>
      </c>
      <c r="R43" s="3">
        <v>6</v>
      </c>
      <c r="S43" s="3">
        <v>39</v>
      </c>
      <c r="T43" s="3" t="s">
        <v>434</v>
      </c>
      <c r="U43" s="3">
        <v>21</v>
      </c>
      <c r="V43" s="3" t="s">
        <v>8</v>
      </c>
      <c r="W43" s="3">
        <v>1</v>
      </c>
      <c r="X43" s="3" t="s">
        <v>175</v>
      </c>
      <c r="Y43" s="3">
        <v>24</v>
      </c>
      <c r="Z43" s="3">
        <v>8</v>
      </c>
      <c r="AA43" s="3">
        <v>20</v>
      </c>
      <c r="AB43" s="24">
        <v>61878</v>
      </c>
      <c r="AC43" s="3">
        <v>17</v>
      </c>
      <c r="AD43" s="3">
        <v>23</v>
      </c>
    </row>
    <row r="44" spans="1:30" ht="20.399999999999999" customHeight="1" x14ac:dyDescent="0.3">
      <c r="A44">
        <v>42</v>
      </c>
      <c r="B44" t="s">
        <v>104</v>
      </c>
      <c r="C44" s="3">
        <v>85</v>
      </c>
      <c r="D44" s="3">
        <v>50</v>
      </c>
      <c r="E44" s="3">
        <v>42</v>
      </c>
      <c r="F44" s="3">
        <v>100</v>
      </c>
      <c r="G44" s="3">
        <v>42</v>
      </c>
      <c r="H44" s="3">
        <v>86</v>
      </c>
      <c r="I44" s="3">
        <v>51</v>
      </c>
      <c r="J44" s="3">
        <v>47</v>
      </c>
      <c r="K44" s="3">
        <v>490</v>
      </c>
      <c r="L44" s="3">
        <v>44</v>
      </c>
      <c r="M44" s="3">
        <v>53</v>
      </c>
      <c r="N44" s="3" t="s">
        <v>472</v>
      </c>
      <c r="O44" s="3">
        <v>33</v>
      </c>
      <c r="P44" s="3">
        <v>100</v>
      </c>
      <c r="Q44" s="24">
        <v>61828</v>
      </c>
      <c r="R44" s="3">
        <v>35</v>
      </c>
      <c r="S44" s="3">
        <v>44</v>
      </c>
      <c r="T44" s="3" t="s">
        <v>174</v>
      </c>
      <c r="U44" s="3">
        <v>33</v>
      </c>
      <c r="V44" s="3" t="s">
        <v>1</v>
      </c>
      <c r="W44" s="3">
        <v>0</v>
      </c>
      <c r="X44" s="3" t="s">
        <v>233</v>
      </c>
      <c r="Y44" s="3">
        <v>16</v>
      </c>
      <c r="Z44" s="3">
        <v>8.9700000000000006</v>
      </c>
      <c r="AA44" s="3">
        <v>53</v>
      </c>
      <c r="AB44" s="24">
        <v>61527</v>
      </c>
      <c r="AC44" s="3">
        <v>23</v>
      </c>
      <c r="AD44" s="3">
        <v>51</v>
      </c>
    </row>
    <row r="45" spans="1:30" ht="20.399999999999999" customHeight="1" x14ac:dyDescent="0.3">
      <c r="A45">
        <v>43</v>
      </c>
      <c r="B45" t="s">
        <v>87</v>
      </c>
      <c r="C45" s="3">
        <v>9</v>
      </c>
      <c r="D45" s="3">
        <v>31</v>
      </c>
      <c r="E45" s="3">
        <v>75</v>
      </c>
      <c r="F45" s="3">
        <v>5</v>
      </c>
      <c r="G45" s="3">
        <v>33</v>
      </c>
      <c r="H45" s="3">
        <v>86</v>
      </c>
      <c r="I45" s="3">
        <v>56</v>
      </c>
      <c r="J45" s="3">
        <v>54</v>
      </c>
      <c r="K45" s="3">
        <v>103</v>
      </c>
      <c r="L45" s="3">
        <v>81</v>
      </c>
      <c r="M45" s="3">
        <v>50</v>
      </c>
      <c r="N45" s="3" t="s">
        <v>473</v>
      </c>
      <c r="O45" s="3">
        <v>24</v>
      </c>
      <c r="P45" s="3">
        <v>94</v>
      </c>
      <c r="Q45" s="24">
        <v>67682</v>
      </c>
      <c r="R45" s="3">
        <v>74</v>
      </c>
      <c r="S45" s="3">
        <v>20</v>
      </c>
      <c r="T45" s="3" t="s">
        <v>174</v>
      </c>
      <c r="U45" s="3">
        <v>57</v>
      </c>
      <c r="V45" s="3" t="s">
        <v>4</v>
      </c>
      <c r="W45" s="3">
        <v>0</v>
      </c>
      <c r="X45" s="3" t="s">
        <v>233</v>
      </c>
      <c r="Y45" s="3">
        <v>13</v>
      </c>
      <c r="Z45" s="3">
        <v>8.7100000000000009</v>
      </c>
      <c r="AA45" s="3">
        <v>92</v>
      </c>
      <c r="AB45" s="24">
        <v>67682</v>
      </c>
      <c r="AC45" s="3">
        <v>81</v>
      </c>
      <c r="AD45" s="3">
        <v>33</v>
      </c>
    </row>
    <row r="46" spans="1:30" ht="20.399999999999999" customHeight="1" x14ac:dyDescent="0.3">
      <c r="A46">
        <v>44</v>
      </c>
      <c r="B46" t="s">
        <v>66</v>
      </c>
      <c r="C46" s="3">
        <v>19</v>
      </c>
      <c r="D46" s="3">
        <v>47</v>
      </c>
      <c r="E46" s="3">
        <v>34</v>
      </c>
      <c r="F46" s="3">
        <v>84</v>
      </c>
      <c r="G46" s="3">
        <v>37</v>
      </c>
      <c r="H46" s="3">
        <v>83</v>
      </c>
      <c r="I46" s="3">
        <v>52</v>
      </c>
      <c r="J46" s="3">
        <v>55</v>
      </c>
      <c r="K46" s="3">
        <v>88</v>
      </c>
      <c r="L46" s="3">
        <v>77</v>
      </c>
      <c r="M46" s="3">
        <v>25</v>
      </c>
      <c r="N46" s="3" t="s">
        <v>474</v>
      </c>
      <c r="O46" s="3">
        <v>37</v>
      </c>
      <c r="P46" s="3">
        <v>100</v>
      </c>
      <c r="Q46" s="24">
        <v>57672</v>
      </c>
      <c r="R46" s="3">
        <v>38</v>
      </c>
      <c r="S46" s="3">
        <v>38</v>
      </c>
      <c r="T46" s="3" t="s">
        <v>174</v>
      </c>
      <c r="U46" s="3">
        <v>30</v>
      </c>
      <c r="V46" s="3" t="s">
        <v>9</v>
      </c>
      <c r="W46" s="3">
        <v>2</v>
      </c>
      <c r="X46" s="3" t="s">
        <v>202</v>
      </c>
      <c r="Y46" s="3">
        <v>19</v>
      </c>
      <c r="Z46" s="3">
        <v>8.8800000000000008</v>
      </c>
      <c r="AA46" s="3">
        <v>80</v>
      </c>
      <c r="AB46" s="24">
        <v>57692</v>
      </c>
      <c r="AC46" s="3">
        <v>47</v>
      </c>
      <c r="AD46" s="3">
        <v>30</v>
      </c>
    </row>
    <row r="47" spans="1:30" ht="20.399999999999999" customHeight="1" x14ac:dyDescent="0.3">
      <c r="A47">
        <v>45</v>
      </c>
      <c r="B47" t="s">
        <v>89</v>
      </c>
      <c r="C47" s="3">
        <v>14</v>
      </c>
      <c r="D47" s="3">
        <v>35</v>
      </c>
      <c r="E47" s="3">
        <v>60</v>
      </c>
      <c r="F47" s="3">
        <v>100</v>
      </c>
      <c r="G47" s="3">
        <v>34</v>
      </c>
      <c r="H47" s="3">
        <v>87</v>
      </c>
      <c r="I47" s="3">
        <v>66</v>
      </c>
      <c r="J47" s="3">
        <v>52</v>
      </c>
      <c r="K47" s="3">
        <v>180</v>
      </c>
      <c r="L47" s="3">
        <v>38</v>
      </c>
      <c r="M47" s="3">
        <v>50</v>
      </c>
      <c r="N47" s="3" t="s">
        <v>475</v>
      </c>
      <c r="O47" s="3">
        <v>29</v>
      </c>
      <c r="P47" s="3">
        <v>89</v>
      </c>
      <c r="Q47" s="24">
        <v>66543</v>
      </c>
      <c r="R47" s="3">
        <v>45</v>
      </c>
      <c r="S47" s="3">
        <v>12</v>
      </c>
      <c r="T47" s="3" t="s">
        <v>434</v>
      </c>
      <c r="U47" s="3">
        <v>40</v>
      </c>
      <c r="V47" s="3" t="s">
        <v>21</v>
      </c>
      <c r="W47" s="3">
        <v>0</v>
      </c>
      <c r="X47" s="3" t="s">
        <v>236</v>
      </c>
      <c r="Y47" s="3">
        <v>15</v>
      </c>
      <c r="Z47" s="3">
        <v>9.5</v>
      </c>
      <c r="AA47" s="3">
        <v>86</v>
      </c>
      <c r="AB47" s="24">
        <v>66259</v>
      </c>
      <c r="AC47" s="3">
        <v>82</v>
      </c>
      <c r="AD47" s="3">
        <v>27</v>
      </c>
    </row>
    <row r="48" spans="1:30" ht="20.399999999999999" customHeight="1" x14ac:dyDescent="0.3">
      <c r="A48">
        <v>46</v>
      </c>
      <c r="B48" t="s">
        <v>74</v>
      </c>
      <c r="C48" s="3">
        <v>7</v>
      </c>
      <c r="D48" s="3">
        <v>47</v>
      </c>
      <c r="E48" s="3">
        <v>56</v>
      </c>
      <c r="F48" s="3">
        <v>90</v>
      </c>
      <c r="G48" s="3">
        <v>45</v>
      </c>
      <c r="H48" s="3">
        <v>82</v>
      </c>
      <c r="I48" s="3">
        <v>48</v>
      </c>
      <c r="J48" s="3">
        <v>56</v>
      </c>
      <c r="K48" s="3">
        <v>180</v>
      </c>
      <c r="L48" s="3">
        <v>88</v>
      </c>
      <c r="M48" s="3">
        <v>53</v>
      </c>
      <c r="N48" s="3" t="s">
        <v>476</v>
      </c>
      <c r="O48" s="3">
        <v>47</v>
      </c>
      <c r="P48" s="3">
        <v>91</v>
      </c>
      <c r="Q48" s="24">
        <v>62667</v>
      </c>
      <c r="R48" s="3">
        <v>52</v>
      </c>
      <c r="S48" s="3">
        <v>9</v>
      </c>
      <c r="T48" s="3" t="s">
        <v>174</v>
      </c>
      <c r="U48" s="3">
        <v>73</v>
      </c>
      <c r="V48" s="3" t="s">
        <v>1</v>
      </c>
      <c r="W48" s="3">
        <v>1</v>
      </c>
      <c r="X48" s="3" t="s">
        <v>214</v>
      </c>
      <c r="Y48" s="3">
        <v>20</v>
      </c>
      <c r="Z48" s="3">
        <v>8.32</v>
      </c>
      <c r="AA48" s="3">
        <v>86</v>
      </c>
      <c r="AB48" s="24">
        <v>62636</v>
      </c>
      <c r="AC48" s="3">
        <v>61</v>
      </c>
      <c r="AD48" s="3">
        <v>43</v>
      </c>
    </row>
    <row r="49" spans="1:30" ht="20.399999999999999" customHeight="1" x14ac:dyDescent="0.3">
      <c r="A49">
        <v>46</v>
      </c>
      <c r="B49" t="s">
        <v>380</v>
      </c>
      <c r="C49" s="3">
        <v>86</v>
      </c>
      <c r="D49" s="3">
        <v>34</v>
      </c>
      <c r="E49" s="3">
        <v>17</v>
      </c>
      <c r="F49" s="3">
        <v>100</v>
      </c>
      <c r="G49" s="3">
        <v>47</v>
      </c>
      <c r="H49" s="3">
        <v>86</v>
      </c>
      <c r="I49" s="3">
        <v>50</v>
      </c>
      <c r="J49" s="3">
        <v>40</v>
      </c>
      <c r="K49" s="24">
        <v>1002</v>
      </c>
      <c r="L49" s="3">
        <v>55</v>
      </c>
      <c r="M49" s="3">
        <v>50</v>
      </c>
      <c r="N49" s="3" t="s">
        <v>435</v>
      </c>
      <c r="O49" s="3">
        <v>49</v>
      </c>
      <c r="P49" s="3">
        <v>100</v>
      </c>
      <c r="Q49" s="24">
        <v>62164</v>
      </c>
      <c r="R49" s="3">
        <v>51</v>
      </c>
      <c r="S49" s="3">
        <v>47</v>
      </c>
      <c r="T49" s="3" t="s">
        <v>174</v>
      </c>
      <c r="U49" s="3">
        <v>46</v>
      </c>
      <c r="V49" s="3" t="s">
        <v>1</v>
      </c>
      <c r="W49" s="3">
        <v>0</v>
      </c>
      <c r="X49" s="3" t="s">
        <v>159</v>
      </c>
      <c r="Y49" s="3">
        <v>30</v>
      </c>
      <c r="Z49" s="3">
        <v>8.36</v>
      </c>
      <c r="AA49" s="3">
        <v>52</v>
      </c>
      <c r="AB49" s="24">
        <v>61998</v>
      </c>
      <c r="AC49" s="3">
        <v>77</v>
      </c>
      <c r="AD49" s="3">
        <v>46</v>
      </c>
    </row>
    <row r="50" spans="1:30" ht="20.399999999999999" customHeight="1" x14ac:dyDescent="0.3">
      <c r="A50">
        <v>48</v>
      </c>
      <c r="B50" t="s">
        <v>73</v>
      </c>
      <c r="C50" s="3">
        <v>66</v>
      </c>
      <c r="D50" s="3">
        <v>51</v>
      </c>
      <c r="E50" s="3">
        <v>5</v>
      </c>
      <c r="F50" s="3">
        <v>100</v>
      </c>
      <c r="G50" s="3">
        <v>69</v>
      </c>
      <c r="H50" s="3">
        <v>84</v>
      </c>
      <c r="I50" s="3">
        <v>51</v>
      </c>
      <c r="J50" s="3">
        <v>42</v>
      </c>
      <c r="K50" s="3">
        <v>305</v>
      </c>
      <c r="L50" s="3">
        <v>78</v>
      </c>
      <c r="M50" s="3">
        <v>50</v>
      </c>
      <c r="N50" s="3" t="s">
        <v>477</v>
      </c>
      <c r="O50" s="3">
        <v>66</v>
      </c>
      <c r="P50" s="3">
        <v>97</v>
      </c>
      <c r="Q50" s="24">
        <v>60454</v>
      </c>
      <c r="R50" s="3">
        <v>61</v>
      </c>
      <c r="S50" s="3">
        <v>54</v>
      </c>
      <c r="T50" s="3" t="s">
        <v>174</v>
      </c>
      <c r="U50" s="3">
        <v>69</v>
      </c>
      <c r="V50" s="3" t="s">
        <v>1</v>
      </c>
      <c r="W50" s="3">
        <v>1</v>
      </c>
      <c r="X50" s="3" t="s">
        <v>159</v>
      </c>
      <c r="Y50" s="3">
        <v>24</v>
      </c>
      <c r="Z50" s="3">
        <v>8.5500000000000007</v>
      </c>
      <c r="AA50" s="3">
        <v>47</v>
      </c>
      <c r="AB50" s="24">
        <v>59940</v>
      </c>
      <c r="AC50" s="3">
        <v>79</v>
      </c>
      <c r="AD50" s="3">
        <v>94</v>
      </c>
    </row>
    <row r="51" spans="1:30" ht="20.399999999999999" customHeight="1" x14ac:dyDescent="0.3">
      <c r="A51">
        <v>49</v>
      </c>
      <c r="B51" t="s">
        <v>117</v>
      </c>
      <c r="C51" s="3">
        <v>11</v>
      </c>
      <c r="D51" s="3">
        <v>27</v>
      </c>
      <c r="E51" s="3">
        <v>74</v>
      </c>
      <c r="F51" s="3">
        <v>25</v>
      </c>
      <c r="G51" s="3" t="s">
        <v>174</v>
      </c>
      <c r="H51" s="3">
        <v>89</v>
      </c>
      <c r="I51" s="3">
        <v>47</v>
      </c>
      <c r="J51" s="3">
        <v>66</v>
      </c>
      <c r="K51" s="3">
        <v>62</v>
      </c>
      <c r="L51" s="3">
        <v>51</v>
      </c>
      <c r="M51" s="3">
        <v>25</v>
      </c>
      <c r="N51" s="3" t="s">
        <v>478</v>
      </c>
      <c r="O51" s="3">
        <v>57</v>
      </c>
      <c r="P51" s="3">
        <v>92</v>
      </c>
      <c r="Q51" s="24">
        <v>56876</v>
      </c>
      <c r="R51" s="3">
        <v>53</v>
      </c>
      <c r="S51" s="3">
        <v>49</v>
      </c>
      <c r="T51" s="3" t="s">
        <v>174</v>
      </c>
      <c r="U51" s="3">
        <v>0</v>
      </c>
      <c r="V51" s="3" t="s">
        <v>2</v>
      </c>
      <c r="W51" s="3">
        <v>0</v>
      </c>
      <c r="X51" s="3" t="s">
        <v>161</v>
      </c>
      <c r="Y51" s="3">
        <v>12</v>
      </c>
      <c r="Z51" s="3">
        <v>8.31</v>
      </c>
      <c r="AA51" s="3">
        <v>44</v>
      </c>
      <c r="AB51" s="24">
        <v>56876</v>
      </c>
      <c r="AC51" s="3">
        <v>3</v>
      </c>
      <c r="AD51" s="3" t="s">
        <v>174</v>
      </c>
    </row>
    <row r="52" spans="1:30" ht="20.399999999999999" customHeight="1" x14ac:dyDescent="0.3">
      <c r="A52">
        <v>50</v>
      </c>
      <c r="B52" t="s">
        <v>80</v>
      </c>
      <c r="C52" s="3">
        <v>47</v>
      </c>
      <c r="D52" s="3">
        <v>32</v>
      </c>
      <c r="E52" s="3">
        <v>72</v>
      </c>
      <c r="F52" s="3">
        <v>1</v>
      </c>
      <c r="G52" s="3">
        <v>44</v>
      </c>
      <c r="H52" s="3">
        <v>87</v>
      </c>
      <c r="I52" s="3">
        <v>45</v>
      </c>
      <c r="J52" s="3">
        <v>48</v>
      </c>
      <c r="K52" s="24">
        <v>1065</v>
      </c>
      <c r="L52" s="3">
        <v>79</v>
      </c>
      <c r="M52" s="3">
        <v>36</v>
      </c>
      <c r="N52" s="3" t="s">
        <v>479</v>
      </c>
      <c r="O52" s="3">
        <v>45</v>
      </c>
      <c r="P52" s="3">
        <v>94</v>
      </c>
      <c r="Q52" s="24">
        <v>74038</v>
      </c>
      <c r="R52" s="3">
        <v>47</v>
      </c>
      <c r="S52" s="3">
        <v>34</v>
      </c>
      <c r="T52" s="3" t="s">
        <v>434</v>
      </c>
      <c r="U52" s="3">
        <v>9</v>
      </c>
      <c r="V52" s="3" t="s">
        <v>19</v>
      </c>
      <c r="W52" s="3">
        <v>0</v>
      </c>
      <c r="X52" s="3" t="s">
        <v>222</v>
      </c>
      <c r="Y52" s="3">
        <v>24</v>
      </c>
      <c r="Z52" s="3">
        <v>8.7100000000000009</v>
      </c>
      <c r="AA52" s="3">
        <v>53</v>
      </c>
      <c r="AB52" s="24">
        <v>74399</v>
      </c>
      <c r="AC52" s="3">
        <v>15</v>
      </c>
      <c r="AD52" s="3">
        <v>38</v>
      </c>
    </row>
    <row r="53" spans="1:30" ht="20.399999999999999" customHeight="1" x14ac:dyDescent="0.3">
      <c r="A53">
        <v>50</v>
      </c>
      <c r="B53" t="s">
        <v>346</v>
      </c>
      <c r="C53" s="3">
        <v>61</v>
      </c>
      <c r="D53" s="3">
        <v>31</v>
      </c>
      <c r="E53" s="3">
        <v>70</v>
      </c>
      <c r="F53" s="3">
        <v>17</v>
      </c>
      <c r="G53" s="3">
        <v>40</v>
      </c>
      <c r="H53" s="3">
        <v>85</v>
      </c>
      <c r="I53" s="3">
        <v>45</v>
      </c>
      <c r="J53" s="3">
        <v>43</v>
      </c>
      <c r="K53" s="3">
        <v>601</v>
      </c>
      <c r="L53" s="3">
        <v>71</v>
      </c>
      <c r="M53" s="3">
        <v>50</v>
      </c>
      <c r="N53" s="3" t="s">
        <v>480</v>
      </c>
      <c r="O53" s="3">
        <v>32</v>
      </c>
      <c r="P53" s="3">
        <v>97</v>
      </c>
      <c r="Q53" s="24">
        <v>74488</v>
      </c>
      <c r="R53" s="3">
        <v>57</v>
      </c>
      <c r="S53" s="3">
        <v>35</v>
      </c>
      <c r="T53" s="3" t="s">
        <v>174</v>
      </c>
      <c r="U53" s="3">
        <v>75</v>
      </c>
      <c r="V53" s="3" t="s">
        <v>2</v>
      </c>
      <c r="W53" s="3">
        <v>0</v>
      </c>
      <c r="X53" s="3" t="s">
        <v>347</v>
      </c>
      <c r="Y53" s="3">
        <v>15</v>
      </c>
      <c r="Z53" s="3">
        <v>8.81</v>
      </c>
      <c r="AA53" s="3">
        <v>63</v>
      </c>
      <c r="AB53" s="24">
        <v>74770</v>
      </c>
      <c r="AC53" s="3">
        <v>13</v>
      </c>
      <c r="AD53" s="3">
        <v>37</v>
      </c>
    </row>
    <row r="54" spans="1:30" ht="20.399999999999999" customHeight="1" x14ac:dyDescent="0.3">
      <c r="A54">
        <v>52</v>
      </c>
      <c r="B54" t="s">
        <v>361</v>
      </c>
      <c r="C54" s="3">
        <v>27</v>
      </c>
      <c r="D54" s="3" t="s">
        <v>481</v>
      </c>
      <c r="E54" s="3">
        <v>88</v>
      </c>
      <c r="F54" s="3">
        <v>9</v>
      </c>
      <c r="G54" s="3" t="s">
        <v>174</v>
      </c>
      <c r="H54" s="3">
        <v>87</v>
      </c>
      <c r="I54" s="3">
        <v>45</v>
      </c>
      <c r="J54" s="3">
        <v>91</v>
      </c>
      <c r="K54" s="3">
        <v>38</v>
      </c>
      <c r="L54" s="3">
        <v>90</v>
      </c>
      <c r="M54" s="3">
        <v>0</v>
      </c>
      <c r="N54" s="3" t="s">
        <v>482</v>
      </c>
      <c r="O54" s="3" t="s">
        <v>174</v>
      </c>
      <c r="P54" s="3">
        <v>100</v>
      </c>
      <c r="Q54" s="24">
        <v>55281</v>
      </c>
      <c r="R54" s="3">
        <v>33</v>
      </c>
      <c r="S54" s="3">
        <v>16</v>
      </c>
      <c r="T54" s="3" t="s">
        <v>174</v>
      </c>
      <c r="U54" s="3" t="s">
        <v>483</v>
      </c>
      <c r="V54" s="3" t="s">
        <v>10</v>
      </c>
      <c r="W54" s="3">
        <v>0</v>
      </c>
      <c r="X54" s="3" t="s">
        <v>175</v>
      </c>
      <c r="Y54" s="3">
        <v>12</v>
      </c>
      <c r="Z54" s="3">
        <v>8.6999999999999993</v>
      </c>
      <c r="AA54" s="3">
        <v>74</v>
      </c>
      <c r="AB54" s="24">
        <v>55281</v>
      </c>
      <c r="AC54" s="3">
        <v>39</v>
      </c>
      <c r="AD54" s="3" t="s">
        <v>174</v>
      </c>
    </row>
    <row r="55" spans="1:30" ht="20.399999999999999" customHeight="1" x14ac:dyDescent="0.3">
      <c r="A55">
        <v>53</v>
      </c>
      <c r="B55" t="s">
        <v>96</v>
      </c>
      <c r="C55" s="3">
        <v>65</v>
      </c>
      <c r="D55" s="3">
        <v>34</v>
      </c>
      <c r="E55" s="3">
        <v>46</v>
      </c>
      <c r="F55" s="3">
        <v>41</v>
      </c>
      <c r="G55" s="3">
        <v>50</v>
      </c>
      <c r="H55" s="3">
        <v>86</v>
      </c>
      <c r="I55" s="3">
        <v>47</v>
      </c>
      <c r="J55" s="3">
        <v>48</v>
      </c>
      <c r="K55" s="3">
        <v>571</v>
      </c>
      <c r="L55" s="3">
        <v>65</v>
      </c>
      <c r="M55" s="3">
        <v>43</v>
      </c>
      <c r="N55" s="3" t="s">
        <v>475</v>
      </c>
      <c r="O55" s="3">
        <v>52</v>
      </c>
      <c r="P55" s="3">
        <v>97</v>
      </c>
      <c r="Q55" s="24">
        <v>64271</v>
      </c>
      <c r="R55" s="3">
        <v>26</v>
      </c>
      <c r="S55" s="3">
        <v>69</v>
      </c>
      <c r="T55" s="3" t="s">
        <v>434</v>
      </c>
      <c r="U55" s="3">
        <v>43</v>
      </c>
      <c r="V55" s="3" t="s">
        <v>22</v>
      </c>
      <c r="W55" s="3">
        <v>0</v>
      </c>
      <c r="X55" s="3" t="s">
        <v>222</v>
      </c>
      <c r="Y55" s="3">
        <v>24</v>
      </c>
      <c r="Z55" s="3">
        <v>8.6999999999999993</v>
      </c>
      <c r="AA55" s="3">
        <v>14</v>
      </c>
      <c r="AB55" s="24">
        <v>64333</v>
      </c>
      <c r="AC55" s="3">
        <v>2</v>
      </c>
      <c r="AD55" s="3">
        <v>46</v>
      </c>
    </row>
    <row r="56" spans="1:30" ht="20.399999999999999" customHeight="1" x14ac:dyDescent="0.3">
      <c r="A56">
        <v>54</v>
      </c>
      <c r="B56" t="s">
        <v>86</v>
      </c>
      <c r="C56" s="3">
        <v>44</v>
      </c>
      <c r="D56" s="3">
        <v>32</v>
      </c>
      <c r="E56" s="3">
        <v>14</v>
      </c>
      <c r="F56" s="3">
        <v>100</v>
      </c>
      <c r="G56" s="3">
        <v>53</v>
      </c>
      <c r="H56" s="3">
        <v>83</v>
      </c>
      <c r="I56" s="3">
        <v>55</v>
      </c>
      <c r="J56" s="3">
        <v>50</v>
      </c>
      <c r="K56" s="3">
        <v>510</v>
      </c>
      <c r="L56" s="3">
        <v>89</v>
      </c>
      <c r="M56" s="3">
        <v>45</v>
      </c>
      <c r="N56" s="3" t="s">
        <v>484</v>
      </c>
      <c r="O56" s="3">
        <v>51</v>
      </c>
      <c r="P56" s="3">
        <v>92</v>
      </c>
      <c r="Q56" s="24">
        <v>63988</v>
      </c>
      <c r="R56" s="3">
        <v>89</v>
      </c>
      <c r="S56" s="3">
        <v>42</v>
      </c>
      <c r="T56" s="3" t="s">
        <v>174</v>
      </c>
      <c r="U56" s="3">
        <v>91</v>
      </c>
      <c r="V56" s="3" t="s">
        <v>1</v>
      </c>
      <c r="W56" s="3">
        <v>1</v>
      </c>
      <c r="X56" s="3" t="s">
        <v>159</v>
      </c>
      <c r="Y56" s="3">
        <v>32</v>
      </c>
      <c r="Z56" s="3">
        <v>8.06</v>
      </c>
      <c r="AA56" s="3">
        <v>30</v>
      </c>
      <c r="AB56" s="24">
        <v>63667</v>
      </c>
      <c r="AC56" s="3">
        <v>55</v>
      </c>
      <c r="AD56" s="3">
        <v>55</v>
      </c>
    </row>
    <row r="57" spans="1:30" ht="20.399999999999999" customHeight="1" x14ac:dyDescent="0.3">
      <c r="A57">
        <v>55</v>
      </c>
      <c r="B57" t="s">
        <v>85</v>
      </c>
      <c r="C57" s="3">
        <v>79</v>
      </c>
      <c r="D57" s="3">
        <v>50</v>
      </c>
      <c r="E57" s="3">
        <v>33</v>
      </c>
      <c r="F57" s="3">
        <v>100</v>
      </c>
      <c r="G57" s="3">
        <v>47</v>
      </c>
      <c r="H57" s="3">
        <v>85</v>
      </c>
      <c r="I57" s="3">
        <v>19</v>
      </c>
      <c r="J57" s="3">
        <v>46</v>
      </c>
      <c r="K57" s="3">
        <v>164</v>
      </c>
      <c r="L57" s="3">
        <v>23</v>
      </c>
      <c r="M57" s="3">
        <v>44</v>
      </c>
      <c r="N57" s="3" t="s">
        <v>176</v>
      </c>
      <c r="O57" s="3">
        <v>46</v>
      </c>
      <c r="P57" s="3">
        <v>91</v>
      </c>
      <c r="Q57" s="24">
        <v>73832</v>
      </c>
      <c r="R57" s="3">
        <v>53</v>
      </c>
      <c r="S57" s="3">
        <v>72</v>
      </c>
      <c r="T57" s="3" t="s">
        <v>174</v>
      </c>
      <c r="U57" s="3">
        <v>67</v>
      </c>
      <c r="V57" s="3" t="s">
        <v>1</v>
      </c>
      <c r="W57" s="3">
        <v>0</v>
      </c>
      <c r="X57" s="3" t="s">
        <v>230</v>
      </c>
      <c r="Y57" s="3">
        <v>16</v>
      </c>
      <c r="Z57" s="3">
        <v>8.7200000000000006</v>
      </c>
      <c r="AA57" s="3">
        <v>49</v>
      </c>
      <c r="AB57" s="24">
        <v>73832</v>
      </c>
      <c r="AC57" s="3">
        <v>37</v>
      </c>
      <c r="AD57" s="3">
        <v>39</v>
      </c>
    </row>
    <row r="58" spans="1:30" ht="20.399999999999999" customHeight="1" x14ac:dyDescent="0.3">
      <c r="A58">
        <v>56</v>
      </c>
      <c r="B58" t="s">
        <v>97</v>
      </c>
      <c r="C58" s="3">
        <v>69</v>
      </c>
      <c r="D58" s="3">
        <v>44</v>
      </c>
      <c r="E58" s="3">
        <v>18</v>
      </c>
      <c r="F58" s="3">
        <v>100</v>
      </c>
      <c r="G58" s="3">
        <v>60</v>
      </c>
      <c r="H58" s="3">
        <v>87</v>
      </c>
      <c r="I58" s="3">
        <v>49</v>
      </c>
      <c r="J58" s="3">
        <v>38</v>
      </c>
      <c r="K58" s="3">
        <v>865</v>
      </c>
      <c r="L58" s="3">
        <v>75</v>
      </c>
      <c r="M58" s="3">
        <v>40</v>
      </c>
      <c r="N58" s="3" t="s">
        <v>485</v>
      </c>
      <c r="O58" s="3">
        <v>63</v>
      </c>
      <c r="P58" s="3">
        <v>95</v>
      </c>
      <c r="Q58" s="24">
        <v>59461</v>
      </c>
      <c r="R58" s="3">
        <v>53</v>
      </c>
      <c r="S58" s="3">
        <v>51</v>
      </c>
      <c r="T58" s="3" t="s">
        <v>174</v>
      </c>
      <c r="U58" s="3">
        <v>90</v>
      </c>
      <c r="V58" s="3" t="s">
        <v>486</v>
      </c>
      <c r="W58" s="3">
        <v>1</v>
      </c>
      <c r="X58" s="3" t="s">
        <v>249</v>
      </c>
      <c r="Y58" s="3">
        <v>22</v>
      </c>
      <c r="Z58" s="3">
        <v>8.69</v>
      </c>
      <c r="AA58" s="3">
        <v>19</v>
      </c>
      <c r="AB58" s="24">
        <v>60345</v>
      </c>
      <c r="AC58" s="3">
        <v>57</v>
      </c>
      <c r="AD58" s="3">
        <v>62</v>
      </c>
    </row>
    <row r="59" spans="1:30" ht="20.399999999999999" customHeight="1" x14ac:dyDescent="0.3">
      <c r="A59">
        <v>57</v>
      </c>
      <c r="B59" t="s">
        <v>111</v>
      </c>
      <c r="C59" s="3">
        <v>34</v>
      </c>
      <c r="D59" s="3">
        <v>30</v>
      </c>
      <c r="E59" s="3">
        <v>57</v>
      </c>
      <c r="F59" s="3">
        <v>15</v>
      </c>
      <c r="G59" s="3">
        <v>54</v>
      </c>
      <c r="H59" s="3">
        <v>86</v>
      </c>
      <c r="I59" s="3">
        <v>52</v>
      </c>
      <c r="J59" s="3">
        <v>48</v>
      </c>
      <c r="K59" s="3">
        <v>109</v>
      </c>
      <c r="L59" s="3">
        <v>35</v>
      </c>
      <c r="M59" s="3">
        <v>40</v>
      </c>
      <c r="N59" s="3" t="s">
        <v>472</v>
      </c>
      <c r="O59" s="3">
        <v>55</v>
      </c>
      <c r="P59" s="3">
        <v>96</v>
      </c>
      <c r="Q59" s="24">
        <v>61079</v>
      </c>
      <c r="R59" s="3">
        <v>48</v>
      </c>
      <c r="S59" s="3">
        <v>53</v>
      </c>
      <c r="T59" s="3" t="s">
        <v>174</v>
      </c>
      <c r="U59" s="3">
        <v>20</v>
      </c>
      <c r="V59" s="3" t="s">
        <v>2</v>
      </c>
      <c r="W59" s="3">
        <v>0</v>
      </c>
      <c r="X59" s="3" t="s">
        <v>266</v>
      </c>
      <c r="Y59" s="3">
        <v>14</v>
      </c>
      <c r="Z59" s="3">
        <v>8.93</v>
      </c>
      <c r="AA59" s="3">
        <v>51</v>
      </c>
      <c r="AB59" s="24">
        <v>61079</v>
      </c>
      <c r="AC59" s="3">
        <v>42</v>
      </c>
      <c r="AD59" s="3">
        <v>50</v>
      </c>
    </row>
    <row r="60" spans="1:30" ht="20.399999999999999" customHeight="1" x14ac:dyDescent="0.3">
      <c r="A60">
        <v>58</v>
      </c>
      <c r="B60" t="s">
        <v>398</v>
      </c>
      <c r="C60" s="3">
        <v>36</v>
      </c>
      <c r="D60" s="3">
        <v>35</v>
      </c>
      <c r="E60" s="3">
        <v>71</v>
      </c>
      <c r="F60" s="3">
        <v>0</v>
      </c>
      <c r="G60" s="3">
        <v>66</v>
      </c>
      <c r="H60" s="3">
        <v>86</v>
      </c>
      <c r="I60" s="3">
        <v>57</v>
      </c>
      <c r="J60" s="3">
        <v>49</v>
      </c>
      <c r="K60" s="3">
        <v>89</v>
      </c>
      <c r="L60" s="3">
        <v>16</v>
      </c>
      <c r="M60" s="3">
        <v>42</v>
      </c>
      <c r="N60" s="3" t="s">
        <v>372</v>
      </c>
      <c r="O60" s="3">
        <v>79</v>
      </c>
      <c r="P60" s="3">
        <v>95</v>
      </c>
      <c r="Q60" s="24">
        <v>57421</v>
      </c>
      <c r="R60" s="3">
        <v>57</v>
      </c>
      <c r="S60" s="3">
        <v>79</v>
      </c>
      <c r="T60" s="3" t="s">
        <v>174</v>
      </c>
      <c r="U60" s="3">
        <v>26</v>
      </c>
      <c r="V60" s="3" t="s">
        <v>4</v>
      </c>
      <c r="W60" s="3">
        <v>0</v>
      </c>
      <c r="X60" s="3" t="s">
        <v>199</v>
      </c>
      <c r="Y60" s="3">
        <v>12</v>
      </c>
      <c r="Z60" s="3">
        <v>9.1999999999999993</v>
      </c>
      <c r="AA60" s="3">
        <v>92</v>
      </c>
      <c r="AB60" s="24">
        <v>57421</v>
      </c>
      <c r="AC60" s="3">
        <v>40</v>
      </c>
      <c r="AD60" s="3">
        <v>61</v>
      </c>
    </row>
    <row r="61" spans="1:30" ht="20.399999999999999" customHeight="1" x14ac:dyDescent="0.3">
      <c r="A61">
        <v>59</v>
      </c>
      <c r="B61" t="s">
        <v>98</v>
      </c>
      <c r="C61" s="3">
        <v>53</v>
      </c>
      <c r="D61" s="3">
        <v>27</v>
      </c>
      <c r="E61" s="3">
        <v>41</v>
      </c>
      <c r="F61" s="3">
        <v>8</v>
      </c>
      <c r="G61" s="3">
        <v>53</v>
      </c>
      <c r="H61" s="3">
        <v>85</v>
      </c>
      <c r="I61" s="3">
        <v>60</v>
      </c>
      <c r="J61" s="3">
        <v>44</v>
      </c>
      <c r="K61" s="3">
        <v>98</v>
      </c>
      <c r="L61" s="3">
        <v>64</v>
      </c>
      <c r="M61" s="3">
        <v>30</v>
      </c>
      <c r="N61" s="3" t="s">
        <v>487</v>
      </c>
      <c r="O61" s="3">
        <v>48</v>
      </c>
      <c r="P61" s="3">
        <v>88</v>
      </c>
      <c r="Q61" s="24">
        <v>69864</v>
      </c>
      <c r="R61" s="3">
        <v>46</v>
      </c>
      <c r="S61" s="3">
        <v>15</v>
      </c>
      <c r="T61" s="3" t="s">
        <v>174</v>
      </c>
      <c r="U61" s="3">
        <v>40</v>
      </c>
      <c r="V61" s="3" t="s">
        <v>23</v>
      </c>
      <c r="W61" s="3">
        <v>0</v>
      </c>
      <c r="X61" s="3" t="s">
        <v>219</v>
      </c>
      <c r="Y61" s="3">
        <v>12</v>
      </c>
      <c r="Z61" s="3">
        <v>8.23</v>
      </c>
      <c r="AA61" s="3">
        <v>76</v>
      </c>
      <c r="AB61" s="24">
        <v>69864</v>
      </c>
      <c r="AC61" s="3">
        <v>69</v>
      </c>
      <c r="AD61" s="3">
        <v>53</v>
      </c>
    </row>
    <row r="62" spans="1:30" ht="20.399999999999999" customHeight="1" x14ac:dyDescent="0.3">
      <c r="A62">
        <v>60</v>
      </c>
      <c r="B62" t="s">
        <v>88</v>
      </c>
      <c r="C62" s="3">
        <v>82</v>
      </c>
      <c r="D62" s="3">
        <v>49</v>
      </c>
      <c r="E62" s="3">
        <v>15</v>
      </c>
      <c r="F62" s="3">
        <v>100</v>
      </c>
      <c r="G62" s="3">
        <v>57</v>
      </c>
      <c r="H62" s="3">
        <v>84</v>
      </c>
      <c r="I62" s="3">
        <v>51</v>
      </c>
      <c r="J62" s="3">
        <v>38</v>
      </c>
      <c r="K62" s="3">
        <v>808</v>
      </c>
      <c r="L62" s="3">
        <v>69</v>
      </c>
      <c r="M62" s="3">
        <v>47</v>
      </c>
      <c r="N62" s="3" t="s">
        <v>488</v>
      </c>
      <c r="O62" s="3">
        <v>62</v>
      </c>
      <c r="P62" s="3">
        <v>93</v>
      </c>
      <c r="Q62" s="24">
        <v>62012</v>
      </c>
      <c r="R62" s="3">
        <v>52</v>
      </c>
      <c r="S62" s="3">
        <v>59</v>
      </c>
      <c r="T62" s="3" t="s">
        <v>174</v>
      </c>
      <c r="U62" s="3">
        <v>18</v>
      </c>
      <c r="V62" s="3" t="s">
        <v>489</v>
      </c>
      <c r="W62" s="3">
        <v>1</v>
      </c>
      <c r="X62" s="3" t="s">
        <v>159</v>
      </c>
      <c r="Y62" s="3">
        <v>20</v>
      </c>
      <c r="Z62" s="3">
        <v>8.74</v>
      </c>
      <c r="AA62" s="3">
        <v>30</v>
      </c>
      <c r="AB62" s="24">
        <v>61800</v>
      </c>
      <c r="AC62" s="3">
        <v>75</v>
      </c>
      <c r="AD62" s="3">
        <v>48</v>
      </c>
    </row>
    <row r="63" spans="1:30" ht="20.399999999999999" customHeight="1" x14ac:dyDescent="0.3">
      <c r="A63">
        <v>61</v>
      </c>
      <c r="B63" t="s">
        <v>93</v>
      </c>
      <c r="C63" s="3">
        <v>88</v>
      </c>
      <c r="D63" s="3">
        <v>43</v>
      </c>
      <c r="E63" s="3">
        <v>23</v>
      </c>
      <c r="F63" s="3">
        <v>100</v>
      </c>
      <c r="G63" s="3">
        <v>56</v>
      </c>
      <c r="H63" s="3">
        <v>84</v>
      </c>
      <c r="I63" s="3">
        <v>50</v>
      </c>
      <c r="J63" s="3">
        <v>38</v>
      </c>
      <c r="K63" s="3">
        <v>507</v>
      </c>
      <c r="L63" s="3">
        <v>62</v>
      </c>
      <c r="M63" s="3">
        <v>33</v>
      </c>
      <c r="N63" s="3" t="s">
        <v>490</v>
      </c>
      <c r="O63" s="3">
        <v>55</v>
      </c>
      <c r="P63" s="3">
        <v>96</v>
      </c>
      <c r="Q63" s="24">
        <v>59459</v>
      </c>
      <c r="R63" s="3">
        <v>65</v>
      </c>
      <c r="S63" s="3">
        <v>57</v>
      </c>
      <c r="T63" s="3" t="s">
        <v>174</v>
      </c>
      <c r="U63" s="3">
        <v>17</v>
      </c>
      <c r="V63" s="3" t="s">
        <v>1</v>
      </c>
      <c r="W63" s="3">
        <v>1</v>
      </c>
      <c r="X63" s="3" t="s">
        <v>159</v>
      </c>
      <c r="Y63" s="3">
        <v>30</v>
      </c>
      <c r="Z63" s="3">
        <v>8.58</v>
      </c>
      <c r="AA63" s="3">
        <v>33</v>
      </c>
      <c r="AB63" s="24">
        <v>59242</v>
      </c>
      <c r="AC63" s="3">
        <v>70</v>
      </c>
      <c r="AD63" s="3">
        <v>52</v>
      </c>
    </row>
    <row r="64" spans="1:30" ht="20.399999999999999" customHeight="1" x14ac:dyDescent="0.3">
      <c r="A64">
        <v>62</v>
      </c>
      <c r="B64" t="s">
        <v>108</v>
      </c>
      <c r="C64" s="3">
        <v>87</v>
      </c>
      <c r="D64" s="3">
        <v>48</v>
      </c>
      <c r="E64" s="3">
        <v>25</v>
      </c>
      <c r="F64" s="3">
        <v>100</v>
      </c>
      <c r="G64" s="3">
        <v>61</v>
      </c>
      <c r="H64" s="3">
        <v>84</v>
      </c>
      <c r="I64" s="3">
        <v>50</v>
      </c>
      <c r="J64" s="3">
        <v>32</v>
      </c>
      <c r="K64" s="3">
        <v>424</v>
      </c>
      <c r="L64" s="3">
        <v>59</v>
      </c>
      <c r="M64" s="3">
        <v>26</v>
      </c>
      <c r="N64" s="3" t="s">
        <v>491</v>
      </c>
      <c r="O64" s="3">
        <v>61</v>
      </c>
      <c r="P64" s="3">
        <v>95</v>
      </c>
      <c r="Q64" s="24">
        <v>62751</v>
      </c>
      <c r="R64" s="3">
        <v>56</v>
      </c>
      <c r="S64" s="3">
        <v>70</v>
      </c>
      <c r="T64" s="3" t="s">
        <v>174</v>
      </c>
      <c r="U64" s="3">
        <v>37</v>
      </c>
      <c r="V64" s="3" t="s">
        <v>1</v>
      </c>
      <c r="W64" s="3">
        <v>0</v>
      </c>
      <c r="X64" s="3" t="s">
        <v>262</v>
      </c>
      <c r="Y64" s="3">
        <v>30</v>
      </c>
      <c r="Z64" s="3">
        <v>8.8699999999999992</v>
      </c>
      <c r="AA64" s="3">
        <v>24</v>
      </c>
      <c r="AB64" s="24">
        <v>62912</v>
      </c>
      <c r="AC64" s="3">
        <v>28</v>
      </c>
      <c r="AD64" s="3">
        <v>60</v>
      </c>
    </row>
    <row r="65" spans="1:30" ht="20.399999999999999" customHeight="1" x14ac:dyDescent="0.3">
      <c r="A65">
        <v>63</v>
      </c>
      <c r="B65" t="s">
        <v>124</v>
      </c>
      <c r="C65" s="3">
        <v>8</v>
      </c>
      <c r="D65" s="3">
        <v>34</v>
      </c>
      <c r="E65" s="3">
        <v>78</v>
      </c>
      <c r="F65" s="3">
        <v>0</v>
      </c>
      <c r="G65" s="3">
        <v>60</v>
      </c>
      <c r="H65" s="3">
        <v>81</v>
      </c>
      <c r="I65" s="3">
        <v>66</v>
      </c>
      <c r="J65" s="3">
        <v>49</v>
      </c>
      <c r="K65" s="3">
        <v>90</v>
      </c>
      <c r="L65" s="3">
        <v>27</v>
      </c>
      <c r="M65" s="3">
        <v>40</v>
      </c>
      <c r="N65" s="3" t="s">
        <v>492</v>
      </c>
      <c r="O65" s="3">
        <v>50</v>
      </c>
      <c r="P65" s="3">
        <v>99</v>
      </c>
      <c r="Q65" s="24">
        <v>53951</v>
      </c>
      <c r="R65" s="3">
        <v>71</v>
      </c>
      <c r="S65" s="3">
        <v>46</v>
      </c>
      <c r="T65" s="3" t="s">
        <v>174</v>
      </c>
      <c r="U65" s="3">
        <v>80</v>
      </c>
      <c r="V65" s="3" t="s">
        <v>4</v>
      </c>
      <c r="W65" s="3">
        <v>0</v>
      </c>
      <c r="X65" s="3" t="s">
        <v>199</v>
      </c>
      <c r="Y65" s="3">
        <v>12</v>
      </c>
      <c r="Z65" s="3">
        <v>8.73</v>
      </c>
      <c r="AA65" s="3">
        <v>96</v>
      </c>
      <c r="AB65" s="24">
        <v>53691</v>
      </c>
      <c r="AC65" s="3">
        <v>67</v>
      </c>
      <c r="AD65" s="3">
        <v>67</v>
      </c>
    </row>
    <row r="66" spans="1:30" ht="20.399999999999999" customHeight="1" x14ac:dyDescent="0.3">
      <c r="A66">
        <v>64</v>
      </c>
      <c r="B66" t="s">
        <v>105</v>
      </c>
      <c r="C66" s="3">
        <v>46</v>
      </c>
      <c r="D66" s="3">
        <v>28</v>
      </c>
      <c r="E66" s="3">
        <v>76</v>
      </c>
      <c r="F66" s="3">
        <v>0</v>
      </c>
      <c r="G66" s="3" t="s">
        <v>174</v>
      </c>
      <c r="H66" s="3">
        <v>84</v>
      </c>
      <c r="I66" s="3">
        <v>52</v>
      </c>
      <c r="J66" s="3">
        <v>19</v>
      </c>
      <c r="K66" s="3">
        <v>33</v>
      </c>
      <c r="L66" s="3">
        <v>19</v>
      </c>
      <c r="M66" s="3">
        <v>25</v>
      </c>
      <c r="N66" s="3" t="s">
        <v>493</v>
      </c>
      <c r="O66" s="3" t="s">
        <v>174</v>
      </c>
      <c r="P66" s="3">
        <v>68</v>
      </c>
      <c r="Q66" s="24">
        <v>75180</v>
      </c>
      <c r="R66" s="3">
        <v>45</v>
      </c>
      <c r="S66" s="3">
        <v>71</v>
      </c>
      <c r="T66" s="3" t="s">
        <v>174</v>
      </c>
      <c r="U66" s="3">
        <v>25</v>
      </c>
      <c r="V66" s="3" t="s">
        <v>0</v>
      </c>
      <c r="W66" s="3">
        <v>0</v>
      </c>
      <c r="X66" s="3" t="s">
        <v>347</v>
      </c>
      <c r="Y66" s="3">
        <v>14</v>
      </c>
      <c r="Z66" s="3">
        <v>8.35</v>
      </c>
      <c r="AA66" s="3">
        <v>70</v>
      </c>
      <c r="AB66" s="24">
        <v>75180</v>
      </c>
      <c r="AC66" s="3">
        <v>1</v>
      </c>
      <c r="AD66" s="3" t="s">
        <v>174</v>
      </c>
    </row>
    <row r="67" spans="1:30" ht="20.399999999999999" customHeight="1" x14ac:dyDescent="0.3">
      <c r="A67">
        <v>65</v>
      </c>
      <c r="B67" t="s">
        <v>374</v>
      </c>
      <c r="C67" s="3">
        <v>20</v>
      </c>
      <c r="D67" s="3">
        <v>37</v>
      </c>
      <c r="E67" s="3">
        <v>89</v>
      </c>
      <c r="F67" s="3">
        <v>15</v>
      </c>
      <c r="G67" s="3">
        <v>62</v>
      </c>
      <c r="H67" s="3">
        <v>84</v>
      </c>
      <c r="I67" s="3">
        <v>60</v>
      </c>
      <c r="J67" s="3">
        <v>50</v>
      </c>
      <c r="K67" s="3">
        <v>101</v>
      </c>
      <c r="L67" s="3">
        <v>40</v>
      </c>
      <c r="M67" s="3">
        <v>38</v>
      </c>
      <c r="N67" s="3" t="s">
        <v>494</v>
      </c>
      <c r="O67" s="3">
        <v>52</v>
      </c>
      <c r="P67" s="3">
        <v>99</v>
      </c>
      <c r="Q67" s="24">
        <v>58992</v>
      </c>
      <c r="R67" s="3">
        <v>68</v>
      </c>
      <c r="S67" s="3">
        <v>82</v>
      </c>
      <c r="T67" s="3" t="s">
        <v>174</v>
      </c>
      <c r="U67" s="3">
        <v>6</v>
      </c>
      <c r="V67" s="3" t="s">
        <v>4</v>
      </c>
      <c r="W67" s="3">
        <v>0</v>
      </c>
      <c r="X67" s="3" t="s">
        <v>233</v>
      </c>
      <c r="Y67" s="3">
        <v>12</v>
      </c>
      <c r="Z67" s="3">
        <v>8.6</v>
      </c>
      <c r="AA67" s="3">
        <v>75</v>
      </c>
      <c r="AB67" s="24">
        <v>58992</v>
      </c>
      <c r="AC67" s="3">
        <v>44</v>
      </c>
      <c r="AD67" s="3">
        <v>70</v>
      </c>
    </row>
    <row r="68" spans="1:30" ht="20.399999999999999" customHeight="1" x14ac:dyDescent="0.3">
      <c r="A68">
        <v>66</v>
      </c>
      <c r="B68" t="s">
        <v>113</v>
      </c>
      <c r="C68" s="3">
        <v>80</v>
      </c>
      <c r="D68" s="3">
        <v>39</v>
      </c>
      <c r="E68" s="3">
        <v>27</v>
      </c>
      <c r="F68" s="3">
        <v>100</v>
      </c>
      <c r="G68" s="3">
        <v>74</v>
      </c>
      <c r="H68" s="3">
        <v>82</v>
      </c>
      <c r="I68" s="3">
        <v>56</v>
      </c>
      <c r="J68" s="3">
        <v>62</v>
      </c>
      <c r="K68" s="3">
        <v>52</v>
      </c>
      <c r="L68" s="3">
        <v>85</v>
      </c>
      <c r="M68" s="3">
        <v>22</v>
      </c>
      <c r="N68" s="3" t="s">
        <v>495</v>
      </c>
      <c r="O68" s="3">
        <v>86</v>
      </c>
      <c r="P68" s="3">
        <v>85</v>
      </c>
      <c r="Q68" s="24">
        <v>60192</v>
      </c>
      <c r="R68" s="3">
        <v>59</v>
      </c>
      <c r="S68" s="3">
        <v>17</v>
      </c>
      <c r="T68" s="3" t="s">
        <v>174</v>
      </c>
      <c r="U68" s="3">
        <v>50</v>
      </c>
      <c r="V68" s="3" t="s">
        <v>23</v>
      </c>
      <c r="W68" s="3">
        <v>0</v>
      </c>
      <c r="X68" s="3" t="s">
        <v>269</v>
      </c>
      <c r="Y68" s="3">
        <v>14</v>
      </c>
      <c r="Z68" s="3">
        <v>8.5299999999999994</v>
      </c>
      <c r="AA68" s="3">
        <v>67</v>
      </c>
      <c r="AB68" s="24">
        <v>60192</v>
      </c>
      <c r="AC68" s="3">
        <v>52</v>
      </c>
      <c r="AD68" s="3">
        <v>69</v>
      </c>
    </row>
    <row r="69" spans="1:30" ht="20.399999999999999" customHeight="1" x14ac:dyDescent="0.3">
      <c r="A69">
        <v>67</v>
      </c>
      <c r="B69" t="s">
        <v>102</v>
      </c>
      <c r="C69" s="3">
        <v>58</v>
      </c>
      <c r="D69" s="3">
        <v>26</v>
      </c>
      <c r="E69" s="3">
        <v>39</v>
      </c>
      <c r="F69" s="3">
        <v>6</v>
      </c>
      <c r="G69" s="3">
        <v>69</v>
      </c>
      <c r="H69" s="3">
        <v>85</v>
      </c>
      <c r="I69" s="3">
        <v>42</v>
      </c>
      <c r="J69" s="3">
        <v>48</v>
      </c>
      <c r="K69" s="3">
        <v>192</v>
      </c>
      <c r="L69" s="3">
        <v>49</v>
      </c>
      <c r="M69" s="3">
        <v>56</v>
      </c>
      <c r="N69" s="3" t="s">
        <v>496</v>
      </c>
      <c r="O69" s="3">
        <v>73</v>
      </c>
      <c r="P69" s="3">
        <v>92</v>
      </c>
      <c r="Q69" s="24">
        <v>63873</v>
      </c>
      <c r="R69" s="3">
        <v>42</v>
      </c>
      <c r="S69" s="3">
        <v>76</v>
      </c>
      <c r="T69" s="3" t="s">
        <v>174</v>
      </c>
      <c r="U69" s="3">
        <v>33</v>
      </c>
      <c r="V69" s="3" t="s">
        <v>17</v>
      </c>
      <c r="W69" s="3">
        <v>0</v>
      </c>
      <c r="X69" s="3" t="s">
        <v>239</v>
      </c>
      <c r="Y69" s="3">
        <v>25</v>
      </c>
      <c r="Z69" s="3">
        <v>8.61</v>
      </c>
      <c r="AA69" s="3">
        <v>18</v>
      </c>
      <c r="AB69" s="24">
        <v>63700</v>
      </c>
      <c r="AC69" s="3">
        <v>7</v>
      </c>
      <c r="AD69" s="3">
        <v>68</v>
      </c>
    </row>
    <row r="70" spans="1:30" ht="20.399999999999999" customHeight="1" x14ac:dyDescent="0.3">
      <c r="A70">
        <v>68</v>
      </c>
      <c r="B70" t="s">
        <v>106</v>
      </c>
      <c r="C70" s="3">
        <v>74</v>
      </c>
      <c r="D70" s="3">
        <v>40</v>
      </c>
      <c r="E70" s="3">
        <v>86</v>
      </c>
      <c r="F70" s="3">
        <v>0</v>
      </c>
      <c r="G70" s="3">
        <v>64</v>
      </c>
      <c r="H70" s="3">
        <v>80</v>
      </c>
      <c r="I70" s="3">
        <v>62</v>
      </c>
      <c r="J70" s="3">
        <v>36</v>
      </c>
      <c r="K70" s="3">
        <v>68</v>
      </c>
      <c r="L70" s="3">
        <v>39</v>
      </c>
      <c r="M70" s="3">
        <v>44</v>
      </c>
      <c r="N70" s="3" t="s">
        <v>497</v>
      </c>
      <c r="O70" s="3">
        <v>59</v>
      </c>
      <c r="P70" s="3">
        <v>95</v>
      </c>
      <c r="Q70" s="24">
        <v>70897</v>
      </c>
      <c r="R70" s="3">
        <v>68</v>
      </c>
      <c r="S70" s="3">
        <v>62</v>
      </c>
      <c r="T70" s="3" t="s">
        <v>174</v>
      </c>
      <c r="U70" s="3">
        <v>50</v>
      </c>
      <c r="V70" s="3" t="s">
        <v>4</v>
      </c>
      <c r="W70" s="3">
        <v>0</v>
      </c>
      <c r="X70" s="3" t="s">
        <v>233</v>
      </c>
      <c r="Y70" s="3">
        <v>12</v>
      </c>
      <c r="Z70" s="3">
        <v>8.94</v>
      </c>
      <c r="AA70" s="3">
        <v>88</v>
      </c>
      <c r="AB70" s="24">
        <v>70897</v>
      </c>
      <c r="AC70" s="3">
        <v>53</v>
      </c>
      <c r="AD70" s="3">
        <v>65</v>
      </c>
    </row>
    <row r="71" spans="1:30" ht="20.399999999999999" customHeight="1" x14ac:dyDescent="0.3">
      <c r="A71">
        <v>68</v>
      </c>
      <c r="B71" t="s">
        <v>498</v>
      </c>
      <c r="C71" s="3">
        <v>5</v>
      </c>
      <c r="D71" s="3">
        <v>44</v>
      </c>
      <c r="E71" s="3">
        <v>80</v>
      </c>
      <c r="F71" s="3">
        <v>22</v>
      </c>
      <c r="G71" s="3">
        <v>75</v>
      </c>
      <c r="H71" s="3">
        <v>80</v>
      </c>
      <c r="I71" s="3">
        <v>56</v>
      </c>
      <c r="J71" s="3">
        <v>65</v>
      </c>
      <c r="K71" s="3">
        <v>170</v>
      </c>
      <c r="L71" s="3">
        <v>61</v>
      </c>
      <c r="M71" s="3">
        <v>50</v>
      </c>
      <c r="N71" s="3" t="s">
        <v>499</v>
      </c>
      <c r="O71" s="3">
        <v>78</v>
      </c>
      <c r="P71" s="3">
        <v>88</v>
      </c>
      <c r="Q71" s="24">
        <v>53553</v>
      </c>
      <c r="R71" s="3">
        <v>49</v>
      </c>
      <c r="S71" s="3">
        <v>45</v>
      </c>
      <c r="T71" s="3" t="s">
        <v>174</v>
      </c>
      <c r="U71" s="3">
        <v>40</v>
      </c>
      <c r="V71" s="3" t="s">
        <v>4</v>
      </c>
      <c r="W71" s="3">
        <v>0</v>
      </c>
      <c r="X71" s="3" t="s">
        <v>347</v>
      </c>
      <c r="Y71" s="3">
        <v>14</v>
      </c>
      <c r="Z71" s="3">
        <v>8.86</v>
      </c>
      <c r="AA71" s="3">
        <v>95</v>
      </c>
      <c r="AB71" s="24">
        <v>53553</v>
      </c>
      <c r="AC71" s="3">
        <v>73</v>
      </c>
      <c r="AD71" s="3">
        <v>79</v>
      </c>
    </row>
    <row r="72" spans="1:30" ht="20.399999999999999" customHeight="1" x14ac:dyDescent="0.3">
      <c r="A72">
        <v>70</v>
      </c>
      <c r="B72" t="s">
        <v>100</v>
      </c>
      <c r="C72" s="3">
        <v>75</v>
      </c>
      <c r="D72" s="3">
        <v>38</v>
      </c>
      <c r="E72" s="3">
        <v>50</v>
      </c>
      <c r="F72" s="3">
        <v>70</v>
      </c>
      <c r="G72" s="3">
        <v>68</v>
      </c>
      <c r="H72" s="3">
        <v>87</v>
      </c>
      <c r="I72" s="3">
        <v>52</v>
      </c>
      <c r="J72" s="3">
        <v>52</v>
      </c>
      <c r="K72" s="3">
        <v>399</v>
      </c>
      <c r="L72" s="3">
        <v>76</v>
      </c>
      <c r="M72" s="3">
        <v>40</v>
      </c>
      <c r="N72" s="3" t="s">
        <v>500</v>
      </c>
      <c r="O72" s="3">
        <v>68</v>
      </c>
      <c r="P72" s="3">
        <v>95</v>
      </c>
      <c r="Q72" s="24">
        <v>55840</v>
      </c>
      <c r="R72" s="3">
        <v>23</v>
      </c>
      <c r="S72" s="3">
        <v>67</v>
      </c>
      <c r="T72" s="3" t="s">
        <v>174</v>
      </c>
      <c r="U72" s="3">
        <v>10</v>
      </c>
      <c r="V72" s="3" t="s">
        <v>22</v>
      </c>
      <c r="W72" s="3">
        <v>0</v>
      </c>
      <c r="X72" s="3" t="s">
        <v>222</v>
      </c>
      <c r="Y72" s="3">
        <v>27</v>
      </c>
      <c r="Z72" s="3">
        <v>8.74</v>
      </c>
      <c r="AA72" s="3">
        <v>9</v>
      </c>
      <c r="AB72" s="24">
        <v>56324</v>
      </c>
      <c r="AC72" s="3">
        <v>4</v>
      </c>
      <c r="AD72" s="3">
        <v>65</v>
      </c>
    </row>
    <row r="73" spans="1:30" ht="20.399999999999999" customHeight="1" x14ac:dyDescent="0.3">
      <c r="A73">
        <v>71</v>
      </c>
      <c r="B73" t="s">
        <v>92</v>
      </c>
      <c r="C73" s="3">
        <v>73</v>
      </c>
      <c r="D73" s="3">
        <v>21</v>
      </c>
      <c r="E73" s="3">
        <v>53</v>
      </c>
      <c r="F73" s="3">
        <v>20</v>
      </c>
      <c r="G73" s="3">
        <v>65</v>
      </c>
      <c r="H73" s="3">
        <v>87</v>
      </c>
      <c r="I73" s="3">
        <v>46</v>
      </c>
      <c r="J73" s="3">
        <v>40</v>
      </c>
      <c r="K73" s="3">
        <v>321</v>
      </c>
      <c r="L73" s="3">
        <v>82</v>
      </c>
      <c r="M73" s="3">
        <v>50</v>
      </c>
      <c r="N73" s="3" t="s">
        <v>501</v>
      </c>
      <c r="O73" s="3">
        <v>60</v>
      </c>
      <c r="P73" s="3">
        <v>100</v>
      </c>
      <c r="Q73" s="24">
        <v>93078</v>
      </c>
      <c r="R73" s="3">
        <v>12</v>
      </c>
      <c r="S73" s="3">
        <v>81</v>
      </c>
      <c r="T73" s="3" t="s">
        <v>434</v>
      </c>
      <c r="U73" s="3">
        <v>10</v>
      </c>
      <c r="V73" s="3" t="s">
        <v>6</v>
      </c>
      <c r="W73" s="3">
        <v>0</v>
      </c>
      <c r="X73" s="3" t="s">
        <v>502</v>
      </c>
      <c r="Y73" s="3">
        <v>24</v>
      </c>
      <c r="Z73" s="3">
        <v>8.76</v>
      </c>
      <c r="AA73" s="3">
        <v>9</v>
      </c>
      <c r="AB73" s="24">
        <v>93078</v>
      </c>
      <c r="AC73" s="3">
        <v>19</v>
      </c>
      <c r="AD73" s="3">
        <v>63</v>
      </c>
    </row>
    <row r="74" spans="1:30" ht="20.399999999999999" customHeight="1" x14ac:dyDescent="0.3">
      <c r="A74">
        <v>72</v>
      </c>
      <c r="B74" t="s">
        <v>118</v>
      </c>
      <c r="C74" s="3">
        <v>16</v>
      </c>
      <c r="D74" s="3">
        <v>27</v>
      </c>
      <c r="E74" s="3">
        <v>77</v>
      </c>
      <c r="F74" s="3">
        <v>100</v>
      </c>
      <c r="G74" s="3" t="s">
        <v>174</v>
      </c>
      <c r="H74" s="3">
        <v>78</v>
      </c>
      <c r="I74" s="3">
        <v>29</v>
      </c>
      <c r="J74" s="3">
        <v>62</v>
      </c>
      <c r="K74" s="3">
        <v>292</v>
      </c>
      <c r="L74" s="3">
        <v>26</v>
      </c>
      <c r="M74" s="3">
        <v>25</v>
      </c>
      <c r="N74" s="3" t="s">
        <v>251</v>
      </c>
      <c r="O74" s="3">
        <v>76</v>
      </c>
      <c r="P74" s="3">
        <v>95</v>
      </c>
      <c r="Q74" s="24">
        <v>90708</v>
      </c>
      <c r="R74" s="3">
        <v>0</v>
      </c>
      <c r="S74" s="3">
        <v>86</v>
      </c>
      <c r="T74" s="3" t="s">
        <v>174</v>
      </c>
      <c r="U74" s="3">
        <v>0</v>
      </c>
      <c r="V74" s="3" t="s">
        <v>14</v>
      </c>
      <c r="W74" s="3">
        <v>0</v>
      </c>
      <c r="X74" s="3" t="s">
        <v>458</v>
      </c>
      <c r="Y74" s="3">
        <v>22</v>
      </c>
      <c r="Z74" s="3">
        <v>9.09</v>
      </c>
      <c r="AA74" s="3">
        <v>1</v>
      </c>
      <c r="AB74" s="24">
        <v>90261</v>
      </c>
      <c r="AC74" s="3">
        <v>78</v>
      </c>
      <c r="AD74" s="3" t="s">
        <v>174</v>
      </c>
    </row>
    <row r="75" spans="1:30" ht="20.399999999999999" customHeight="1" x14ac:dyDescent="0.3">
      <c r="A75">
        <v>73</v>
      </c>
      <c r="B75" t="s">
        <v>95</v>
      </c>
      <c r="C75" s="3">
        <v>89</v>
      </c>
      <c r="D75" s="3">
        <v>33</v>
      </c>
      <c r="E75" s="3">
        <v>82</v>
      </c>
      <c r="F75" s="3">
        <v>21</v>
      </c>
      <c r="G75" s="3" t="s">
        <v>174</v>
      </c>
      <c r="H75" s="3">
        <v>87</v>
      </c>
      <c r="I75" s="3">
        <v>43</v>
      </c>
      <c r="J75" s="3">
        <v>36</v>
      </c>
      <c r="K75" s="3">
        <v>44</v>
      </c>
      <c r="L75" s="3">
        <v>66</v>
      </c>
      <c r="M75" s="3">
        <v>29</v>
      </c>
      <c r="N75" s="3" t="s">
        <v>278</v>
      </c>
      <c r="O75" s="3" t="s">
        <v>174</v>
      </c>
      <c r="P75" s="3">
        <v>87</v>
      </c>
      <c r="Q75" s="24">
        <v>76823</v>
      </c>
      <c r="R75" s="3">
        <v>22</v>
      </c>
      <c r="S75" s="3">
        <v>33</v>
      </c>
      <c r="T75" s="3" t="s">
        <v>174</v>
      </c>
      <c r="U75" s="3">
        <v>21</v>
      </c>
      <c r="V75" s="3" t="s">
        <v>3</v>
      </c>
      <c r="W75" s="3">
        <v>0</v>
      </c>
      <c r="X75" s="3" t="s">
        <v>245</v>
      </c>
      <c r="Y75" s="3">
        <v>9</v>
      </c>
      <c r="Z75" s="3">
        <v>8.56</v>
      </c>
      <c r="AA75" s="3">
        <v>64</v>
      </c>
      <c r="AB75" s="24">
        <v>76823</v>
      </c>
      <c r="AC75" s="3">
        <v>5</v>
      </c>
      <c r="AD75" s="3" t="s">
        <v>174</v>
      </c>
    </row>
    <row r="76" spans="1:30" ht="20.399999999999999" customHeight="1" x14ac:dyDescent="0.3">
      <c r="A76">
        <v>74</v>
      </c>
      <c r="B76" t="s">
        <v>99</v>
      </c>
      <c r="C76" s="3">
        <v>60</v>
      </c>
      <c r="D76" s="3">
        <v>45</v>
      </c>
      <c r="E76" s="3">
        <v>21</v>
      </c>
      <c r="F76" s="3">
        <v>100</v>
      </c>
      <c r="G76" s="3">
        <v>74</v>
      </c>
      <c r="H76" s="3">
        <v>83</v>
      </c>
      <c r="I76" s="3">
        <v>50</v>
      </c>
      <c r="J76" s="3">
        <v>48</v>
      </c>
      <c r="K76" s="3">
        <v>613</v>
      </c>
      <c r="L76" s="3">
        <v>67</v>
      </c>
      <c r="M76" s="3">
        <v>47</v>
      </c>
      <c r="N76" s="3" t="s">
        <v>503</v>
      </c>
      <c r="O76" s="3">
        <v>72</v>
      </c>
      <c r="P76" s="3">
        <v>87</v>
      </c>
      <c r="Q76" s="24">
        <v>56572</v>
      </c>
      <c r="R76" s="3">
        <v>44</v>
      </c>
      <c r="S76" s="3">
        <v>77</v>
      </c>
      <c r="T76" s="3" t="s">
        <v>174</v>
      </c>
      <c r="U76" s="3">
        <v>36</v>
      </c>
      <c r="V76" s="3" t="s">
        <v>1</v>
      </c>
      <c r="W76" s="3">
        <v>2</v>
      </c>
      <c r="X76" s="3" t="s">
        <v>159</v>
      </c>
      <c r="Y76" s="3">
        <v>32</v>
      </c>
      <c r="Z76" s="3">
        <v>8.6</v>
      </c>
      <c r="AA76" s="3">
        <v>29</v>
      </c>
      <c r="AB76" s="24">
        <v>56164</v>
      </c>
      <c r="AC76" s="3">
        <v>64</v>
      </c>
      <c r="AD76" s="3">
        <v>77</v>
      </c>
    </row>
    <row r="77" spans="1:30" ht="20.399999999999999" customHeight="1" x14ac:dyDescent="0.3">
      <c r="A77">
        <v>75</v>
      </c>
      <c r="B77" t="s">
        <v>122</v>
      </c>
      <c r="C77" s="3">
        <v>72</v>
      </c>
      <c r="D77" s="3">
        <v>58</v>
      </c>
      <c r="E77" s="3">
        <v>19</v>
      </c>
      <c r="F77" s="3">
        <v>100</v>
      </c>
      <c r="G77" s="3">
        <v>75</v>
      </c>
      <c r="H77" s="3">
        <v>84</v>
      </c>
      <c r="I77" s="3">
        <v>56</v>
      </c>
      <c r="J77" s="3">
        <v>38</v>
      </c>
      <c r="K77" s="3">
        <v>406</v>
      </c>
      <c r="L77" s="3">
        <v>54</v>
      </c>
      <c r="M77" s="3">
        <v>37</v>
      </c>
      <c r="N77" s="3" t="s">
        <v>504</v>
      </c>
      <c r="O77" s="3">
        <v>79</v>
      </c>
      <c r="P77" s="3">
        <v>91</v>
      </c>
      <c r="Q77" s="24">
        <v>57119</v>
      </c>
      <c r="R77" s="3">
        <v>40</v>
      </c>
      <c r="S77" s="3">
        <v>48</v>
      </c>
      <c r="T77" s="3" t="s">
        <v>174</v>
      </c>
      <c r="U77" s="3">
        <v>33</v>
      </c>
      <c r="V77" s="3" t="s">
        <v>1</v>
      </c>
      <c r="W77" s="3">
        <v>0</v>
      </c>
      <c r="X77" s="3" t="s">
        <v>159</v>
      </c>
      <c r="Y77" s="3">
        <v>36</v>
      </c>
      <c r="Z77" s="3">
        <v>8.86</v>
      </c>
      <c r="AA77" s="3">
        <v>18</v>
      </c>
      <c r="AB77" s="24">
        <v>57257</v>
      </c>
      <c r="AC77" s="3">
        <v>56</v>
      </c>
      <c r="AD77" s="3">
        <v>72</v>
      </c>
    </row>
    <row r="78" spans="1:30" ht="20.399999999999999" customHeight="1" x14ac:dyDescent="0.3">
      <c r="A78">
        <v>76</v>
      </c>
      <c r="B78" t="s">
        <v>107</v>
      </c>
      <c r="C78" s="3">
        <v>32</v>
      </c>
      <c r="D78" s="3">
        <v>25</v>
      </c>
      <c r="E78" s="3">
        <v>64</v>
      </c>
      <c r="F78" s="3">
        <v>100</v>
      </c>
      <c r="G78" s="3">
        <v>83</v>
      </c>
      <c r="H78" s="3">
        <v>79</v>
      </c>
      <c r="I78" s="3">
        <v>64</v>
      </c>
      <c r="J78" s="3">
        <v>55</v>
      </c>
      <c r="K78" s="3">
        <v>134</v>
      </c>
      <c r="L78" s="3">
        <v>83</v>
      </c>
      <c r="M78" s="3">
        <v>33</v>
      </c>
      <c r="N78" s="3" t="s">
        <v>505</v>
      </c>
      <c r="O78" s="3">
        <v>92</v>
      </c>
      <c r="P78" s="3">
        <v>98</v>
      </c>
      <c r="Q78" s="24">
        <v>63068</v>
      </c>
      <c r="R78" s="3">
        <v>62</v>
      </c>
      <c r="S78" s="3">
        <v>40</v>
      </c>
      <c r="T78" s="3" t="s">
        <v>174</v>
      </c>
      <c r="U78" s="3">
        <v>53</v>
      </c>
      <c r="V78" s="3" t="s">
        <v>24</v>
      </c>
      <c r="W78" s="3">
        <v>0</v>
      </c>
      <c r="X78" s="3" t="s">
        <v>233</v>
      </c>
      <c r="Y78" s="3">
        <v>18</v>
      </c>
      <c r="Z78" s="3">
        <v>7.96</v>
      </c>
      <c r="AA78" s="3">
        <v>96</v>
      </c>
      <c r="AB78" s="24">
        <v>63068</v>
      </c>
      <c r="AC78" s="3">
        <v>89</v>
      </c>
      <c r="AD78" s="3">
        <v>82</v>
      </c>
    </row>
    <row r="79" spans="1:30" ht="20.399999999999999" customHeight="1" x14ac:dyDescent="0.3">
      <c r="A79">
        <v>77</v>
      </c>
      <c r="B79" t="s">
        <v>116</v>
      </c>
      <c r="C79" s="3">
        <v>10</v>
      </c>
      <c r="D79" s="3">
        <v>51</v>
      </c>
      <c r="E79" s="3">
        <v>65</v>
      </c>
      <c r="F79" s="3">
        <v>27</v>
      </c>
      <c r="G79" s="3">
        <v>82</v>
      </c>
      <c r="H79" s="3">
        <v>83</v>
      </c>
      <c r="I79" s="3">
        <v>57</v>
      </c>
      <c r="J79" s="3">
        <v>86</v>
      </c>
      <c r="K79" s="3">
        <v>37</v>
      </c>
      <c r="L79" s="3">
        <v>48</v>
      </c>
      <c r="M79" s="3">
        <v>14</v>
      </c>
      <c r="N79" s="3" t="s">
        <v>506</v>
      </c>
      <c r="O79" s="3">
        <v>87</v>
      </c>
      <c r="P79" s="3">
        <v>79</v>
      </c>
      <c r="Q79" s="24">
        <v>47151</v>
      </c>
      <c r="R79" s="3">
        <v>8</v>
      </c>
      <c r="S79" s="3">
        <v>66</v>
      </c>
      <c r="T79" s="3" t="s">
        <v>174</v>
      </c>
      <c r="U79" s="3">
        <v>79</v>
      </c>
      <c r="V79" s="3" t="s">
        <v>26</v>
      </c>
      <c r="W79" s="3">
        <v>0</v>
      </c>
      <c r="X79" s="3" t="s">
        <v>384</v>
      </c>
      <c r="Y79" s="3">
        <v>15</v>
      </c>
      <c r="Z79" s="3">
        <v>9.4499999999999993</v>
      </c>
      <c r="AA79" s="3">
        <v>22</v>
      </c>
      <c r="AB79" s="24">
        <v>47151</v>
      </c>
      <c r="AC79" s="3">
        <v>6</v>
      </c>
      <c r="AD79" s="3">
        <v>83</v>
      </c>
    </row>
    <row r="80" spans="1:30" ht="20.399999999999999" customHeight="1" x14ac:dyDescent="0.3">
      <c r="A80">
        <v>78</v>
      </c>
      <c r="B80" t="s">
        <v>395</v>
      </c>
      <c r="C80" s="3">
        <v>83</v>
      </c>
      <c r="D80" s="3">
        <v>31</v>
      </c>
      <c r="E80" s="3">
        <v>73</v>
      </c>
      <c r="F80" s="3">
        <v>99</v>
      </c>
      <c r="G80" s="3" t="s">
        <v>174</v>
      </c>
      <c r="H80" s="3">
        <v>86</v>
      </c>
      <c r="I80" s="3">
        <v>49</v>
      </c>
      <c r="J80" s="3">
        <v>42</v>
      </c>
      <c r="K80" s="3">
        <v>74</v>
      </c>
      <c r="L80" s="3">
        <v>22</v>
      </c>
      <c r="M80" s="3">
        <v>26</v>
      </c>
      <c r="N80" s="3" t="s">
        <v>507</v>
      </c>
      <c r="O80" s="3" t="s">
        <v>174</v>
      </c>
      <c r="P80" s="3">
        <v>95</v>
      </c>
      <c r="Q80" s="24">
        <v>56265</v>
      </c>
      <c r="R80" s="3">
        <v>54</v>
      </c>
      <c r="S80" s="3">
        <v>18</v>
      </c>
      <c r="T80" s="3" t="s">
        <v>174</v>
      </c>
      <c r="U80" s="3">
        <v>17</v>
      </c>
      <c r="V80" s="3" t="s">
        <v>4</v>
      </c>
      <c r="W80" s="3">
        <v>0</v>
      </c>
      <c r="X80" s="3" t="s">
        <v>300</v>
      </c>
      <c r="Y80" s="3">
        <v>13</v>
      </c>
      <c r="Z80" s="3">
        <v>8.67</v>
      </c>
      <c r="AA80" s="3">
        <v>89</v>
      </c>
      <c r="AB80" s="24">
        <v>56265</v>
      </c>
      <c r="AC80" s="3">
        <v>59</v>
      </c>
      <c r="AD80" s="3">
        <v>55</v>
      </c>
    </row>
    <row r="81" spans="1:30" ht="20.399999999999999" customHeight="1" x14ac:dyDescent="0.3">
      <c r="A81">
        <v>79</v>
      </c>
      <c r="B81" t="s">
        <v>120</v>
      </c>
      <c r="C81" s="3">
        <v>28</v>
      </c>
      <c r="D81" s="3">
        <v>34</v>
      </c>
      <c r="E81" s="3">
        <v>85</v>
      </c>
      <c r="F81" s="3">
        <v>72</v>
      </c>
      <c r="G81" s="3">
        <v>74</v>
      </c>
      <c r="H81" s="3">
        <v>81</v>
      </c>
      <c r="I81" s="3">
        <v>67</v>
      </c>
      <c r="J81" s="3">
        <v>70</v>
      </c>
      <c r="K81" s="3">
        <v>87</v>
      </c>
      <c r="L81" s="3">
        <v>15</v>
      </c>
      <c r="M81" s="3">
        <v>42</v>
      </c>
      <c r="N81" s="3" t="s">
        <v>508</v>
      </c>
      <c r="O81" s="3">
        <v>70</v>
      </c>
      <c r="P81" s="3">
        <v>94</v>
      </c>
      <c r="Q81" s="24">
        <v>53711</v>
      </c>
      <c r="R81" s="3">
        <v>52</v>
      </c>
      <c r="S81" s="3">
        <v>73</v>
      </c>
      <c r="T81" s="3" t="s">
        <v>174</v>
      </c>
      <c r="U81" s="3">
        <v>17</v>
      </c>
      <c r="V81" s="3" t="s">
        <v>4</v>
      </c>
      <c r="W81" s="3">
        <v>0</v>
      </c>
      <c r="X81" s="3" t="s">
        <v>279</v>
      </c>
      <c r="Y81" s="3">
        <v>14</v>
      </c>
      <c r="Z81" s="3">
        <v>9.0299999999999994</v>
      </c>
      <c r="AA81" s="3">
        <v>85</v>
      </c>
      <c r="AB81" s="24">
        <v>53711</v>
      </c>
      <c r="AC81" s="3">
        <v>87</v>
      </c>
      <c r="AD81" s="3">
        <v>74</v>
      </c>
    </row>
    <row r="82" spans="1:30" ht="20.399999999999999" customHeight="1" x14ac:dyDescent="0.3">
      <c r="A82">
        <v>80</v>
      </c>
      <c r="B82" t="s">
        <v>109</v>
      </c>
      <c r="C82" s="3">
        <v>76</v>
      </c>
      <c r="D82" s="3">
        <v>43</v>
      </c>
      <c r="E82" s="3">
        <v>28</v>
      </c>
      <c r="F82" s="3">
        <v>100</v>
      </c>
      <c r="G82" s="3">
        <v>75</v>
      </c>
      <c r="H82" s="3">
        <v>82</v>
      </c>
      <c r="I82" s="3">
        <v>53</v>
      </c>
      <c r="J82" s="3">
        <v>37</v>
      </c>
      <c r="K82" s="3">
        <v>701</v>
      </c>
      <c r="L82" s="3">
        <v>84</v>
      </c>
      <c r="M82" s="3">
        <v>57</v>
      </c>
      <c r="N82" s="3" t="s">
        <v>509</v>
      </c>
      <c r="O82" s="3">
        <v>74</v>
      </c>
      <c r="P82" s="3">
        <v>93</v>
      </c>
      <c r="Q82" s="24">
        <v>55221</v>
      </c>
      <c r="R82" s="3">
        <v>40</v>
      </c>
      <c r="S82" s="3">
        <v>50</v>
      </c>
      <c r="T82" s="3" t="s">
        <v>174</v>
      </c>
      <c r="U82" s="3">
        <v>43</v>
      </c>
      <c r="V82" s="3" t="s">
        <v>510</v>
      </c>
      <c r="W82" s="3">
        <v>1</v>
      </c>
      <c r="X82" s="3" t="s">
        <v>389</v>
      </c>
      <c r="Y82" s="3">
        <v>28</v>
      </c>
      <c r="Z82" s="3">
        <v>8.2200000000000006</v>
      </c>
      <c r="AA82" s="3">
        <v>30</v>
      </c>
      <c r="AB82" s="24">
        <v>55001</v>
      </c>
      <c r="AC82" s="3">
        <v>71</v>
      </c>
      <c r="AD82" s="3">
        <v>71</v>
      </c>
    </row>
    <row r="83" spans="1:30" ht="20.399999999999999" customHeight="1" x14ac:dyDescent="0.3">
      <c r="A83">
        <v>81</v>
      </c>
      <c r="B83" t="s">
        <v>137</v>
      </c>
      <c r="C83" s="3">
        <v>67</v>
      </c>
      <c r="D83" s="3">
        <v>29</v>
      </c>
      <c r="E83" s="3">
        <v>84</v>
      </c>
      <c r="F83" s="3">
        <v>0</v>
      </c>
      <c r="G83" s="3" t="s">
        <v>174</v>
      </c>
      <c r="H83" s="3">
        <v>85</v>
      </c>
      <c r="I83" s="3">
        <v>74</v>
      </c>
      <c r="J83" s="3">
        <v>64</v>
      </c>
      <c r="K83" s="3">
        <v>121</v>
      </c>
      <c r="L83" s="3">
        <v>43</v>
      </c>
      <c r="M83" s="3">
        <v>39</v>
      </c>
      <c r="N83" s="3" t="s">
        <v>511</v>
      </c>
      <c r="O83" s="3" t="s">
        <v>174</v>
      </c>
      <c r="P83" s="3">
        <v>82</v>
      </c>
      <c r="Q83" s="24">
        <v>63088</v>
      </c>
      <c r="R83" s="3">
        <v>69</v>
      </c>
      <c r="S83" s="3">
        <v>21</v>
      </c>
      <c r="T83" s="3" t="s">
        <v>174</v>
      </c>
      <c r="U83" s="3">
        <v>29</v>
      </c>
      <c r="V83" s="3" t="s">
        <v>23</v>
      </c>
      <c r="W83" s="3">
        <v>0</v>
      </c>
      <c r="X83" s="3" t="s">
        <v>236</v>
      </c>
      <c r="Y83" s="3">
        <v>8</v>
      </c>
      <c r="Z83" s="3">
        <v>8.4700000000000006</v>
      </c>
      <c r="AA83" s="3">
        <v>59</v>
      </c>
      <c r="AB83" s="24">
        <v>63088</v>
      </c>
      <c r="AC83" s="3">
        <v>58</v>
      </c>
      <c r="AD83" s="3">
        <v>49</v>
      </c>
    </row>
    <row r="84" spans="1:30" ht="20.399999999999999" customHeight="1" x14ac:dyDescent="0.3">
      <c r="A84">
        <v>81</v>
      </c>
      <c r="B84" t="s">
        <v>91</v>
      </c>
      <c r="C84" s="3">
        <v>71</v>
      </c>
      <c r="D84" s="3">
        <v>33</v>
      </c>
      <c r="E84" s="3">
        <v>35</v>
      </c>
      <c r="F84" s="3">
        <v>100</v>
      </c>
      <c r="G84" s="3">
        <v>70</v>
      </c>
      <c r="H84" s="3">
        <v>83</v>
      </c>
      <c r="I84" s="3">
        <v>37</v>
      </c>
      <c r="J84" s="3">
        <v>57</v>
      </c>
      <c r="K84" s="3">
        <v>219</v>
      </c>
      <c r="L84" s="3">
        <v>74</v>
      </c>
      <c r="M84" s="3">
        <v>30</v>
      </c>
      <c r="N84" s="3" t="s">
        <v>512</v>
      </c>
      <c r="O84" s="3">
        <v>74</v>
      </c>
      <c r="P84" s="3">
        <v>100</v>
      </c>
      <c r="Q84" s="24">
        <v>55488</v>
      </c>
      <c r="R84" s="3">
        <v>24</v>
      </c>
      <c r="S84" s="3">
        <v>61</v>
      </c>
      <c r="T84" s="3" t="s">
        <v>434</v>
      </c>
      <c r="U84" s="3">
        <v>10</v>
      </c>
      <c r="V84" s="3" t="s">
        <v>17</v>
      </c>
      <c r="W84" s="3">
        <v>0</v>
      </c>
      <c r="X84" s="3" t="s">
        <v>239</v>
      </c>
      <c r="Y84" s="3">
        <v>23</v>
      </c>
      <c r="Z84" s="3">
        <v>8.4499999999999993</v>
      </c>
      <c r="AA84" s="3">
        <v>10</v>
      </c>
      <c r="AB84" s="24">
        <v>53855</v>
      </c>
      <c r="AC84" s="3">
        <v>24</v>
      </c>
      <c r="AD84" s="3">
        <v>55</v>
      </c>
    </row>
    <row r="85" spans="1:30" ht="20.399999999999999" customHeight="1" x14ac:dyDescent="0.3">
      <c r="A85">
        <v>83</v>
      </c>
      <c r="B85" t="s">
        <v>90</v>
      </c>
      <c r="C85" s="3">
        <v>3</v>
      </c>
      <c r="D85" s="3">
        <v>31</v>
      </c>
      <c r="E85" s="3">
        <v>47</v>
      </c>
      <c r="F85" s="3">
        <v>100</v>
      </c>
      <c r="G85" s="3">
        <v>87</v>
      </c>
      <c r="H85" s="3">
        <v>79</v>
      </c>
      <c r="I85" s="3">
        <v>52</v>
      </c>
      <c r="J85" s="3">
        <v>75</v>
      </c>
      <c r="K85" s="3">
        <v>193</v>
      </c>
      <c r="L85" s="3">
        <v>42</v>
      </c>
      <c r="M85" s="3">
        <v>50</v>
      </c>
      <c r="N85" s="3" t="s">
        <v>513</v>
      </c>
      <c r="O85" s="3">
        <v>90</v>
      </c>
      <c r="P85" s="3">
        <v>81</v>
      </c>
      <c r="Q85" s="24">
        <v>53743</v>
      </c>
      <c r="R85" s="3">
        <v>19</v>
      </c>
      <c r="S85" s="3">
        <v>65</v>
      </c>
      <c r="T85" s="3" t="s">
        <v>174</v>
      </c>
      <c r="U85" s="3">
        <v>100</v>
      </c>
      <c r="V85" s="3" t="s">
        <v>11</v>
      </c>
      <c r="W85" s="3">
        <v>1</v>
      </c>
      <c r="X85" s="3" t="s">
        <v>175</v>
      </c>
      <c r="Y85" s="3">
        <v>25</v>
      </c>
      <c r="Z85" s="3">
        <v>8.86</v>
      </c>
      <c r="AA85" s="3">
        <v>15</v>
      </c>
      <c r="AB85" s="24">
        <v>53691</v>
      </c>
      <c r="AC85" s="3">
        <v>54</v>
      </c>
      <c r="AD85" s="3">
        <v>89</v>
      </c>
    </row>
    <row r="86" spans="1:30" ht="20.399999999999999" customHeight="1" x14ac:dyDescent="0.3">
      <c r="A86">
        <v>83</v>
      </c>
      <c r="B86" t="s">
        <v>115</v>
      </c>
      <c r="C86" s="3">
        <v>24</v>
      </c>
      <c r="D86" s="3">
        <v>30</v>
      </c>
      <c r="E86" s="3">
        <v>66</v>
      </c>
      <c r="F86" s="3">
        <v>5</v>
      </c>
      <c r="G86" s="3">
        <v>71</v>
      </c>
      <c r="H86" s="3">
        <v>83</v>
      </c>
      <c r="I86" s="3">
        <v>41</v>
      </c>
      <c r="J86" s="3">
        <v>50</v>
      </c>
      <c r="K86" s="3">
        <v>163</v>
      </c>
      <c r="L86" s="3">
        <v>45</v>
      </c>
      <c r="M86" s="3">
        <v>28</v>
      </c>
      <c r="N86" s="3" t="s">
        <v>514</v>
      </c>
      <c r="O86" s="3">
        <v>68</v>
      </c>
      <c r="P86" s="3">
        <v>96</v>
      </c>
      <c r="Q86" s="24">
        <v>68457</v>
      </c>
      <c r="R86" s="3">
        <v>24</v>
      </c>
      <c r="S86" s="3">
        <v>64</v>
      </c>
      <c r="T86" s="3" t="s">
        <v>174</v>
      </c>
      <c r="U86" s="3">
        <v>39</v>
      </c>
      <c r="V86" s="3" t="s">
        <v>2</v>
      </c>
      <c r="W86" s="3">
        <v>0</v>
      </c>
      <c r="X86" s="3" t="s">
        <v>233</v>
      </c>
      <c r="Y86" s="3">
        <v>14</v>
      </c>
      <c r="Z86" s="3">
        <v>8.9</v>
      </c>
      <c r="AA86" s="3">
        <v>28</v>
      </c>
      <c r="AB86" s="24">
        <v>68457</v>
      </c>
      <c r="AC86" s="3">
        <v>66</v>
      </c>
      <c r="AD86" s="3">
        <v>63</v>
      </c>
    </row>
    <row r="87" spans="1:30" ht="20.399999999999999" customHeight="1" x14ac:dyDescent="0.3">
      <c r="A87">
        <v>85</v>
      </c>
      <c r="B87" t="s">
        <v>110</v>
      </c>
      <c r="C87" s="3">
        <v>17</v>
      </c>
      <c r="D87" s="3">
        <v>29</v>
      </c>
      <c r="E87" s="3">
        <v>44</v>
      </c>
      <c r="F87" s="3">
        <v>29</v>
      </c>
      <c r="G87" s="3" t="s">
        <v>174</v>
      </c>
      <c r="H87" s="3">
        <v>80</v>
      </c>
      <c r="I87" s="3">
        <v>64</v>
      </c>
      <c r="J87" s="3">
        <v>54</v>
      </c>
      <c r="K87" s="3">
        <v>55</v>
      </c>
      <c r="L87" s="3">
        <v>58</v>
      </c>
      <c r="M87" s="3">
        <v>38</v>
      </c>
      <c r="N87" s="3" t="s">
        <v>515</v>
      </c>
      <c r="O87" s="3" t="s">
        <v>174</v>
      </c>
      <c r="P87" s="3">
        <v>100</v>
      </c>
      <c r="Q87" s="24">
        <v>54787</v>
      </c>
      <c r="R87" s="3">
        <v>17</v>
      </c>
      <c r="S87" s="3">
        <v>52</v>
      </c>
      <c r="T87" s="3" t="s">
        <v>174</v>
      </c>
      <c r="U87" s="3">
        <v>44</v>
      </c>
      <c r="V87" s="3" t="s">
        <v>25</v>
      </c>
      <c r="W87" s="3">
        <v>0</v>
      </c>
      <c r="X87" s="3" t="s">
        <v>401</v>
      </c>
      <c r="Y87" s="3">
        <v>28</v>
      </c>
      <c r="Z87" s="3">
        <v>8.52</v>
      </c>
      <c r="AA87" s="3">
        <v>49</v>
      </c>
      <c r="AB87" s="24">
        <v>54787</v>
      </c>
      <c r="AC87" s="3">
        <v>29</v>
      </c>
      <c r="AD87" s="3" t="s">
        <v>174</v>
      </c>
    </row>
    <row r="88" spans="1:30" ht="20.399999999999999" customHeight="1" x14ac:dyDescent="0.3">
      <c r="A88">
        <v>86</v>
      </c>
      <c r="B88" t="s">
        <v>127</v>
      </c>
      <c r="C88" s="3">
        <v>43</v>
      </c>
      <c r="D88" s="3">
        <v>53</v>
      </c>
      <c r="E88" s="3">
        <v>90</v>
      </c>
      <c r="F88" s="3">
        <v>0</v>
      </c>
      <c r="G88" s="3" t="s">
        <v>174</v>
      </c>
      <c r="H88" s="3">
        <v>86</v>
      </c>
      <c r="I88" s="3">
        <v>49</v>
      </c>
      <c r="J88" s="3">
        <v>57</v>
      </c>
      <c r="K88" s="3">
        <v>84</v>
      </c>
      <c r="L88" s="3">
        <v>86</v>
      </c>
      <c r="M88" s="3">
        <v>33</v>
      </c>
      <c r="N88" s="3" t="s">
        <v>516</v>
      </c>
      <c r="O88" s="3" t="s">
        <v>174</v>
      </c>
      <c r="P88" s="3">
        <v>83</v>
      </c>
      <c r="Q88" s="24">
        <v>50914</v>
      </c>
      <c r="R88" s="3">
        <v>29</v>
      </c>
      <c r="S88" s="3">
        <v>55</v>
      </c>
      <c r="T88" s="3" t="s">
        <v>174</v>
      </c>
      <c r="U88" s="3">
        <v>22</v>
      </c>
      <c r="V88" s="3" t="s">
        <v>5</v>
      </c>
      <c r="W88" s="3">
        <v>0</v>
      </c>
      <c r="X88" s="3" t="s">
        <v>233</v>
      </c>
      <c r="Y88" s="3">
        <v>12</v>
      </c>
      <c r="Z88" s="3">
        <v>8.8000000000000007</v>
      </c>
      <c r="AA88" s="3">
        <v>62</v>
      </c>
      <c r="AB88" s="24">
        <v>50914</v>
      </c>
      <c r="AC88" s="3">
        <v>26</v>
      </c>
      <c r="AD88" s="3">
        <v>85</v>
      </c>
    </row>
    <row r="89" spans="1:30" ht="20.399999999999999" customHeight="1" x14ac:dyDescent="0.3">
      <c r="A89">
        <v>87</v>
      </c>
      <c r="B89" t="s">
        <v>517</v>
      </c>
      <c r="C89" s="3">
        <v>90</v>
      </c>
      <c r="D89" s="3">
        <v>35</v>
      </c>
      <c r="E89" s="3">
        <v>87</v>
      </c>
      <c r="F89" s="3">
        <v>67</v>
      </c>
      <c r="G89" s="3" t="s">
        <v>174</v>
      </c>
      <c r="H89" s="3">
        <v>78</v>
      </c>
      <c r="I89" s="3">
        <v>50</v>
      </c>
      <c r="J89" s="3">
        <v>57</v>
      </c>
      <c r="K89" s="3">
        <v>42</v>
      </c>
      <c r="L89" s="3">
        <v>24</v>
      </c>
      <c r="M89" s="3">
        <v>22</v>
      </c>
      <c r="N89" s="3" t="s">
        <v>213</v>
      </c>
      <c r="O89" s="3">
        <v>96</v>
      </c>
      <c r="P89" s="3">
        <v>97</v>
      </c>
      <c r="Q89" s="24">
        <v>69987</v>
      </c>
      <c r="R89" s="3">
        <v>8</v>
      </c>
      <c r="S89" s="3">
        <v>87</v>
      </c>
      <c r="T89" s="3" t="s">
        <v>174</v>
      </c>
      <c r="U89" s="3">
        <v>26</v>
      </c>
      <c r="V89" s="3" t="s">
        <v>25</v>
      </c>
      <c r="W89" s="3">
        <v>1</v>
      </c>
      <c r="X89" s="3" t="s">
        <v>518</v>
      </c>
      <c r="Y89" s="3">
        <v>24</v>
      </c>
      <c r="Z89" s="3">
        <v>8</v>
      </c>
      <c r="AA89" s="3">
        <v>5</v>
      </c>
      <c r="AB89" s="24">
        <v>69987</v>
      </c>
      <c r="AC89" s="3">
        <v>14</v>
      </c>
      <c r="AD89" s="3" t="s">
        <v>174</v>
      </c>
    </row>
    <row r="90" spans="1:30" ht="20.399999999999999" customHeight="1" x14ac:dyDescent="0.3">
      <c r="A90">
        <v>88</v>
      </c>
      <c r="B90" t="s">
        <v>132</v>
      </c>
      <c r="C90" s="3">
        <v>81</v>
      </c>
      <c r="D90" s="3">
        <v>52</v>
      </c>
      <c r="E90" s="3">
        <v>48</v>
      </c>
      <c r="F90" s="3">
        <v>100</v>
      </c>
      <c r="G90" s="3" t="s">
        <v>174</v>
      </c>
      <c r="H90" s="3">
        <v>82</v>
      </c>
      <c r="I90" s="3">
        <v>53</v>
      </c>
      <c r="J90" s="3">
        <v>39</v>
      </c>
      <c r="K90" s="3">
        <v>608</v>
      </c>
      <c r="L90" s="3">
        <v>68</v>
      </c>
      <c r="M90" s="3">
        <v>46</v>
      </c>
      <c r="N90" s="3" t="s">
        <v>390</v>
      </c>
      <c r="O90" s="3" t="s">
        <v>174</v>
      </c>
      <c r="P90" s="3">
        <v>78</v>
      </c>
      <c r="Q90" s="24">
        <v>58397</v>
      </c>
      <c r="R90" s="3">
        <v>56</v>
      </c>
      <c r="S90" s="3">
        <v>58</v>
      </c>
      <c r="T90" s="3" t="s">
        <v>174</v>
      </c>
      <c r="U90" s="3">
        <v>46</v>
      </c>
      <c r="V90" s="3" t="s">
        <v>1</v>
      </c>
      <c r="W90" s="3">
        <v>1</v>
      </c>
      <c r="X90" s="3" t="s">
        <v>519</v>
      </c>
      <c r="Y90" s="3">
        <v>24</v>
      </c>
      <c r="Z90" s="3">
        <v>8.2799999999999994</v>
      </c>
      <c r="AA90" s="3">
        <v>20</v>
      </c>
      <c r="AB90" s="24">
        <v>58317</v>
      </c>
      <c r="AC90" s="3">
        <v>51</v>
      </c>
      <c r="AD90" s="3" t="s">
        <v>174</v>
      </c>
    </row>
    <row r="91" spans="1:30" ht="20.399999999999999" customHeight="1" x14ac:dyDescent="0.3">
      <c r="A91">
        <v>89</v>
      </c>
      <c r="B91" t="s">
        <v>114</v>
      </c>
      <c r="C91" s="3">
        <v>13</v>
      </c>
      <c r="D91" s="3">
        <v>41</v>
      </c>
      <c r="E91" s="3">
        <v>62</v>
      </c>
      <c r="F91" s="3">
        <v>100</v>
      </c>
      <c r="G91" s="3">
        <v>93</v>
      </c>
      <c r="H91" s="3">
        <v>80</v>
      </c>
      <c r="I91" s="3">
        <v>34</v>
      </c>
      <c r="J91" s="3">
        <v>61</v>
      </c>
      <c r="K91" s="3">
        <v>834</v>
      </c>
      <c r="L91" s="3">
        <v>52</v>
      </c>
      <c r="M91" s="3">
        <v>47</v>
      </c>
      <c r="N91" s="3" t="s">
        <v>408</v>
      </c>
      <c r="O91" s="3">
        <v>94</v>
      </c>
      <c r="P91" s="3">
        <v>83</v>
      </c>
      <c r="Q91" s="24">
        <v>52452</v>
      </c>
      <c r="R91" s="3">
        <v>11</v>
      </c>
      <c r="S91" s="3">
        <v>75</v>
      </c>
      <c r="T91" s="3" t="s">
        <v>174</v>
      </c>
      <c r="U91" s="3">
        <v>65</v>
      </c>
      <c r="V91" s="3" t="s">
        <v>11</v>
      </c>
      <c r="W91" s="3">
        <v>0</v>
      </c>
      <c r="X91" s="3" t="s">
        <v>404</v>
      </c>
      <c r="Y91" s="3">
        <v>25</v>
      </c>
      <c r="Z91" s="3">
        <v>8.64</v>
      </c>
      <c r="AA91" s="3">
        <v>17</v>
      </c>
      <c r="AB91" s="24">
        <v>52187</v>
      </c>
      <c r="AC91" s="3">
        <v>25</v>
      </c>
      <c r="AD91" s="3">
        <v>95</v>
      </c>
    </row>
    <row r="92" spans="1:30" ht="20.399999999999999" customHeight="1" x14ac:dyDescent="0.3">
      <c r="A92">
        <v>90</v>
      </c>
      <c r="B92" t="s">
        <v>135</v>
      </c>
      <c r="C92" s="3">
        <v>68</v>
      </c>
      <c r="D92" s="3">
        <v>40</v>
      </c>
      <c r="E92" s="3">
        <v>61</v>
      </c>
      <c r="F92" s="3">
        <v>7</v>
      </c>
      <c r="G92" s="3">
        <v>85</v>
      </c>
      <c r="H92" s="3">
        <v>82</v>
      </c>
      <c r="I92" s="3">
        <v>64</v>
      </c>
      <c r="J92" s="3">
        <v>85</v>
      </c>
      <c r="K92" s="3">
        <v>171</v>
      </c>
      <c r="L92" s="3">
        <v>80</v>
      </c>
      <c r="M92" s="3">
        <v>33</v>
      </c>
      <c r="N92" s="3" t="s">
        <v>520</v>
      </c>
      <c r="O92" s="3">
        <v>84</v>
      </c>
      <c r="P92" s="3">
        <v>87</v>
      </c>
      <c r="Q92" s="24">
        <v>50621</v>
      </c>
      <c r="R92" s="3">
        <v>6</v>
      </c>
      <c r="S92" s="3">
        <v>83</v>
      </c>
      <c r="T92" s="3" t="s">
        <v>434</v>
      </c>
      <c r="U92" s="3">
        <v>56</v>
      </c>
      <c r="V92" s="3" t="s">
        <v>30</v>
      </c>
      <c r="W92" s="3">
        <v>0</v>
      </c>
      <c r="X92" s="3" t="s">
        <v>298</v>
      </c>
      <c r="Y92" s="3">
        <v>21</v>
      </c>
      <c r="Z92" s="3">
        <v>8.77</v>
      </c>
      <c r="AA92" s="3">
        <v>16</v>
      </c>
      <c r="AB92" s="24">
        <v>50621</v>
      </c>
      <c r="AC92" s="3">
        <v>21</v>
      </c>
      <c r="AD92" s="3">
        <v>81</v>
      </c>
    </row>
  </sheetData>
  <autoFilter ref="B2:AD92" xr:uid="{00000000-0001-0000-0200-000000000000}"/>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102"/>
  <sheetViews>
    <sheetView workbookViewId="0">
      <pane xSplit="2" ySplit="2" topLeftCell="X3" activePane="bottomRight" state="frozen"/>
      <selection pane="topRight" activeCell="C1" sqref="C1"/>
      <selection pane="bottomLeft" activeCell="A3" sqref="A3"/>
      <selection pane="bottomRight" activeCell="AC2" sqref="AC2"/>
    </sheetView>
  </sheetViews>
  <sheetFormatPr defaultColWidth="9" defaultRowHeight="14.4" x14ac:dyDescent="0.3"/>
  <cols>
    <col min="1" max="1" width="4" bestFit="1" customWidth="1"/>
    <col min="2" max="2" width="50.6640625" bestFit="1" customWidth="1"/>
    <col min="3" max="3" width="46.33203125" bestFit="1" customWidth="1"/>
    <col min="4" max="5" width="24.5546875" bestFit="1" customWidth="1"/>
    <col min="6" max="6" width="34.44140625" bestFit="1" customWidth="1"/>
    <col min="7" max="7" width="25" bestFit="1" customWidth="1"/>
    <col min="8" max="8" width="21" bestFit="1" customWidth="1"/>
    <col min="9" max="9" width="11.88671875" bestFit="1" customWidth="1"/>
    <col min="10" max="10" width="22.88671875" bestFit="1" customWidth="1"/>
    <col min="11" max="11" width="28.44140625" bestFit="1" customWidth="1"/>
    <col min="12" max="12" width="19.44140625" bestFit="1" customWidth="1"/>
    <col min="13" max="13" width="18.44140625" bestFit="1" customWidth="1"/>
    <col min="14" max="14" width="20.33203125" bestFit="1" customWidth="1"/>
    <col min="15" max="15" width="19" bestFit="1" customWidth="1"/>
    <col min="16" max="16" width="17.33203125" bestFit="1" customWidth="1"/>
    <col min="17" max="17" width="25.109375" bestFit="1" customWidth="1"/>
    <col min="18" max="18" width="25" bestFit="1" customWidth="1"/>
    <col min="19" max="19" width="35.5546875" bestFit="1" customWidth="1"/>
    <col min="20" max="20" width="22" bestFit="1" customWidth="1"/>
    <col min="21" max="21" width="19.44140625" bestFit="1" customWidth="1"/>
    <col min="22" max="22" width="25.5546875" bestFit="1" customWidth="1"/>
    <col min="23" max="23" width="20.109375" bestFit="1" customWidth="1"/>
    <col min="24" max="24" width="37.44140625" bestFit="1" customWidth="1"/>
    <col min="25" max="25" width="11.88671875" bestFit="1" customWidth="1"/>
    <col min="26" max="26" width="23.33203125" bestFit="1" customWidth="1"/>
    <col min="27" max="27" width="10.109375" bestFit="1" customWidth="1"/>
    <col min="28" max="28" width="17.6640625" bestFit="1" customWidth="1"/>
    <col min="29" max="29" width="17.88671875" bestFit="1" customWidth="1"/>
    <col min="30" max="32" width="12.88671875" customWidth="1"/>
  </cols>
  <sheetData>
    <row r="1" spans="1:30" x14ac:dyDescent="0.3">
      <c r="B1" s="22">
        <v>1</v>
      </c>
      <c r="C1" s="22">
        <f>B1+1</f>
        <v>2</v>
      </c>
      <c r="D1" s="22">
        <f t="shared" ref="D1:AD1" si="0">C1+1</f>
        <v>3</v>
      </c>
      <c r="E1" s="22">
        <f t="shared" si="0"/>
        <v>4</v>
      </c>
      <c r="F1" s="22">
        <f t="shared" si="0"/>
        <v>5</v>
      </c>
      <c r="G1" s="22">
        <f t="shared" si="0"/>
        <v>6</v>
      </c>
      <c r="H1" s="22">
        <f t="shared" si="0"/>
        <v>7</v>
      </c>
      <c r="I1" s="22">
        <f t="shared" si="0"/>
        <v>8</v>
      </c>
      <c r="J1" s="22">
        <f t="shared" si="0"/>
        <v>9</v>
      </c>
      <c r="K1" s="22">
        <f t="shared" si="0"/>
        <v>10</v>
      </c>
      <c r="L1" s="22">
        <f t="shared" si="0"/>
        <v>11</v>
      </c>
      <c r="M1" s="22">
        <f t="shared" si="0"/>
        <v>12</v>
      </c>
      <c r="N1" s="22">
        <f t="shared" si="0"/>
        <v>13</v>
      </c>
      <c r="O1" s="22">
        <f t="shared" si="0"/>
        <v>14</v>
      </c>
      <c r="P1" s="22">
        <f t="shared" si="0"/>
        <v>15</v>
      </c>
      <c r="Q1" s="22">
        <f t="shared" si="0"/>
        <v>16</v>
      </c>
      <c r="R1" s="22">
        <f t="shared" si="0"/>
        <v>17</v>
      </c>
      <c r="S1" s="22">
        <f t="shared" si="0"/>
        <v>18</v>
      </c>
      <c r="T1" s="22">
        <f t="shared" si="0"/>
        <v>19</v>
      </c>
      <c r="U1" s="22">
        <f t="shared" si="0"/>
        <v>20</v>
      </c>
      <c r="V1" s="22">
        <f t="shared" si="0"/>
        <v>21</v>
      </c>
      <c r="W1" s="22">
        <f t="shared" si="0"/>
        <v>22</v>
      </c>
      <c r="X1" s="22">
        <f t="shared" si="0"/>
        <v>23</v>
      </c>
      <c r="Y1" s="22">
        <f t="shared" si="0"/>
        <v>24</v>
      </c>
      <c r="Z1" s="22">
        <f t="shared" si="0"/>
        <v>25</v>
      </c>
      <c r="AA1" s="22">
        <f t="shared" si="0"/>
        <v>26</v>
      </c>
      <c r="AB1" s="22">
        <f t="shared" si="0"/>
        <v>27</v>
      </c>
      <c r="AC1" s="22">
        <f t="shared" si="0"/>
        <v>28</v>
      </c>
      <c r="AD1" s="22">
        <f t="shared" si="0"/>
        <v>29</v>
      </c>
    </row>
    <row r="2" spans="1:30" s="2" customFormat="1" x14ac:dyDescent="0.3">
      <c r="A2" s="2" t="s">
        <v>33</v>
      </c>
      <c r="B2" s="2" t="s">
        <v>34</v>
      </c>
      <c r="C2" s="2" t="s">
        <v>151</v>
      </c>
      <c r="D2" s="2" t="s">
        <v>155</v>
      </c>
      <c r="E2" s="2" t="s">
        <v>521</v>
      </c>
      <c r="F2" s="2" t="s">
        <v>140</v>
      </c>
      <c r="G2" s="2" t="s">
        <v>522</v>
      </c>
      <c r="H2" s="2" t="s">
        <v>37</v>
      </c>
      <c r="I2" s="2" t="s">
        <v>523</v>
      </c>
      <c r="J2" s="2" t="s">
        <v>154</v>
      </c>
      <c r="K2" s="2" t="s">
        <v>153</v>
      </c>
      <c r="L2" s="2" t="s">
        <v>36</v>
      </c>
      <c r="M2" s="2" t="s">
        <v>305</v>
      </c>
      <c r="N2" s="2" t="s">
        <v>152</v>
      </c>
      <c r="O2" s="2" t="s">
        <v>138</v>
      </c>
      <c r="P2" s="2" t="s">
        <v>432</v>
      </c>
      <c r="Q2" s="2" t="s">
        <v>304</v>
      </c>
      <c r="R2" s="2" t="s">
        <v>150</v>
      </c>
      <c r="S2" s="2" t="s">
        <v>524</v>
      </c>
      <c r="T2" s="2" t="s">
        <v>139</v>
      </c>
      <c r="U2" s="2" t="s">
        <v>148</v>
      </c>
      <c r="V2" s="2" t="s">
        <v>142</v>
      </c>
      <c r="W2" s="2" t="s">
        <v>147</v>
      </c>
      <c r="X2" s="2" t="s">
        <v>525</v>
      </c>
      <c r="Y2" s="2" t="s">
        <v>433</v>
      </c>
      <c r="Z2" s="2" t="s">
        <v>526</v>
      </c>
      <c r="AA2" s="2" t="s">
        <v>527</v>
      </c>
      <c r="AB2" s="2" t="s">
        <v>149</v>
      </c>
      <c r="AC2" s="2" t="s">
        <v>528</v>
      </c>
    </row>
    <row r="3" spans="1:30" x14ac:dyDescent="0.3">
      <c r="A3">
        <v>1</v>
      </c>
      <c r="B3" t="s">
        <v>38</v>
      </c>
      <c r="C3" t="s">
        <v>311</v>
      </c>
      <c r="D3">
        <v>100</v>
      </c>
      <c r="E3">
        <v>98</v>
      </c>
      <c r="F3">
        <v>4</v>
      </c>
      <c r="G3">
        <v>51</v>
      </c>
      <c r="H3" s="1">
        <v>111015</v>
      </c>
      <c r="I3">
        <v>1</v>
      </c>
      <c r="J3">
        <v>80</v>
      </c>
      <c r="K3" t="s">
        <v>529</v>
      </c>
      <c r="L3">
        <v>98</v>
      </c>
      <c r="M3">
        <v>1</v>
      </c>
      <c r="N3">
        <v>16</v>
      </c>
      <c r="O3">
        <v>1</v>
      </c>
      <c r="P3" s="1">
        <v>111015</v>
      </c>
      <c r="Q3">
        <v>5</v>
      </c>
      <c r="R3">
        <v>53</v>
      </c>
      <c r="S3" t="s">
        <v>530</v>
      </c>
      <c r="T3">
        <v>53</v>
      </c>
      <c r="U3">
        <v>47</v>
      </c>
      <c r="V3">
        <v>100</v>
      </c>
      <c r="W3">
        <v>32</v>
      </c>
      <c r="X3" t="s">
        <v>0</v>
      </c>
      <c r="Y3">
        <v>1</v>
      </c>
      <c r="Z3">
        <v>26</v>
      </c>
      <c r="AA3">
        <v>1</v>
      </c>
      <c r="AB3">
        <v>17</v>
      </c>
      <c r="AC3" t="s">
        <v>434</v>
      </c>
    </row>
    <row r="4" spans="1:30" x14ac:dyDescent="0.3">
      <c r="A4">
        <v>2</v>
      </c>
      <c r="B4" t="s">
        <v>39</v>
      </c>
      <c r="C4" t="s">
        <v>531</v>
      </c>
      <c r="D4">
        <v>54</v>
      </c>
      <c r="E4">
        <v>91</v>
      </c>
      <c r="F4">
        <v>13</v>
      </c>
      <c r="G4">
        <v>514</v>
      </c>
      <c r="H4" s="1">
        <v>107381</v>
      </c>
      <c r="I4">
        <v>2</v>
      </c>
      <c r="J4">
        <v>69</v>
      </c>
      <c r="K4" t="s">
        <v>353</v>
      </c>
      <c r="L4">
        <v>39</v>
      </c>
      <c r="M4">
        <v>2</v>
      </c>
      <c r="N4">
        <v>37</v>
      </c>
      <c r="O4">
        <v>12</v>
      </c>
      <c r="P4" s="1">
        <v>111437</v>
      </c>
      <c r="Q4">
        <v>4</v>
      </c>
      <c r="R4">
        <v>80</v>
      </c>
      <c r="S4" s="1">
        <v>37800</v>
      </c>
      <c r="T4">
        <v>83</v>
      </c>
      <c r="U4">
        <v>38</v>
      </c>
      <c r="V4">
        <v>100</v>
      </c>
      <c r="W4">
        <v>42</v>
      </c>
      <c r="X4" t="s">
        <v>1</v>
      </c>
      <c r="Y4">
        <v>2</v>
      </c>
      <c r="Z4">
        <v>18</v>
      </c>
      <c r="AA4">
        <v>2</v>
      </c>
      <c r="AB4">
        <v>18</v>
      </c>
      <c r="AC4" t="s">
        <v>532</v>
      </c>
    </row>
    <row r="5" spans="1:30" x14ac:dyDescent="0.3">
      <c r="A5">
        <v>3</v>
      </c>
      <c r="B5" t="s">
        <v>43</v>
      </c>
      <c r="C5" t="s">
        <v>531</v>
      </c>
      <c r="D5">
        <v>56</v>
      </c>
      <c r="E5">
        <v>100</v>
      </c>
      <c r="F5">
        <v>15</v>
      </c>
      <c r="G5">
        <v>454</v>
      </c>
      <c r="H5" s="1">
        <v>99967</v>
      </c>
      <c r="I5">
        <v>5</v>
      </c>
      <c r="J5">
        <v>57</v>
      </c>
      <c r="K5" t="s">
        <v>367</v>
      </c>
      <c r="L5">
        <v>51</v>
      </c>
      <c r="M5">
        <v>4</v>
      </c>
      <c r="N5">
        <v>56</v>
      </c>
      <c r="O5">
        <v>10</v>
      </c>
      <c r="P5" s="1">
        <v>102520</v>
      </c>
      <c r="Q5">
        <v>25</v>
      </c>
      <c r="R5">
        <v>71</v>
      </c>
      <c r="S5" s="1">
        <v>40000</v>
      </c>
      <c r="T5">
        <v>73</v>
      </c>
      <c r="U5">
        <v>49</v>
      </c>
      <c r="V5">
        <v>99</v>
      </c>
      <c r="W5">
        <v>45</v>
      </c>
      <c r="X5" t="s">
        <v>533</v>
      </c>
      <c r="Y5">
        <v>4</v>
      </c>
      <c r="Z5">
        <v>21</v>
      </c>
      <c r="AA5">
        <v>1</v>
      </c>
      <c r="AB5">
        <v>33</v>
      </c>
      <c r="AC5" t="s">
        <v>532</v>
      </c>
    </row>
    <row r="6" spans="1:30" x14ac:dyDescent="0.3">
      <c r="A6">
        <v>3</v>
      </c>
      <c r="B6" t="s">
        <v>44</v>
      </c>
      <c r="C6" t="s">
        <v>167</v>
      </c>
      <c r="D6">
        <v>96</v>
      </c>
      <c r="E6">
        <v>48</v>
      </c>
      <c r="F6">
        <v>81</v>
      </c>
      <c r="G6">
        <v>252</v>
      </c>
      <c r="H6" s="1">
        <v>98751</v>
      </c>
      <c r="I6">
        <v>4</v>
      </c>
      <c r="J6">
        <v>84</v>
      </c>
      <c r="K6" t="s">
        <v>534</v>
      </c>
      <c r="L6">
        <v>55</v>
      </c>
      <c r="M6">
        <v>3</v>
      </c>
      <c r="N6">
        <v>62</v>
      </c>
      <c r="O6">
        <v>4</v>
      </c>
      <c r="P6" s="1">
        <v>101378</v>
      </c>
      <c r="Q6">
        <v>3</v>
      </c>
      <c r="R6">
        <v>62</v>
      </c>
      <c r="S6" s="1">
        <v>31400</v>
      </c>
      <c r="T6">
        <v>76</v>
      </c>
      <c r="U6">
        <v>45</v>
      </c>
      <c r="V6">
        <v>99</v>
      </c>
      <c r="W6">
        <v>45</v>
      </c>
      <c r="X6" t="s">
        <v>4</v>
      </c>
      <c r="Y6">
        <v>3</v>
      </c>
      <c r="Z6">
        <v>12</v>
      </c>
      <c r="AA6">
        <v>1</v>
      </c>
      <c r="AB6">
        <v>27</v>
      </c>
      <c r="AC6" t="s">
        <v>532</v>
      </c>
    </row>
    <row r="7" spans="1:30" x14ac:dyDescent="0.3">
      <c r="A7">
        <v>5</v>
      </c>
      <c r="B7" t="s">
        <v>42</v>
      </c>
      <c r="C7" t="s">
        <v>535</v>
      </c>
      <c r="D7">
        <v>88</v>
      </c>
      <c r="E7">
        <v>100</v>
      </c>
      <c r="F7">
        <v>5</v>
      </c>
      <c r="G7">
        <v>841</v>
      </c>
      <c r="H7" s="1">
        <v>84836</v>
      </c>
      <c r="I7">
        <v>6</v>
      </c>
      <c r="J7">
        <v>80</v>
      </c>
      <c r="K7" t="s">
        <v>536</v>
      </c>
      <c r="L7">
        <v>56</v>
      </c>
      <c r="M7">
        <v>5</v>
      </c>
      <c r="N7">
        <v>67</v>
      </c>
      <c r="O7">
        <v>42</v>
      </c>
      <c r="P7" s="1">
        <v>85439</v>
      </c>
      <c r="Q7">
        <v>21</v>
      </c>
      <c r="R7">
        <v>55</v>
      </c>
      <c r="S7" s="1">
        <v>38140</v>
      </c>
      <c r="T7">
        <v>45</v>
      </c>
      <c r="U7">
        <v>50</v>
      </c>
      <c r="V7">
        <v>100</v>
      </c>
      <c r="W7">
        <v>39</v>
      </c>
      <c r="X7" t="s">
        <v>537</v>
      </c>
      <c r="Y7">
        <v>5</v>
      </c>
      <c r="Z7">
        <v>18</v>
      </c>
      <c r="AA7">
        <v>2</v>
      </c>
      <c r="AB7">
        <v>38</v>
      </c>
      <c r="AC7" t="s">
        <v>532</v>
      </c>
    </row>
    <row r="8" spans="1:30" x14ac:dyDescent="0.3">
      <c r="A8">
        <v>6</v>
      </c>
      <c r="B8" t="s">
        <v>40</v>
      </c>
      <c r="C8" t="s">
        <v>161</v>
      </c>
      <c r="D8">
        <v>72</v>
      </c>
      <c r="E8">
        <v>92</v>
      </c>
      <c r="F8">
        <v>7</v>
      </c>
      <c r="G8">
        <v>64</v>
      </c>
      <c r="H8" s="1">
        <v>90791</v>
      </c>
      <c r="I8">
        <v>11</v>
      </c>
      <c r="J8">
        <v>57</v>
      </c>
      <c r="K8" t="s">
        <v>538</v>
      </c>
      <c r="L8">
        <v>33</v>
      </c>
      <c r="M8">
        <v>8</v>
      </c>
      <c r="N8">
        <v>18</v>
      </c>
      <c r="O8">
        <v>21</v>
      </c>
      <c r="P8" s="1">
        <v>90791</v>
      </c>
      <c r="Q8">
        <v>7</v>
      </c>
      <c r="R8">
        <v>54</v>
      </c>
      <c r="S8" s="1">
        <v>26500</v>
      </c>
      <c r="T8">
        <v>23</v>
      </c>
      <c r="U8">
        <v>56</v>
      </c>
      <c r="V8">
        <v>100</v>
      </c>
      <c r="W8">
        <v>23</v>
      </c>
      <c r="X8" t="s">
        <v>2</v>
      </c>
      <c r="Y8">
        <v>8</v>
      </c>
      <c r="Z8">
        <v>18</v>
      </c>
      <c r="AA8">
        <v>2</v>
      </c>
      <c r="AB8">
        <v>25</v>
      </c>
      <c r="AC8" t="s">
        <v>434</v>
      </c>
    </row>
    <row r="9" spans="1:30" x14ac:dyDescent="0.3">
      <c r="A9">
        <v>7</v>
      </c>
      <c r="B9" t="s">
        <v>45</v>
      </c>
      <c r="C9" t="s">
        <v>161</v>
      </c>
      <c r="D9">
        <v>90</v>
      </c>
      <c r="E9">
        <v>100</v>
      </c>
      <c r="F9">
        <v>24</v>
      </c>
      <c r="G9">
        <v>40</v>
      </c>
      <c r="H9" s="1">
        <v>79591</v>
      </c>
      <c r="I9">
        <v>15</v>
      </c>
      <c r="J9">
        <v>40</v>
      </c>
      <c r="K9" t="s">
        <v>539</v>
      </c>
      <c r="L9">
        <v>48</v>
      </c>
      <c r="M9">
        <v>10</v>
      </c>
      <c r="N9">
        <v>33</v>
      </c>
      <c r="O9">
        <v>17</v>
      </c>
      <c r="P9" s="1">
        <v>79591</v>
      </c>
      <c r="Q9">
        <v>1</v>
      </c>
      <c r="R9">
        <v>65</v>
      </c>
      <c r="S9" s="1">
        <v>18700</v>
      </c>
      <c r="T9">
        <v>59</v>
      </c>
      <c r="U9">
        <v>48</v>
      </c>
      <c r="V9">
        <v>99</v>
      </c>
      <c r="W9">
        <v>35</v>
      </c>
      <c r="X9" t="s">
        <v>5</v>
      </c>
      <c r="Y9">
        <v>7</v>
      </c>
      <c r="Z9">
        <v>13</v>
      </c>
      <c r="AA9">
        <v>2</v>
      </c>
      <c r="AB9">
        <v>33</v>
      </c>
      <c r="AC9" t="s">
        <v>434</v>
      </c>
    </row>
    <row r="10" spans="1:30" x14ac:dyDescent="0.3">
      <c r="A10">
        <v>8</v>
      </c>
      <c r="B10" t="s">
        <v>446</v>
      </c>
      <c r="C10" t="s">
        <v>540</v>
      </c>
      <c r="D10">
        <v>94</v>
      </c>
      <c r="E10">
        <v>100</v>
      </c>
      <c r="F10">
        <v>10</v>
      </c>
      <c r="G10" s="1">
        <v>1242</v>
      </c>
      <c r="H10" s="1">
        <v>83022</v>
      </c>
      <c r="I10">
        <v>9</v>
      </c>
      <c r="J10">
        <v>99</v>
      </c>
      <c r="K10" t="s">
        <v>270</v>
      </c>
      <c r="L10">
        <v>32</v>
      </c>
      <c r="M10">
        <v>9</v>
      </c>
      <c r="N10">
        <v>31</v>
      </c>
      <c r="O10">
        <v>18</v>
      </c>
      <c r="P10" s="1">
        <v>82792</v>
      </c>
      <c r="Q10">
        <v>8</v>
      </c>
      <c r="R10">
        <v>50</v>
      </c>
      <c r="S10" s="1">
        <v>12323</v>
      </c>
      <c r="T10">
        <v>93</v>
      </c>
      <c r="U10">
        <v>53</v>
      </c>
      <c r="V10">
        <v>93</v>
      </c>
      <c r="W10">
        <v>50</v>
      </c>
      <c r="X10" t="s">
        <v>1</v>
      </c>
      <c r="Y10">
        <v>9</v>
      </c>
      <c r="Z10">
        <v>12</v>
      </c>
      <c r="AA10">
        <v>2</v>
      </c>
      <c r="AB10">
        <v>34</v>
      </c>
      <c r="AC10" t="s">
        <v>532</v>
      </c>
    </row>
    <row r="11" spans="1:30" x14ac:dyDescent="0.3">
      <c r="A11">
        <v>9</v>
      </c>
      <c r="B11" t="s">
        <v>65</v>
      </c>
      <c r="C11" t="s">
        <v>178</v>
      </c>
      <c r="D11">
        <v>53</v>
      </c>
      <c r="E11">
        <v>100</v>
      </c>
      <c r="F11">
        <v>12</v>
      </c>
      <c r="G11">
        <v>68</v>
      </c>
      <c r="H11" s="1">
        <v>83117</v>
      </c>
      <c r="I11">
        <v>13</v>
      </c>
      <c r="J11">
        <v>32</v>
      </c>
      <c r="K11" t="s">
        <v>158</v>
      </c>
      <c r="L11">
        <v>57</v>
      </c>
      <c r="M11">
        <v>12</v>
      </c>
      <c r="N11">
        <v>19</v>
      </c>
      <c r="O11">
        <v>36</v>
      </c>
      <c r="P11" s="1">
        <v>83117</v>
      </c>
      <c r="Q11">
        <v>6</v>
      </c>
      <c r="R11">
        <v>46</v>
      </c>
      <c r="S11" s="1">
        <v>2907</v>
      </c>
      <c r="T11">
        <v>62</v>
      </c>
      <c r="U11">
        <v>46</v>
      </c>
      <c r="V11">
        <v>97</v>
      </c>
      <c r="W11">
        <v>54</v>
      </c>
      <c r="X11" t="s">
        <v>13</v>
      </c>
      <c r="Y11">
        <v>13</v>
      </c>
      <c r="Z11">
        <v>24</v>
      </c>
      <c r="AA11">
        <v>2</v>
      </c>
      <c r="AB11">
        <v>39</v>
      </c>
      <c r="AC11" t="s">
        <v>434</v>
      </c>
    </row>
    <row r="12" spans="1:30" x14ac:dyDescent="0.3">
      <c r="A12">
        <v>10</v>
      </c>
      <c r="B12" t="s">
        <v>57</v>
      </c>
      <c r="C12" t="s">
        <v>184</v>
      </c>
      <c r="D12">
        <v>33</v>
      </c>
      <c r="E12">
        <v>100</v>
      </c>
      <c r="F12">
        <v>23</v>
      </c>
      <c r="G12">
        <v>185</v>
      </c>
      <c r="H12" s="1">
        <v>85200</v>
      </c>
      <c r="I12">
        <v>10</v>
      </c>
      <c r="J12">
        <v>38</v>
      </c>
      <c r="K12" t="s">
        <v>541</v>
      </c>
      <c r="L12">
        <v>24</v>
      </c>
      <c r="M12">
        <v>9</v>
      </c>
      <c r="N12">
        <v>45</v>
      </c>
      <c r="O12">
        <v>9</v>
      </c>
      <c r="P12" s="1">
        <v>84854</v>
      </c>
      <c r="Q12">
        <v>20</v>
      </c>
      <c r="R12">
        <v>73</v>
      </c>
      <c r="S12" s="1">
        <v>26948</v>
      </c>
      <c r="T12">
        <v>65</v>
      </c>
      <c r="U12">
        <v>48</v>
      </c>
      <c r="V12">
        <v>99</v>
      </c>
      <c r="W12">
        <v>29</v>
      </c>
      <c r="X12" t="s">
        <v>11</v>
      </c>
      <c r="Y12">
        <v>6</v>
      </c>
      <c r="Z12">
        <v>27</v>
      </c>
      <c r="AA12">
        <v>1</v>
      </c>
      <c r="AB12">
        <v>40</v>
      </c>
      <c r="AC12" t="s">
        <v>532</v>
      </c>
    </row>
    <row r="13" spans="1:30" x14ac:dyDescent="0.3">
      <c r="A13">
        <v>11</v>
      </c>
      <c r="B13" t="s">
        <v>53</v>
      </c>
      <c r="C13" t="s">
        <v>184</v>
      </c>
      <c r="D13">
        <v>91</v>
      </c>
      <c r="E13">
        <v>13</v>
      </c>
      <c r="F13">
        <v>52</v>
      </c>
      <c r="G13">
        <v>138</v>
      </c>
      <c r="H13" s="1">
        <v>95976</v>
      </c>
      <c r="I13">
        <v>8</v>
      </c>
      <c r="J13">
        <v>39</v>
      </c>
      <c r="K13" t="s">
        <v>542</v>
      </c>
      <c r="L13">
        <v>43</v>
      </c>
      <c r="M13">
        <v>10</v>
      </c>
      <c r="N13">
        <v>51</v>
      </c>
      <c r="O13">
        <v>24</v>
      </c>
      <c r="P13" s="1">
        <v>95976</v>
      </c>
      <c r="Q13">
        <v>24</v>
      </c>
      <c r="R13">
        <v>59</v>
      </c>
      <c r="S13" s="1">
        <v>28500</v>
      </c>
      <c r="T13">
        <v>82</v>
      </c>
      <c r="U13">
        <v>39</v>
      </c>
      <c r="V13">
        <v>95</v>
      </c>
      <c r="W13">
        <v>18</v>
      </c>
      <c r="X13" t="s">
        <v>10</v>
      </c>
      <c r="Y13">
        <v>11</v>
      </c>
      <c r="Z13">
        <v>13</v>
      </c>
      <c r="AA13">
        <v>1</v>
      </c>
      <c r="AB13">
        <v>38</v>
      </c>
      <c r="AC13" t="s">
        <v>434</v>
      </c>
    </row>
    <row r="14" spans="1:30" x14ac:dyDescent="0.3">
      <c r="A14">
        <v>12</v>
      </c>
      <c r="B14" t="s">
        <v>79</v>
      </c>
      <c r="C14" t="s">
        <v>543</v>
      </c>
      <c r="D14">
        <v>54</v>
      </c>
      <c r="E14">
        <v>100</v>
      </c>
      <c r="F14">
        <v>9</v>
      </c>
      <c r="G14">
        <v>486</v>
      </c>
      <c r="H14" s="1">
        <v>76350</v>
      </c>
      <c r="I14">
        <v>35</v>
      </c>
      <c r="J14">
        <v>59</v>
      </c>
      <c r="K14" t="s">
        <v>321</v>
      </c>
      <c r="L14">
        <v>34</v>
      </c>
      <c r="M14">
        <v>24</v>
      </c>
      <c r="N14">
        <v>44</v>
      </c>
      <c r="O14">
        <v>38</v>
      </c>
      <c r="P14" s="1">
        <v>75454</v>
      </c>
      <c r="Q14">
        <v>19</v>
      </c>
      <c r="R14">
        <v>57</v>
      </c>
      <c r="S14" s="1">
        <v>22500</v>
      </c>
      <c r="T14">
        <v>60</v>
      </c>
      <c r="U14">
        <v>63</v>
      </c>
      <c r="V14">
        <v>95</v>
      </c>
      <c r="W14">
        <v>40</v>
      </c>
      <c r="X14" t="s">
        <v>544</v>
      </c>
      <c r="Y14">
        <v>25</v>
      </c>
      <c r="Z14">
        <v>24</v>
      </c>
      <c r="AA14">
        <v>2</v>
      </c>
      <c r="AB14">
        <v>44</v>
      </c>
      <c r="AC14" t="s">
        <v>532</v>
      </c>
    </row>
    <row r="15" spans="1:30" x14ac:dyDescent="0.3">
      <c r="A15">
        <v>13</v>
      </c>
      <c r="B15" t="s">
        <v>41</v>
      </c>
      <c r="C15" t="s">
        <v>382</v>
      </c>
      <c r="D15">
        <v>73</v>
      </c>
      <c r="E15">
        <v>100</v>
      </c>
      <c r="F15">
        <v>3</v>
      </c>
      <c r="G15">
        <v>41</v>
      </c>
      <c r="H15" s="1">
        <v>80634</v>
      </c>
      <c r="I15">
        <v>23</v>
      </c>
      <c r="J15">
        <v>38</v>
      </c>
      <c r="K15" t="s">
        <v>223</v>
      </c>
      <c r="L15">
        <v>65</v>
      </c>
      <c r="M15">
        <v>16</v>
      </c>
      <c r="N15">
        <v>26</v>
      </c>
      <c r="O15">
        <v>35</v>
      </c>
      <c r="P15" s="1">
        <v>80634</v>
      </c>
      <c r="Q15">
        <v>28</v>
      </c>
      <c r="R15">
        <v>48</v>
      </c>
      <c r="S15" t="s">
        <v>545</v>
      </c>
      <c r="T15">
        <v>30</v>
      </c>
      <c r="U15">
        <v>51</v>
      </c>
      <c r="V15">
        <v>100</v>
      </c>
      <c r="W15">
        <v>40</v>
      </c>
      <c r="X15" t="s">
        <v>3</v>
      </c>
      <c r="Y15">
        <v>12</v>
      </c>
      <c r="Z15">
        <v>23</v>
      </c>
      <c r="AA15">
        <v>2</v>
      </c>
      <c r="AB15">
        <v>26</v>
      </c>
      <c r="AC15" t="s">
        <v>532</v>
      </c>
    </row>
    <row r="16" spans="1:30" x14ac:dyDescent="0.3">
      <c r="A16">
        <v>14</v>
      </c>
      <c r="B16" t="s">
        <v>60</v>
      </c>
      <c r="C16" t="s">
        <v>199</v>
      </c>
      <c r="D16">
        <v>95</v>
      </c>
      <c r="E16">
        <v>30</v>
      </c>
      <c r="F16">
        <v>78</v>
      </c>
      <c r="G16">
        <v>148</v>
      </c>
      <c r="H16" s="1">
        <v>74637</v>
      </c>
      <c r="I16">
        <v>14</v>
      </c>
      <c r="J16">
        <v>95</v>
      </c>
      <c r="K16" t="s">
        <v>546</v>
      </c>
      <c r="L16">
        <v>15</v>
      </c>
      <c r="M16">
        <v>14</v>
      </c>
      <c r="N16">
        <v>83</v>
      </c>
      <c r="O16">
        <v>14</v>
      </c>
      <c r="P16" s="1">
        <v>74983</v>
      </c>
      <c r="Q16">
        <v>15</v>
      </c>
      <c r="R16">
        <v>58</v>
      </c>
      <c r="S16" s="1">
        <v>29000</v>
      </c>
      <c r="T16">
        <v>77</v>
      </c>
      <c r="U16">
        <v>49</v>
      </c>
      <c r="V16">
        <v>100</v>
      </c>
      <c r="W16">
        <v>46</v>
      </c>
      <c r="X16" t="s">
        <v>4</v>
      </c>
      <c r="Y16">
        <v>15</v>
      </c>
      <c r="Z16">
        <v>14</v>
      </c>
      <c r="AA16">
        <v>1</v>
      </c>
      <c r="AB16">
        <v>26</v>
      </c>
      <c r="AC16" t="s">
        <v>532</v>
      </c>
    </row>
    <row r="17" spans="1:29" x14ac:dyDescent="0.3">
      <c r="A17">
        <v>14</v>
      </c>
      <c r="B17" t="s">
        <v>55</v>
      </c>
      <c r="C17" t="s">
        <v>175</v>
      </c>
      <c r="D17">
        <v>11</v>
      </c>
      <c r="E17">
        <v>83</v>
      </c>
      <c r="F17">
        <v>80</v>
      </c>
      <c r="G17">
        <v>74</v>
      </c>
      <c r="H17" s="1">
        <v>88444</v>
      </c>
      <c r="I17">
        <v>32</v>
      </c>
      <c r="J17">
        <v>3</v>
      </c>
      <c r="K17" t="s">
        <v>372</v>
      </c>
      <c r="L17">
        <v>40</v>
      </c>
      <c r="M17">
        <v>21</v>
      </c>
      <c r="N17">
        <v>2</v>
      </c>
      <c r="O17">
        <v>5</v>
      </c>
      <c r="P17" s="1">
        <v>88444</v>
      </c>
      <c r="Q17">
        <v>99</v>
      </c>
      <c r="R17">
        <v>124</v>
      </c>
      <c r="S17" t="s">
        <v>547</v>
      </c>
      <c r="T17">
        <v>28</v>
      </c>
      <c r="U17">
        <v>59</v>
      </c>
      <c r="V17">
        <v>94</v>
      </c>
      <c r="W17">
        <v>13</v>
      </c>
      <c r="X17" t="s">
        <v>7</v>
      </c>
      <c r="Y17">
        <v>18</v>
      </c>
      <c r="Z17">
        <v>31</v>
      </c>
      <c r="AA17">
        <v>1</v>
      </c>
      <c r="AB17">
        <v>34</v>
      </c>
      <c r="AC17" t="s">
        <v>532</v>
      </c>
    </row>
    <row r="18" spans="1:29" x14ac:dyDescent="0.3">
      <c r="A18">
        <v>16</v>
      </c>
      <c r="B18" t="s">
        <v>54</v>
      </c>
      <c r="C18" t="s">
        <v>175</v>
      </c>
      <c r="D18">
        <v>82</v>
      </c>
      <c r="E18">
        <v>16</v>
      </c>
      <c r="F18">
        <v>82</v>
      </c>
      <c r="G18">
        <v>683</v>
      </c>
      <c r="H18" s="1">
        <v>77273</v>
      </c>
      <c r="I18">
        <v>3</v>
      </c>
      <c r="J18">
        <v>69</v>
      </c>
      <c r="K18" t="s">
        <v>548</v>
      </c>
      <c r="L18">
        <v>20</v>
      </c>
      <c r="M18">
        <v>10</v>
      </c>
      <c r="N18">
        <v>93</v>
      </c>
      <c r="O18">
        <v>72</v>
      </c>
      <c r="P18" s="1">
        <v>76397</v>
      </c>
      <c r="Q18">
        <v>14</v>
      </c>
      <c r="R18">
        <v>71</v>
      </c>
      <c r="S18" s="1">
        <v>36000</v>
      </c>
      <c r="T18">
        <v>96</v>
      </c>
      <c r="U18">
        <v>43</v>
      </c>
      <c r="V18">
        <v>100</v>
      </c>
      <c r="W18">
        <v>50</v>
      </c>
      <c r="X18" t="s">
        <v>10</v>
      </c>
      <c r="Y18">
        <v>10</v>
      </c>
      <c r="Z18">
        <v>10</v>
      </c>
      <c r="AA18">
        <v>1</v>
      </c>
      <c r="AB18">
        <v>41</v>
      </c>
      <c r="AC18" t="s">
        <v>532</v>
      </c>
    </row>
    <row r="19" spans="1:29" x14ac:dyDescent="0.3">
      <c r="A19">
        <v>17</v>
      </c>
      <c r="B19" t="s">
        <v>457</v>
      </c>
      <c r="C19" t="s">
        <v>357</v>
      </c>
      <c r="D19">
        <v>0</v>
      </c>
      <c r="E19">
        <v>100</v>
      </c>
      <c r="F19">
        <v>66</v>
      </c>
      <c r="G19">
        <v>463</v>
      </c>
      <c r="H19" s="1">
        <v>134348</v>
      </c>
      <c r="I19">
        <v>28</v>
      </c>
      <c r="J19">
        <v>3</v>
      </c>
      <c r="K19" t="s">
        <v>549</v>
      </c>
      <c r="L19">
        <v>27</v>
      </c>
      <c r="M19">
        <v>23</v>
      </c>
      <c r="N19">
        <v>87</v>
      </c>
      <c r="O19">
        <v>11</v>
      </c>
      <c r="P19" s="1">
        <v>133378</v>
      </c>
      <c r="Q19">
        <v>94</v>
      </c>
      <c r="R19">
        <v>50</v>
      </c>
      <c r="S19" t="s">
        <v>550</v>
      </c>
      <c r="T19">
        <v>14</v>
      </c>
      <c r="U19">
        <v>27</v>
      </c>
      <c r="V19">
        <v>100</v>
      </c>
      <c r="W19">
        <v>29</v>
      </c>
      <c r="X19" t="s">
        <v>14</v>
      </c>
      <c r="Y19">
        <v>23</v>
      </c>
      <c r="Z19">
        <v>22</v>
      </c>
      <c r="AA19">
        <v>1</v>
      </c>
      <c r="AB19">
        <v>22</v>
      </c>
      <c r="AC19" t="s">
        <v>532</v>
      </c>
    </row>
    <row r="20" spans="1:29" x14ac:dyDescent="0.3">
      <c r="A20">
        <v>18</v>
      </c>
      <c r="B20" t="s">
        <v>62</v>
      </c>
      <c r="C20" t="s">
        <v>324</v>
      </c>
      <c r="D20">
        <v>65</v>
      </c>
      <c r="E20">
        <v>100</v>
      </c>
      <c r="F20">
        <v>8</v>
      </c>
      <c r="G20">
        <v>40</v>
      </c>
      <c r="H20" s="1">
        <v>68277</v>
      </c>
      <c r="I20" t="s">
        <v>174</v>
      </c>
      <c r="J20">
        <v>18</v>
      </c>
      <c r="K20" t="s">
        <v>203</v>
      </c>
      <c r="L20">
        <v>22</v>
      </c>
      <c r="M20" t="s">
        <v>174</v>
      </c>
      <c r="N20">
        <v>24</v>
      </c>
      <c r="O20">
        <v>86</v>
      </c>
      <c r="P20" s="1">
        <v>68277</v>
      </c>
      <c r="Q20">
        <v>2</v>
      </c>
      <c r="R20">
        <v>63</v>
      </c>
      <c r="S20" s="1">
        <v>1800</v>
      </c>
      <c r="T20">
        <v>22</v>
      </c>
      <c r="U20">
        <v>53</v>
      </c>
      <c r="V20">
        <v>86</v>
      </c>
      <c r="W20">
        <v>33</v>
      </c>
      <c r="X20" t="s">
        <v>12</v>
      </c>
      <c r="Y20">
        <v>22</v>
      </c>
      <c r="Z20">
        <v>28</v>
      </c>
      <c r="AA20">
        <v>2</v>
      </c>
      <c r="AB20">
        <v>38</v>
      </c>
      <c r="AC20" t="s">
        <v>434</v>
      </c>
    </row>
    <row r="21" spans="1:29" x14ac:dyDescent="0.3">
      <c r="A21">
        <v>19</v>
      </c>
      <c r="B21" t="s">
        <v>49</v>
      </c>
      <c r="C21" t="s">
        <v>551</v>
      </c>
      <c r="D21">
        <v>45</v>
      </c>
      <c r="E21">
        <v>100</v>
      </c>
      <c r="F21">
        <v>22</v>
      </c>
      <c r="G21" s="1">
        <v>1053</v>
      </c>
      <c r="H21" s="1">
        <v>78458</v>
      </c>
      <c r="I21">
        <v>16</v>
      </c>
      <c r="J21">
        <v>55</v>
      </c>
      <c r="K21" t="s">
        <v>552</v>
      </c>
      <c r="L21">
        <v>66</v>
      </c>
      <c r="M21">
        <v>17</v>
      </c>
      <c r="N21">
        <v>70</v>
      </c>
      <c r="O21">
        <v>13</v>
      </c>
      <c r="P21" s="1">
        <v>80077</v>
      </c>
      <c r="Q21">
        <v>27</v>
      </c>
      <c r="R21">
        <v>50</v>
      </c>
      <c r="S21" s="1">
        <v>28600</v>
      </c>
      <c r="T21">
        <v>87</v>
      </c>
      <c r="U21">
        <v>48</v>
      </c>
      <c r="V21">
        <v>95</v>
      </c>
      <c r="W21">
        <v>43</v>
      </c>
      <c r="X21" t="s">
        <v>1</v>
      </c>
      <c r="Y21">
        <v>17</v>
      </c>
      <c r="Z21">
        <v>30</v>
      </c>
      <c r="AA21">
        <v>2</v>
      </c>
      <c r="AB21">
        <v>34</v>
      </c>
      <c r="AC21" t="s">
        <v>532</v>
      </c>
    </row>
    <row r="22" spans="1:29" x14ac:dyDescent="0.3">
      <c r="A22">
        <v>20</v>
      </c>
      <c r="B22" t="s">
        <v>51</v>
      </c>
      <c r="C22" t="s">
        <v>233</v>
      </c>
      <c r="D22">
        <v>29</v>
      </c>
      <c r="E22">
        <v>100</v>
      </c>
      <c r="F22">
        <v>41</v>
      </c>
      <c r="G22">
        <v>112</v>
      </c>
      <c r="H22" s="1">
        <v>110914</v>
      </c>
      <c r="I22">
        <v>7</v>
      </c>
      <c r="J22">
        <v>28</v>
      </c>
      <c r="K22" t="s">
        <v>315</v>
      </c>
      <c r="L22">
        <v>89</v>
      </c>
      <c r="M22">
        <v>14</v>
      </c>
      <c r="N22">
        <v>35</v>
      </c>
      <c r="O22">
        <v>2</v>
      </c>
      <c r="P22" s="1">
        <v>112123</v>
      </c>
      <c r="Q22">
        <v>62</v>
      </c>
      <c r="R22">
        <v>47</v>
      </c>
      <c r="S22" s="1">
        <v>26800</v>
      </c>
      <c r="T22">
        <v>16</v>
      </c>
      <c r="U22">
        <v>23</v>
      </c>
      <c r="V22">
        <v>100</v>
      </c>
      <c r="W22">
        <v>16</v>
      </c>
      <c r="X22" t="s">
        <v>6</v>
      </c>
      <c r="Y22">
        <v>16</v>
      </c>
      <c r="Z22">
        <v>20</v>
      </c>
      <c r="AA22">
        <v>0</v>
      </c>
      <c r="AB22">
        <v>23</v>
      </c>
      <c r="AC22" t="s">
        <v>434</v>
      </c>
    </row>
    <row r="23" spans="1:29" x14ac:dyDescent="0.3">
      <c r="A23">
        <v>21</v>
      </c>
      <c r="B23" t="s">
        <v>336</v>
      </c>
      <c r="C23" t="s">
        <v>553</v>
      </c>
      <c r="D23">
        <v>0</v>
      </c>
      <c r="E23">
        <v>100</v>
      </c>
      <c r="F23">
        <v>74</v>
      </c>
      <c r="G23">
        <v>399</v>
      </c>
      <c r="H23" s="1">
        <v>131627</v>
      </c>
      <c r="I23">
        <v>21</v>
      </c>
      <c r="J23">
        <v>1</v>
      </c>
      <c r="K23" t="s">
        <v>549</v>
      </c>
      <c r="L23">
        <v>36</v>
      </c>
      <c r="M23">
        <v>20</v>
      </c>
      <c r="N23">
        <v>94</v>
      </c>
      <c r="O23">
        <v>7</v>
      </c>
      <c r="P23" s="1">
        <v>132701</v>
      </c>
      <c r="Q23">
        <v>92</v>
      </c>
      <c r="R23">
        <v>45</v>
      </c>
      <c r="S23" t="s">
        <v>554</v>
      </c>
      <c r="T23">
        <v>0</v>
      </c>
      <c r="U23">
        <v>26</v>
      </c>
      <c r="V23">
        <v>100</v>
      </c>
      <c r="W23">
        <v>36</v>
      </c>
      <c r="X23" t="s">
        <v>14</v>
      </c>
      <c r="Y23">
        <v>19</v>
      </c>
      <c r="Z23">
        <v>22</v>
      </c>
      <c r="AA23">
        <v>0</v>
      </c>
      <c r="AB23">
        <v>20</v>
      </c>
      <c r="AC23" t="s">
        <v>532</v>
      </c>
    </row>
    <row r="24" spans="1:29" x14ac:dyDescent="0.3">
      <c r="A24">
        <v>22</v>
      </c>
      <c r="B24" t="s">
        <v>64</v>
      </c>
      <c r="C24" t="s">
        <v>233</v>
      </c>
      <c r="D24">
        <v>90</v>
      </c>
      <c r="E24">
        <v>2</v>
      </c>
      <c r="F24">
        <v>94</v>
      </c>
      <c r="G24">
        <v>143</v>
      </c>
      <c r="H24" s="1">
        <v>66149</v>
      </c>
      <c r="I24">
        <v>21</v>
      </c>
      <c r="J24">
        <v>79</v>
      </c>
      <c r="K24" t="s">
        <v>555</v>
      </c>
      <c r="L24">
        <v>1</v>
      </c>
      <c r="M24">
        <v>21</v>
      </c>
      <c r="N24">
        <v>86</v>
      </c>
      <c r="O24">
        <v>30</v>
      </c>
      <c r="P24" s="1">
        <v>66149</v>
      </c>
      <c r="Q24">
        <v>57</v>
      </c>
      <c r="R24">
        <v>78</v>
      </c>
      <c r="S24" s="1">
        <v>27750</v>
      </c>
      <c r="T24">
        <v>22</v>
      </c>
      <c r="U24">
        <v>51</v>
      </c>
      <c r="V24">
        <v>100</v>
      </c>
      <c r="W24">
        <v>33</v>
      </c>
      <c r="X24" t="s">
        <v>4</v>
      </c>
      <c r="Y24">
        <v>21</v>
      </c>
      <c r="Z24">
        <v>14</v>
      </c>
      <c r="AA24">
        <v>1</v>
      </c>
      <c r="AB24">
        <v>40</v>
      </c>
      <c r="AC24" t="s">
        <v>532</v>
      </c>
    </row>
    <row r="25" spans="1:29" x14ac:dyDescent="0.3">
      <c r="A25">
        <v>22</v>
      </c>
      <c r="B25" t="s">
        <v>52</v>
      </c>
      <c r="C25" t="s">
        <v>332</v>
      </c>
      <c r="D25">
        <v>82</v>
      </c>
      <c r="E25">
        <v>74</v>
      </c>
      <c r="F25">
        <v>28</v>
      </c>
      <c r="G25">
        <v>66</v>
      </c>
      <c r="H25" s="1">
        <v>66791</v>
      </c>
      <c r="I25">
        <v>17</v>
      </c>
      <c r="J25">
        <v>32</v>
      </c>
      <c r="K25" t="s">
        <v>556</v>
      </c>
      <c r="L25">
        <v>12</v>
      </c>
      <c r="M25">
        <v>23</v>
      </c>
      <c r="N25">
        <v>39</v>
      </c>
      <c r="O25">
        <v>61</v>
      </c>
      <c r="P25" s="1">
        <v>65866</v>
      </c>
      <c r="Q25">
        <v>22</v>
      </c>
      <c r="R25">
        <v>61</v>
      </c>
      <c r="S25" s="1">
        <v>18400</v>
      </c>
      <c r="T25">
        <v>92</v>
      </c>
      <c r="U25">
        <v>62</v>
      </c>
      <c r="V25">
        <v>100</v>
      </c>
      <c r="W25">
        <v>62</v>
      </c>
      <c r="X25" t="s">
        <v>9</v>
      </c>
      <c r="Y25">
        <v>30</v>
      </c>
      <c r="Z25">
        <v>18</v>
      </c>
      <c r="AA25">
        <v>2</v>
      </c>
      <c r="AB25">
        <v>36</v>
      </c>
      <c r="AC25" t="s">
        <v>532</v>
      </c>
    </row>
    <row r="26" spans="1:29" x14ac:dyDescent="0.3">
      <c r="A26">
        <v>24</v>
      </c>
      <c r="B26" t="s">
        <v>87</v>
      </c>
      <c r="C26" t="s">
        <v>233</v>
      </c>
      <c r="D26">
        <v>96</v>
      </c>
      <c r="E26">
        <v>12</v>
      </c>
      <c r="F26">
        <v>75</v>
      </c>
      <c r="G26">
        <v>151</v>
      </c>
      <c r="H26" s="1">
        <v>75312</v>
      </c>
      <c r="I26">
        <v>18</v>
      </c>
      <c r="J26">
        <v>74</v>
      </c>
      <c r="K26" t="s">
        <v>557</v>
      </c>
      <c r="L26">
        <v>6</v>
      </c>
      <c r="M26">
        <v>25</v>
      </c>
      <c r="N26">
        <v>68</v>
      </c>
      <c r="O26">
        <v>70</v>
      </c>
      <c r="P26" s="1">
        <v>75312</v>
      </c>
      <c r="Q26">
        <v>12</v>
      </c>
      <c r="R26">
        <v>71</v>
      </c>
      <c r="S26" s="1">
        <v>23000</v>
      </c>
      <c r="T26">
        <v>57</v>
      </c>
      <c r="U26">
        <v>50</v>
      </c>
      <c r="V26">
        <v>94</v>
      </c>
      <c r="W26">
        <v>50</v>
      </c>
      <c r="X26" t="s">
        <v>4</v>
      </c>
      <c r="Y26">
        <v>33</v>
      </c>
      <c r="Z26">
        <v>13</v>
      </c>
      <c r="AA26">
        <v>0</v>
      </c>
      <c r="AB26">
        <v>29</v>
      </c>
      <c r="AC26" t="s">
        <v>532</v>
      </c>
    </row>
    <row r="27" spans="1:29" x14ac:dyDescent="0.3">
      <c r="A27">
        <v>24</v>
      </c>
      <c r="B27" t="s">
        <v>61</v>
      </c>
      <c r="C27" t="s">
        <v>196</v>
      </c>
      <c r="D27">
        <v>34</v>
      </c>
      <c r="E27">
        <v>76</v>
      </c>
      <c r="F27">
        <v>44</v>
      </c>
      <c r="G27">
        <v>350</v>
      </c>
      <c r="H27" s="1">
        <v>99016</v>
      </c>
      <c r="I27">
        <v>12</v>
      </c>
      <c r="J27">
        <v>31</v>
      </c>
      <c r="K27" t="s">
        <v>408</v>
      </c>
      <c r="L27">
        <v>69</v>
      </c>
      <c r="M27">
        <v>17</v>
      </c>
      <c r="N27">
        <v>13</v>
      </c>
      <c r="O27">
        <v>19</v>
      </c>
      <c r="P27" s="1">
        <v>99016</v>
      </c>
      <c r="Q27">
        <v>73</v>
      </c>
      <c r="R27">
        <v>44</v>
      </c>
      <c r="S27" s="1">
        <v>3349</v>
      </c>
      <c r="T27">
        <v>0</v>
      </c>
      <c r="U27">
        <v>48</v>
      </c>
      <c r="V27">
        <v>85</v>
      </c>
      <c r="W27">
        <v>60</v>
      </c>
      <c r="X27" t="s">
        <v>6</v>
      </c>
      <c r="Y27">
        <v>14</v>
      </c>
      <c r="Z27">
        <v>32</v>
      </c>
      <c r="AA27">
        <v>0</v>
      </c>
      <c r="AB27">
        <v>31</v>
      </c>
      <c r="AC27" t="s">
        <v>532</v>
      </c>
    </row>
    <row r="28" spans="1:29" x14ac:dyDescent="0.3">
      <c r="A28">
        <v>24</v>
      </c>
      <c r="B28" t="s">
        <v>56</v>
      </c>
      <c r="C28" t="s">
        <v>233</v>
      </c>
      <c r="D28">
        <v>42</v>
      </c>
      <c r="E28">
        <v>100</v>
      </c>
      <c r="F28">
        <v>36</v>
      </c>
      <c r="G28">
        <v>45</v>
      </c>
      <c r="H28" s="1">
        <v>105581</v>
      </c>
      <c r="I28">
        <v>20</v>
      </c>
      <c r="J28">
        <v>15</v>
      </c>
      <c r="K28" t="s">
        <v>558</v>
      </c>
      <c r="L28">
        <v>71</v>
      </c>
      <c r="M28">
        <v>26</v>
      </c>
      <c r="N28">
        <v>42</v>
      </c>
      <c r="O28">
        <v>6</v>
      </c>
      <c r="P28" s="1">
        <v>105581</v>
      </c>
      <c r="Q28">
        <v>85</v>
      </c>
      <c r="R28">
        <v>47</v>
      </c>
      <c r="S28" s="1">
        <v>25000</v>
      </c>
      <c r="T28">
        <v>39</v>
      </c>
      <c r="U28">
        <v>31</v>
      </c>
      <c r="V28">
        <v>100</v>
      </c>
      <c r="W28">
        <v>39</v>
      </c>
      <c r="X28" t="s">
        <v>6</v>
      </c>
      <c r="Y28">
        <v>33</v>
      </c>
      <c r="Z28">
        <v>24</v>
      </c>
      <c r="AA28">
        <v>1</v>
      </c>
      <c r="AB28">
        <v>25</v>
      </c>
      <c r="AC28" t="s">
        <v>434</v>
      </c>
    </row>
    <row r="29" spans="1:29" x14ac:dyDescent="0.3">
      <c r="A29">
        <v>27</v>
      </c>
      <c r="B29" t="s">
        <v>58</v>
      </c>
      <c r="C29" t="s">
        <v>175</v>
      </c>
      <c r="D29">
        <v>16</v>
      </c>
      <c r="E29">
        <v>100</v>
      </c>
      <c r="F29">
        <v>42</v>
      </c>
      <c r="G29">
        <v>90</v>
      </c>
      <c r="H29" s="1">
        <v>60684</v>
      </c>
      <c r="I29">
        <v>23</v>
      </c>
      <c r="J29">
        <v>6</v>
      </c>
      <c r="K29" t="s">
        <v>559</v>
      </c>
      <c r="L29">
        <v>11</v>
      </c>
      <c r="M29">
        <v>24</v>
      </c>
      <c r="N29">
        <v>14</v>
      </c>
      <c r="O29">
        <v>23</v>
      </c>
      <c r="P29" s="1">
        <v>60684</v>
      </c>
      <c r="Q29">
        <v>34</v>
      </c>
      <c r="R29">
        <v>102</v>
      </c>
      <c r="S29" t="s">
        <v>560</v>
      </c>
      <c r="T29">
        <v>21</v>
      </c>
      <c r="U29">
        <v>49</v>
      </c>
      <c r="V29">
        <v>94</v>
      </c>
      <c r="W29">
        <v>15</v>
      </c>
      <c r="X29" t="s">
        <v>8</v>
      </c>
      <c r="Y29">
        <v>23</v>
      </c>
      <c r="Z29">
        <v>24</v>
      </c>
      <c r="AA29">
        <v>1</v>
      </c>
      <c r="AB29">
        <v>54</v>
      </c>
      <c r="AC29" t="s">
        <v>532</v>
      </c>
    </row>
    <row r="30" spans="1:29" x14ac:dyDescent="0.3">
      <c r="A30">
        <v>28</v>
      </c>
      <c r="B30" t="s">
        <v>59</v>
      </c>
      <c r="C30" t="s">
        <v>175</v>
      </c>
      <c r="D30">
        <v>21</v>
      </c>
      <c r="E30">
        <v>100</v>
      </c>
      <c r="F30">
        <v>34</v>
      </c>
      <c r="G30">
        <v>80</v>
      </c>
      <c r="H30" s="1">
        <v>77924</v>
      </c>
      <c r="I30">
        <v>36</v>
      </c>
      <c r="J30">
        <v>6</v>
      </c>
      <c r="K30" t="s">
        <v>187</v>
      </c>
      <c r="L30">
        <v>14</v>
      </c>
      <c r="M30">
        <v>33</v>
      </c>
      <c r="N30">
        <v>5</v>
      </c>
      <c r="O30">
        <v>8</v>
      </c>
      <c r="P30" s="1">
        <v>77924</v>
      </c>
      <c r="Q30">
        <v>95</v>
      </c>
      <c r="R30">
        <v>100</v>
      </c>
      <c r="S30" t="s">
        <v>561</v>
      </c>
      <c r="T30">
        <v>31</v>
      </c>
      <c r="U30">
        <v>75</v>
      </c>
      <c r="V30">
        <v>92</v>
      </c>
      <c r="W30">
        <v>31</v>
      </c>
      <c r="X30" t="s">
        <v>7</v>
      </c>
      <c r="Y30">
        <v>35</v>
      </c>
      <c r="Z30">
        <v>30</v>
      </c>
      <c r="AA30">
        <v>1</v>
      </c>
      <c r="AB30">
        <v>40</v>
      </c>
      <c r="AC30" t="s">
        <v>434</v>
      </c>
    </row>
    <row r="31" spans="1:29" x14ac:dyDescent="0.3">
      <c r="A31">
        <v>29</v>
      </c>
      <c r="B31" t="s">
        <v>77</v>
      </c>
      <c r="C31" t="s">
        <v>218</v>
      </c>
      <c r="D31">
        <v>22</v>
      </c>
      <c r="E31">
        <v>100</v>
      </c>
      <c r="F31">
        <v>2</v>
      </c>
      <c r="G31">
        <v>36</v>
      </c>
      <c r="H31" s="1">
        <v>75839</v>
      </c>
      <c r="I31" t="s">
        <v>174</v>
      </c>
      <c r="J31">
        <v>37</v>
      </c>
      <c r="K31" t="s">
        <v>552</v>
      </c>
      <c r="L31">
        <v>38</v>
      </c>
      <c r="M31" t="s">
        <v>174</v>
      </c>
      <c r="N31">
        <v>32</v>
      </c>
      <c r="O31">
        <v>16</v>
      </c>
      <c r="P31" s="1">
        <v>75839</v>
      </c>
      <c r="Q31">
        <v>66</v>
      </c>
      <c r="R31">
        <v>60</v>
      </c>
      <c r="S31" s="1">
        <v>15200</v>
      </c>
      <c r="T31">
        <v>39</v>
      </c>
      <c r="U31">
        <v>53</v>
      </c>
      <c r="V31">
        <v>97</v>
      </c>
      <c r="W31">
        <v>6</v>
      </c>
      <c r="X31" t="s">
        <v>17</v>
      </c>
      <c r="Y31" t="s">
        <v>174</v>
      </c>
      <c r="Z31">
        <v>10</v>
      </c>
      <c r="AA31">
        <v>1</v>
      </c>
      <c r="AB31">
        <v>29</v>
      </c>
      <c r="AC31" t="s">
        <v>532</v>
      </c>
    </row>
    <row r="32" spans="1:29" x14ac:dyDescent="0.3">
      <c r="A32">
        <v>29</v>
      </c>
      <c r="B32" t="s">
        <v>89</v>
      </c>
      <c r="C32" t="s">
        <v>236</v>
      </c>
      <c r="D32">
        <v>85</v>
      </c>
      <c r="E32">
        <v>100</v>
      </c>
      <c r="F32">
        <v>56</v>
      </c>
      <c r="G32">
        <v>204</v>
      </c>
      <c r="H32" s="1">
        <v>69402</v>
      </c>
      <c r="I32">
        <v>25</v>
      </c>
      <c r="J32">
        <v>45</v>
      </c>
      <c r="K32" t="s">
        <v>562</v>
      </c>
      <c r="L32">
        <v>5</v>
      </c>
      <c r="M32">
        <v>27</v>
      </c>
      <c r="N32">
        <v>78</v>
      </c>
      <c r="O32">
        <v>45</v>
      </c>
      <c r="P32" s="1">
        <v>68833</v>
      </c>
      <c r="Q32">
        <v>9</v>
      </c>
      <c r="R32">
        <v>59</v>
      </c>
      <c r="S32" t="s">
        <v>563</v>
      </c>
      <c r="T32">
        <v>36</v>
      </c>
      <c r="U32">
        <v>56</v>
      </c>
      <c r="V32">
        <v>91</v>
      </c>
      <c r="W32">
        <v>55</v>
      </c>
      <c r="X32" t="s">
        <v>21</v>
      </c>
      <c r="Y32">
        <v>27</v>
      </c>
      <c r="Z32">
        <v>15</v>
      </c>
      <c r="AA32">
        <v>0</v>
      </c>
      <c r="AB32">
        <v>37</v>
      </c>
      <c r="AC32" t="s">
        <v>532</v>
      </c>
    </row>
    <row r="33" spans="1:29" x14ac:dyDescent="0.3">
      <c r="A33">
        <v>31</v>
      </c>
      <c r="B33" t="s">
        <v>72</v>
      </c>
      <c r="C33" t="s">
        <v>564</v>
      </c>
      <c r="D33">
        <v>87</v>
      </c>
      <c r="E33">
        <v>100</v>
      </c>
      <c r="F33">
        <v>1</v>
      </c>
      <c r="G33">
        <v>31</v>
      </c>
      <c r="H33" s="1">
        <v>50946</v>
      </c>
      <c r="I33">
        <v>43</v>
      </c>
      <c r="J33">
        <v>13</v>
      </c>
      <c r="K33" t="s">
        <v>565</v>
      </c>
      <c r="L33">
        <v>4</v>
      </c>
      <c r="M33">
        <v>39</v>
      </c>
      <c r="N33">
        <v>100</v>
      </c>
      <c r="O33">
        <v>25</v>
      </c>
      <c r="P33" s="1">
        <v>50946</v>
      </c>
      <c r="Q33">
        <v>26</v>
      </c>
      <c r="R33">
        <v>64</v>
      </c>
      <c r="S33" s="1">
        <v>38000</v>
      </c>
      <c r="T33">
        <v>11</v>
      </c>
      <c r="U33">
        <v>45</v>
      </c>
      <c r="V33">
        <v>95</v>
      </c>
      <c r="W33">
        <v>40</v>
      </c>
      <c r="X33" t="s">
        <v>455</v>
      </c>
      <c r="Y33">
        <v>44</v>
      </c>
      <c r="Z33">
        <v>12</v>
      </c>
      <c r="AA33">
        <v>1</v>
      </c>
      <c r="AB33">
        <v>42</v>
      </c>
      <c r="AC33" t="s">
        <v>532</v>
      </c>
    </row>
    <row r="34" spans="1:29" x14ac:dyDescent="0.3">
      <c r="A34">
        <v>32</v>
      </c>
      <c r="B34" t="s">
        <v>346</v>
      </c>
      <c r="C34" t="s">
        <v>347</v>
      </c>
      <c r="D34">
        <v>68</v>
      </c>
      <c r="E34">
        <v>24</v>
      </c>
      <c r="F34">
        <v>72</v>
      </c>
      <c r="G34">
        <v>504</v>
      </c>
      <c r="H34" s="1">
        <v>77127</v>
      </c>
      <c r="I34">
        <v>33</v>
      </c>
      <c r="J34">
        <v>56</v>
      </c>
      <c r="K34" t="s">
        <v>566</v>
      </c>
      <c r="L34">
        <v>61</v>
      </c>
      <c r="M34">
        <v>34</v>
      </c>
      <c r="N34">
        <v>9</v>
      </c>
      <c r="O34">
        <v>48</v>
      </c>
      <c r="P34" s="1">
        <v>77451</v>
      </c>
      <c r="Q34">
        <v>31</v>
      </c>
      <c r="R34">
        <v>45</v>
      </c>
      <c r="S34" s="1">
        <v>13000</v>
      </c>
      <c r="T34">
        <v>70</v>
      </c>
      <c r="U34">
        <v>47</v>
      </c>
      <c r="V34">
        <v>97</v>
      </c>
      <c r="W34">
        <v>50</v>
      </c>
      <c r="X34" t="s">
        <v>2</v>
      </c>
      <c r="Y34">
        <v>37</v>
      </c>
      <c r="Z34">
        <v>15</v>
      </c>
      <c r="AA34">
        <v>1</v>
      </c>
      <c r="AB34">
        <v>24</v>
      </c>
      <c r="AC34" t="s">
        <v>532</v>
      </c>
    </row>
    <row r="35" spans="1:29" x14ac:dyDescent="0.3">
      <c r="A35">
        <v>33</v>
      </c>
      <c r="B35" t="s">
        <v>104</v>
      </c>
      <c r="C35" t="s">
        <v>567</v>
      </c>
      <c r="D35">
        <v>52</v>
      </c>
      <c r="E35">
        <v>100</v>
      </c>
      <c r="F35">
        <v>46</v>
      </c>
      <c r="G35">
        <v>481</v>
      </c>
      <c r="H35" s="1">
        <v>62083</v>
      </c>
      <c r="I35">
        <v>50</v>
      </c>
      <c r="J35">
        <v>35</v>
      </c>
      <c r="K35" t="s">
        <v>568</v>
      </c>
      <c r="L35">
        <v>74</v>
      </c>
      <c r="M35">
        <v>45</v>
      </c>
      <c r="N35">
        <v>12</v>
      </c>
      <c r="O35">
        <v>44</v>
      </c>
      <c r="P35" s="1">
        <v>62314</v>
      </c>
      <c r="Q35">
        <v>39</v>
      </c>
      <c r="R35">
        <v>49</v>
      </c>
      <c r="S35" s="1">
        <v>4800</v>
      </c>
      <c r="T35">
        <v>33</v>
      </c>
      <c r="U35">
        <v>50</v>
      </c>
      <c r="V35">
        <v>100</v>
      </c>
      <c r="W35">
        <v>53</v>
      </c>
      <c r="X35" t="s">
        <v>1</v>
      </c>
      <c r="Y35">
        <v>51</v>
      </c>
      <c r="Z35">
        <v>16</v>
      </c>
      <c r="AA35">
        <v>1</v>
      </c>
      <c r="AB35">
        <v>50</v>
      </c>
      <c r="AC35" t="s">
        <v>532</v>
      </c>
    </row>
    <row r="36" spans="1:29" x14ac:dyDescent="0.3">
      <c r="A36">
        <v>33</v>
      </c>
      <c r="B36" t="s">
        <v>63</v>
      </c>
      <c r="C36" t="s">
        <v>569</v>
      </c>
      <c r="D36">
        <v>25</v>
      </c>
      <c r="E36">
        <v>100</v>
      </c>
      <c r="F36">
        <v>14</v>
      </c>
      <c r="G36">
        <v>714</v>
      </c>
      <c r="H36" s="1">
        <v>65329</v>
      </c>
      <c r="I36">
        <v>31</v>
      </c>
      <c r="J36">
        <v>86</v>
      </c>
      <c r="K36" t="s">
        <v>570</v>
      </c>
      <c r="L36">
        <v>81</v>
      </c>
      <c r="M36">
        <v>32</v>
      </c>
      <c r="N36">
        <v>55</v>
      </c>
      <c r="O36">
        <v>41</v>
      </c>
      <c r="P36" s="1">
        <v>66821</v>
      </c>
      <c r="Q36">
        <v>32</v>
      </c>
      <c r="R36">
        <v>50</v>
      </c>
      <c r="S36" s="1">
        <v>22290</v>
      </c>
      <c r="T36">
        <v>70</v>
      </c>
      <c r="U36">
        <v>50</v>
      </c>
      <c r="V36">
        <v>100</v>
      </c>
      <c r="W36">
        <v>10</v>
      </c>
      <c r="X36" t="s">
        <v>1</v>
      </c>
      <c r="Y36">
        <v>32</v>
      </c>
      <c r="Z36">
        <v>24</v>
      </c>
      <c r="AA36">
        <v>2</v>
      </c>
      <c r="AB36">
        <v>42</v>
      </c>
      <c r="AC36" t="s">
        <v>434</v>
      </c>
    </row>
    <row r="37" spans="1:29" x14ac:dyDescent="0.3">
      <c r="A37">
        <v>35</v>
      </c>
      <c r="B37" t="s">
        <v>47</v>
      </c>
      <c r="C37" t="s">
        <v>462</v>
      </c>
      <c r="D37">
        <v>82</v>
      </c>
      <c r="E37">
        <v>100</v>
      </c>
      <c r="F37">
        <v>38</v>
      </c>
      <c r="G37">
        <v>92</v>
      </c>
      <c r="H37" s="1">
        <v>81192</v>
      </c>
      <c r="I37" t="s">
        <v>174</v>
      </c>
      <c r="J37">
        <v>71</v>
      </c>
      <c r="K37" t="s">
        <v>223</v>
      </c>
      <c r="L37">
        <v>52</v>
      </c>
      <c r="M37" t="s">
        <v>174</v>
      </c>
      <c r="N37">
        <v>46</v>
      </c>
      <c r="O37">
        <v>92</v>
      </c>
      <c r="P37" s="1">
        <v>81192</v>
      </c>
      <c r="Q37">
        <v>17</v>
      </c>
      <c r="R37">
        <v>48</v>
      </c>
      <c r="S37" s="1">
        <v>25000</v>
      </c>
      <c r="T37">
        <v>50</v>
      </c>
      <c r="U37">
        <v>38</v>
      </c>
      <c r="V37">
        <v>100</v>
      </c>
      <c r="W37">
        <v>25</v>
      </c>
      <c r="X37" t="s">
        <v>6</v>
      </c>
      <c r="Y37" t="s">
        <v>174</v>
      </c>
      <c r="Z37">
        <v>24</v>
      </c>
      <c r="AA37">
        <v>1</v>
      </c>
      <c r="AB37">
        <v>19</v>
      </c>
      <c r="AC37" t="s">
        <v>532</v>
      </c>
    </row>
    <row r="38" spans="1:29" x14ac:dyDescent="0.3">
      <c r="A38">
        <v>36</v>
      </c>
      <c r="B38" t="s">
        <v>75</v>
      </c>
      <c r="C38" t="s">
        <v>175</v>
      </c>
      <c r="D38">
        <v>39</v>
      </c>
      <c r="E38">
        <v>25</v>
      </c>
      <c r="F38">
        <v>57</v>
      </c>
      <c r="G38">
        <v>107</v>
      </c>
      <c r="H38" s="1">
        <v>96868</v>
      </c>
      <c r="I38">
        <v>41</v>
      </c>
      <c r="J38">
        <v>31</v>
      </c>
      <c r="K38" t="s">
        <v>571</v>
      </c>
      <c r="L38">
        <v>49</v>
      </c>
      <c r="M38">
        <v>35</v>
      </c>
      <c r="N38">
        <v>48</v>
      </c>
      <c r="O38">
        <v>3</v>
      </c>
      <c r="P38" s="1">
        <v>96868</v>
      </c>
      <c r="Q38">
        <v>84</v>
      </c>
      <c r="R38">
        <v>40</v>
      </c>
      <c r="S38" s="1">
        <v>32400</v>
      </c>
      <c r="T38">
        <v>30</v>
      </c>
      <c r="U38">
        <v>36</v>
      </c>
      <c r="V38">
        <v>100</v>
      </c>
      <c r="W38">
        <v>20</v>
      </c>
      <c r="X38" t="s">
        <v>6</v>
      </c>
      <c r="Y38">
        <v>28</v>
      </c>
      <c r="Z38">
        <v>21</v>
      </c>
      <c r="AA38">
        <v>1</v>
      </c>
      <c r="AB38">
        <v>18</v>
      </c>
      <c r="AC38" t="s">
        <v>532</v>
      </c>
    </row>
    <row r="39" spans="1:29" x14ac:dyDescent="0.3">
      <c r="A39">
        <v>37</v>
      </c>
      <c r="B39" t="s">
        <v>66</v>
      </c>
      <c r="C39" t="s">
        <v>202</v>
      </c>
      <c r="D39">
        <v>75</v>
      </c>
      <c r="E39">
        <v>76</v>
      </c>
      <c r="F39">
        <v>35</v>
      </c>
      <c r="G39">
        <v>95</v>
      </c>
      <c r="H39" s="1">
        <v>57302</v>
      </c>
      <c r="I39">
        <v>38</v>
      </c>
      <c r="J39">
        <v>40</v>
      </c>
      <c r="K39" t="s">
        <v>183</v>
      </c>
      <c r="L39">
        <v>10</v>
      </c>
      <c r="M39">
        <v>35</v>
      </c>
      <c r="N39">
        <v>41</v>
      </c>
      <c r="O39">
        <v>63</v>
      </c>
      <c r="P39" s="1">
        <v>57269</v>
      </c>
      <c r="Q39">
        <v>44</v>
      </c>
      <c r="R39">
        <v>66</v>
      </c>
      <c r="S39" s="1">
        <v>14070</v>
      </c>
      <c r="T39">
        <v>30</v>
      </c>
      <c r="U39">
        <v>49</v>
      </c>
      <c r="V39">
        <v>100</v>
      </c>
      <c r="W39">
        <v>25</v>
      </c>
      <c r="X39" t="s">
        <v>9</v>
      </c>
      <c r="Y39">
        <v>30</v>
      </c>
      <c r="Z39">
        <v>19</v>
      </c>
      <c r="AA39">
        <v>2</v>
      </c>
      <c r="AB39">
        <v>40</v>
      </c>
      <c r="AC39" t="s">
        <v>434</v>
      </c>
    </row>
    <row r="40" spans="1:29" x14ac:dyDescent="0.3">
      <c r="A40">
        <v>37</v>
      </c>
      <c r="B40" t="s">
        <v>103</v>
      </c>
      <c r="C40" t="s">
        <v>172</v>
      </c>
      <c r="D40">
        <v>61</v>
      </c>
      <c r="E40">
        <v>100</v>
      </c>
      <c r="F40">
        <v>43</v>
      </c>
      <c r="G40">
        <v>112</v>
      </c>
      <c r="H40" s="1">
        <v>64546</v>
      </c>
      <c r="I40">
        <v>30</v>
      </c>
      <c r="J40">
        <v>36</v>
      </c>
      <c r="K40" t="s">
        <v>572</v>
      </c>
      <c r="L40">
        <v>18</v>
      </c>
      <c r="M40">
        <v>37</v>
      </c>
      <c r="N40">
        <v>40</v>
      </c>
      <c r="O40">
        <v>27</v>
      </c>
      <c r="P40" s="1">
        <v>64546</v>
      </c>
      <c r="Q40">
        <v>29</v>
      </c>
      <c r="R40">
        <v>51</v>
      </c>
      <c r="S40" s="1">
        <v>12950</v>
      </c>
      <c r="T40">
        <v>71</v>
      </c>
      <c r="U40">
        <v>53</v>
      </c>
      <c r="V40">
        <v>98</v>
      </c>
      <c r="W40">
        <v>29</v>
      </c>
      <c r="X40" t="s">
        <v>17</v>
      </c>
      <c r="Y40">
        <v>45</v>
      </c>
      <c r="Z40">
        <v>10</v>
      </c>
      <c r="AA40">
        <v>0</v>
      </c>
      <c r="AB40">
        <v>36</v>
      </c>
      <c r="AC40" t="s">
        <v>532</v>
      </c>
    </row>
    <row r="41" spans="1:29" x14ac:dyDescent="0.3">
      <c r="A41">
        <v>37</v>
      </c>
      <c r="B41" t="s">
        <v>67</v>
      </c>
      <c r="C41" t="s">
        <v>233</v>
      </c>
      <c r="D41">
        <v>45</v>
      </c>
      <c r="E41">
        <v>98</v>
      </c>
      <c r="F41">
        <v>67</v>
      </c>
      <c r="G41">
        <v>181</v>
      </c>
      <c r="H41" s="1">
        <v>78053</v>
      </c>
      <c r="I41">
        <v>19</v>
      </c>
      <c r="J41">
        <v>83</v>
      </c>
      <c r="K41" t="s">
        <v>573</v>
      </c>
      <c r="L41">
        <v>31</v>
      </c>
      <c r="M41">
        <v>28</v>
      </c>
      <c r="N41">
        <v>22</v>
      </c>
      <c r="O41">
        <v>97</v>
      </c>
      <c r="P41" s="1">
        <v>78053</v>
      </c>
      <c r="Q41">
        <v>18</v>
      </c>
      <c r="R41">
        <v>69</v>
      </c>
      <c r="S41" t="s">
        <v>574</v>
      </c>
      <c r="T41">
        <v>43</v>
      </c>
      <c r="U41">
        <v>45</v>
      </c>
      <c r="V41">
        <v>100</v>
      </c>
      <c r="W41">
        <v>29</v>
      </c>
      <c r="X41" t="s">
        <v>0</v>
      </c>
      <c r="Y41">
        <v>28</v>
      </c>
      <c r="Z41">
        <v>24</v>
      </c>
      <c r="AA41">
        <v>0</v>
      </c>
      <c r="AB41">
        <v>26</v>
      </c>
      <c r="AC41" t="s">
        <v>434</v>
      </c>
    </row>
    <row r="42" spans="1:29" x14ac:dyDescent="0.3">
      <c r="A42">
        <v>40</v>
      </c>
      <c r="B42" t="s">
        <v>46</v>
      </c>
      <c r="C42" t="s">
        <v>569</v>
      </c>
      <c r="D42">
        <v>39</v>
      </c>
      <c r="E42">
        <v>100</v>
      </c>
      <c r="F42">
        <v>27</v>
      </c>
      <c r="G42" s="1">
        <v>1316</v>
      </c>
      <c r="H42" s="1">
        <v>73095</v>
      </c>
      <c r="I42">
        <v>27</v>
      </c>
      <c r="J42">
        <v>52</v>
      </c>
      <c r="K42" t="s">
        <v>575</v>
      </c>
      <c r="L42">
        <v>59</v>
      </c>
      <c r="M42">
        <v>36</v>
      </c>
      <c r="N42">
        <v>89</v>
      </c>
      <c r="O42">
        <v>53</v>
      </c>
      <c r="P42" s="1">
        <v>72582</v>
      </c>
      <c r="Q42">
        <v>30</v>
      </c>
      <c r="R42">
        <v>46</v>
      </c>
      <c r="S42" s="1">
        <v>35000</v>
      </c>
      <c r="T42">
        <v>85</v>
      </c>
      <c r="U42">
        <v>51</v>
      </c>
      <c r="V42">
        <v>98</v>
      </c>
      <c r="W42">
        <v>38</v>
      </c>
      <c r="X42" t="s">
        <v>1</v>
      </c>
      <c r="Y42">
        <v>40</v>
      </c>
      <c r="Z42">
        <v>27</v>
      </c>
      <c r="AA42">
        <v>1</v>
      </c>
      <c r="AB42">
        <v>34</v>
      </c>
      <c r="AC42" t="s">
        <v>532</v>
      </c>
    </row>
    <row r="43" spans="1:29" x14ac:dyDescent="0.3">
      <c r="A43">
        <v>41</v>
      </c>
      <c r="B43" t="s">
        <v>70</v>
      </c>
      <c r="C43" t="s">
        <v>178</v>
      </c>
      <c r="D43">
        <v>94</v>
      </c>
      <c r="E43">
        <v>100</v>
      </c>
      <c r="F43">
        <v>55</v>
      </c>
      <c r="G43">
        <v>77</v>
      </c>
      <c r="H43" s="1">
        <v>69353</v>
      </c>
      <c r="I43">
        <v>37</v>
      </c>
      <c r="J43">
        <v>58</v>
      </c>
      <c r="K43" t="s">
        <v>576</v>
      </c>
      <c r="L43">
        <v>25</v>
      </c>
      <c r="M43">
        <v>38</v>
      </c>
      <c r="N43">
        <v>71</v>
      </c>
      <c r="O43">
        <v>28</v>
      </c>
      <c r="P43" s="1">
        <v>69353</v>
      </c>
      <c r="Q43">
        <v>23</v>
      </c>
      <c r="R43">
        <v>59</v>
      </c>
      <c r="S43" s="1">
        <v>22000</v>
      </c>
      <c r="T43">
        <v>35</v>
      </c>
      <c r="U43">
        <v>32</v>
      </c>
      <c r="V43">
        <v>88</v>
      </c>
      <c r="W43">
        <v>30</v>
      </c>
      <c r="X43" t="s">
        <v>10</v>
      </c>
      <c r="Y43">
        <v>35</v>
      </c>
      <c r="Z43">
        <v>12</v>
      </c>
      <c r="AA43">
        <v>1</v>
      </c>
      <c r="AB43">
        <v>33</v>
      </c>
      <c r="AC43" t="s">
        <v>532</v>
      </c>
    </row>
    <row r="44" spans="1:29" x14ac:dyDescent="0.3">
      <c r="A44">
        <v>42</v>
      </c>
      <c r="B44" t="s">
        <v>370</v>
      </c>
      <c r="C44" t="s">
        <v>175</v>
      </c>
      <c r="D44">
        <v>50</v>
      </c>
      <c r="E44">
        <v>60</v>
      </c>
      <c r="F44">
        <v>48</v>
      </c>
      <c r="G44">
        <v>183</v>
      </c>
      <c r="H44" s="1">
        <v>64898</v>
      </c>
      <c r="I44" t="s">
        <v>174</v>
      </c>
      <c r="J44">
        <v>17</v>
      </c>
      <c r="K44" t="s">
        <v>577</v>
      </c>
      <c r="L44">
        <v>7</v>
      </c>
      <c r="M44" t="s">
        <v>174</v>
      </c>
      <c r="N44">
        <v>52</v>
      </c>
      <c r="O44">
        <v>57</v>
      </c>
      <c r="P44" s="1">
        <v>65727</v>
      </c>
      <c r="Q44">
        <v>45</v>
      </c>
      <c r="R44">
        <v>82</v>
      </c>
      <c r="S44" t="s">
        <v>578</v>
      </c>
      <c r="T44">
        <v>62</v>
      </c>
      <c r="U44">
        <v>48</v>
      </c>
      <c r="V44">
        <v>87</v>
      </c>
      <c r="W44">
        <v>15</v>
      </c>
      <c r="X44" t="s">
        <v>29</v>
      </c>
      <c r="Y44">
        <v>20</v>
      </c>
      <c r="Z44">
        <v>23</v>
      </c>
      <c r="AA44">
        <v>0</v>
      </c>
      <c r="AB44">
        <v>38</v>
      </c>
      <c r="AC44" t="s">
        <v>532</v>
      </c>
    </row>
    <row r="45" spans="1:29" x14ac:dyDescent="0.3">
      <c r="A45">
        <v>43</v>
      </c>
      <c r="B45" t="s">
        <v>69</v>
      </c>
      <c r="C45" t="s">
        <v>531</v>
      </c>
      <c r="D45">
        <v>33</v>
      </c>
      <c r="E45">
        <v>100</v>
      </c>
      <c r="F45">
        <v>17</v>
      </c>
      <c r="G45" s="1">
        <v>1269</v>
      </c>
      <c r="H45" s="1">
        <v>64960</v>
      </c>
      <c r="I45">
        <v>40</v>
      </c>
      <c r="J45">
        <v>69</v>
      </c>
      <c r="K45" t="s">
        <v>169</v>
      </c>
      <c r="L45">
        <v>80</v>
      </c>
      <c r="M45">
        <v>41</v>
      </c>
      <c r="N45">
        <v>75</v>
      </c>
      <c r="O45">
        <v>55</v>
      </c>
      <c r="P45" s="1">
        <v>65212</v>
      </c>
      <c r="Q45">
        <v>53</v>
      </c>
      <c r="R45">
        <v>46</v>
      </c>
      <c r="S45" s="1">
        <v>24000</v>
      </c>
      <c r="T45">
        <v>75</v>
      </c>
      <c r="U45">
        <v>52</v>
      </c>
      <c r="V45">
        <v>99</v>
      </c>
      <c r="W45">
        <v>50</v>
      </c>
      <c r="X45" t="s">
        <v>1</v>
      </c>
      <c r="Y45">
        <v>41</v>
      </c>
      <c r="Z45">
        <v>21</v>
      </c>
      <c r="AA45">
        <v>2</v>
      </c>
      <c r="AB45">
        <v>42</v>
      </c>
      <c r="AC45" t="s">
        <v>532</v>
      </c>
    </row>
    <row r="46" spans="1:29" x14ac:dyDescent="0.3">
      <c r="A46">
        <v>44</v>
      </c>
      <c r="B46" t="s">
        <v>68</v>
      </c>
      <c r="C46" t="s">
        <v>357</v>
      </c>
      <c r="D46">
        <v>4</v>
      </c>
      <c r="E46">
        <v>100</v>
      </c>
      <c r="F46">
        <v>62</v>
      </c>
      <c r="G46">
        <v>430</v>
      </c>
      <c r="H46" s="1">
        <v>123618</v>
      </c>
      <c r="I46">
        <v>26</v>
      </c>
      <c r="J46">
        <v>5</v>
      </c>
      <c r="K46" t="s">
        <v>187</v>
      </c>
      <c r="L46">
        <v>62</v>
      </c>
      <c r="M46">
        <v>32</v>
      </c>
      <c r="N46">
        <v>95</v>
      </c>
      <c r="O46">
        <v>34</v>
      </c>
      <c r="P46" s="1">
        <v>123467</v>
      </c>
      <c r="Q46">
        <v>88</v>
      </c>
      <c r="R46">
        <v>41</v>
      </c>
      <c r="S46" t="s">
        <v>579</v>
      </c>
      <c r="T46">
        <v>18</v>
      </c>
      <c r="U46">
        <v>28</v>
      </c>
      <c r="V46">
        <v>100</v>
      </c>
      <c r="W46">
        <v>36</v>
      </c>
      <c r="X46" t="s">
        <v>14</v>
      </c>
      <c r="Y46">
        <v>26</v>
      </c>
      <c r="Z46">
        <v>21</v>
      </c>
      <c r="AA46">
        <v>0</v>
      </c>
      <c r="AB46">
        <v>19</v>
      </c>
      <c r="AC46" t="s">
        <v>532</v>
      </c>
    </row>
    <row r="47" spans="1:29" x14ac:dyDescent="0.3">
      <c r="A47">
        <v>45</v>
      </c>
      <c r="B47" t="s">
        <v>80</v>
      </c>
      <c r="C47" t="s">
        <v>222</v>
      </c>
      <c r="D47">
        <v>54</v>
      </c>
      <c r="E47">
        <v>1</v>
      </c>
      <c r="F47">
        <v>69</v>
      </c>
      <c r="G47">
        <v>927</v>
      </c>
      <c r="H47" s="1">
        <v>71347</v>
      </c>
      <c r="I47">
        <v>38</v>
      </c>
      <c r="J47">
        <v>44</v>
      </c>
      <c r="K47" t="s">
        <v>580</v>
      </c>
      <c r="L47">
        <v>46</v>
      </c>
      <c r="M47">
        <v>40</v>
      </c>
      <c r="N47">
        <v>20</v>
      </c>
      <c r="O47">
        <v>83</v>
      </c>
      <c r="P47" s="1">
        <v>71685</v>
      </c>
      <c r="Q47">
        <v>37</v>
      </c>
      <c r="R47">
        <v>49</v>
      </c>
      <c r="S47" t="s">
        <v>581</v>
      </c>
      <c r="T47">
        <v>9</v>
      </c>
      <c r="U47">
        <v>47</v>
      </c>
      <c r="V47">
        <v>96</v>
      </c>
      <c r="W47">
        <v>27</v>
      </c>
      <c r="X47" t="s">
        <v>19</v>
      </c>
      <c r="Y47">
        <v>38</v>
      </c>
      <c r="Z47">
        <v>23</v>
      </c>
      <c r="AA47">
        <v>0</v>
      </c>
      <c r="AB47">
        <v>33</v>
      </c>
      <c r="AC47" t="s">
        <v>434</v>
      </c>
    </row>
    <row r="48" spans="1:29" x14ac:dyDescent="0.3">
      <c r="A48">
        <v>46</v>
      </c>
      <c r="B48" t="s">
        <v>85</v>
      </c>
      <c r="C48" t="s">
        <v>230</v>
      </c>
      <c r="D48">
        <v>19</v>
      </c>
      <c r="E48">
        <v>100</v>
      </c>
      <c r="F48">
        <v>33</v>
      </c>
      <c r="G48">
        <v>126</v>
      </c>
      <c r="H48" s="1">
        <v>79502</v>
      </c>
      <c r="I48">
        <v>29</v>
      </c>
      <c r="J48">
        <v>52</v>
      </c>
      <c r="K48" t="s">
        <v>312</v>
      </c>
      <c r="L48">
        <v>72</v>
      </c>
      <c r="M48">
        <v>38</v>
      </c>
      <c r="N48">
        <v>34</v>
      </c>
      <c r="O48">
        <v>15</v>
      </c>
      <c r="P48" s="1">
        <v>79502</v>
      </c>
      <c r="Q48">
        <v>60</v>
      </c>
      <c r="R48">
        <v>52</v>
      </c>
      <c r="S48" s="1">
        <v>21500</v>
      </c>
      <c r="T48">
        <v>0</v>
      </c>
      <c r="U48">
        <v>21</v>
      </c>
      <c r="V48">
        <v>88</v>
      </c>
      <c r="W48">
        <v>43</v>
      </c>
      <c r="X48" t="s">
        <v>1</v>
      </c>
      <c r="Y48">
        <v>39</v>
      </c>
      <c r="Z48">
        <v>16</v>
      </c>
      <c r="AA48">
        <v>2</v>
      </c>
      <c r="AB48">
        <v>46</v>
      </c>
      <c r="AC48" t="s">
        <v>532</v>
      </c>
    </row>
    <row r="49" spans="1:29" x14ac:dyDescent="0.3">
      <c r="A49">
        <v>47</v>
      </c>
      <c r="B49" t="s">
        <v>74</v>
      </c>
      <c r="C49" t="s">
        <v>284</v>
      </c>
      <c r="D49">
        <v>84</v>
      </c>
      <c r="E49">
        <v>86</v>
      </c>
      <c r="F49">
        <v>60</v>
      </c>
      <c r="G49">
        <v>219</v>
      </c>
      <c r="H49" s="1">
        <v>61601</v>
      </c>
      <c r="I49">
        <v>33</v>
      </c>
      <c r="J49">
        <v>47</v>
      </c>
      <c r="K49" t="s">
        <v>582</v>
      </c>
      <c r="L49">
        <v>21</v>
      </c>
      <c r="M49">
        <v>41</v>
      </c>
      <c r="N49">
        <v>59</v>
      </c>
      <c r="O49">
        <v>94</v>
      </c>
      <c r="P49" s="1">
        <v>61879</v>
      </c>
      <c r="Q49">
        <v>16</v>
      </c>
      <c r="R49">
        <v>54</v>
      </c>
      <c r="S49" s="1">
        <v>20350</v>
      </c>
      <c r="T49">
        <v>73</v>
      </c>
      <c r="U49">
        <v>51</v>
      </c>
      <c r="V49">
        <v>89</v>
      </c>
      <c r="W49">
        <v>53</v>
      </c>
      <c r="X49" t="s">
        <v>583</v>
      </c>
      <c r="Y49">
        <v>43</v>
      </c>
      <c r="Z49">
        <v>20</v>
      </c>
      <c r="AA49">
        <v>1</v>
      </c>
      <c r="AB49">
        <v>43</v>
      </c>
      <c r="AC49" t="s">
        <v>532</v>
      </c>
    </row>
    <row r="50" spans="1:29" x14ac:dyDescent="0.3">
      <c r="A50">
        <v>48</v>
      </c>
      <c r="B50" t="s">
        <v>98</v>
      </c>
      <c r="C50" t="s">
        <v>219</v>
      </c>
      <c r="D50">
        <v>83</v>
      </c>
      <c r="E50">
        <v>7</v>
      </c>
      <c r="F50">
        <v>45</v>
      </c>
      <c r="G50">
        <v>105</v>
      </c>
      <c r="H50" s="1">
        <v>71515</v>
      </c>
      <c r="I50">
        <v>46</v>
      </c>
      <c r="J50">
        <v>44</v>
      </c>
      <c r="K50" t="s">
        <v>584</v>
      </c>
      <c r="L50">
        <v>42</v>
      </c>
      <c r="M50">
        <v>49</v>
      </c>
      <c r="N50">
        <v>49</v>
      </c>
      <c r="O50">
        <v>60</v>
      </c>
      <c r="P50" s="1">
        <v>71515</v>
      </c>
      <c r="Q50">
        <v>10</v>
      </c>
      <c r="R50">
        <v>47</v>
      </c>
      <c r="S50" t="s">
        <v>585</v>
      </c>
      <c r="T50">
        <v>40</v>
      </c>
      <c r="U50">
        <v>55</v>
      </c>
      <c r="V50">
        <v>88</v>
      </c>
      <c r="W50">
        <v>30</v>
      </c>
      <c r="X50" t="s">
        <v>23</v>
      </c>
      <c r="Y50">
        <v>53</v>
      </c>
      <c r="Z50">
        <v>12</v>
      </c>
      <c r="AA50">
        <v>0</v>
      </c>
      <c r="AB50">
        <v>26</v>
      </c>
      <c r="AC50" t="s">
        <v>434</v>
      </c>
    </row>
    <row r="51" spans="1:29" x14ac:dyDescent="0.3">
      <c r="A51">
        <v>49</v>
      </c>
      <c r="B51" t="s">
        <v>380</v>
      </c>
      <c r="C51" t="s">
        <v>531</v>
      </c>
      <c r="D51">
        <v>42</v>
      </c>
      <c r="E51">
        <v>100</v>
      </c>
      <c r="F51">
        <v>16</v>
      </c>
      <c r="G51" s="1">
        <v>1004</v>
      </c>
      <c r="H51" s="1">
        <v>61176</v>
      </c>
      <c r="I51">
        <v>51</v>
      </c>
      <c r="J51">
        <v>52</v>
      </c>
      <c r="K51" t="s">
        <v>586</v>
      </c>
      <c r="L51">
        <v>84</v>
      </c>
      <c r="M51">
        <v>49</v>
      </c>
      <c r="N51">
        <v>82</v>
      </c>
      <c r="O51">
        <v>59</v>
      </c>
      <c r="P51" s="1">
        <v>61276</v>
      </c>
      <c r="Q51">
        <v>43</v>
      </c>
      <c r="R51">
        <v>42</v>
      </c>
      <c r="S51" s="1">
        <v>26250</v>
      </c>
      <c r="T51">
        <v>46</v>
      </c>
      <c r="U51">
        <v>50</v>
      </c>
      <c r="V51">
        <v>98</v>
      </c>
      <c r="W51">
        <v>50</v>
      </c>
      <c r="X51" t="s">
        <v>1</v>
      </c>
      <c r="Y51">
        <v>46</v>
      </c>
      <c r="Z51">
        <v>30</v>
      </c>
      <c r="AA51">
        <v>2</v>
      </c>
      <c r="AB51">
        <v>31</v>
      </c>
      <c r="AC51" t="s">
        <v>532</v>
      </c>
    </row>
    <row r="52" spans="1:29" x14ac:dyDescent="0.3">
      <c r="A52">
        <v>50</v>
      </c>
      <c r="B52" t="s">
        <v>124</v>
      </c>
      <c r="C52" t="s">
        <v>199</v>
      </c>
      <c r="D52">
        <v>75</v>
      </c>
      <c r="E52">
        <v>0</v>
      </c>
      <c r="F52">
        <v>92</v>
      </c>
      <c r="G52">
        <v>91</v>
      </c>
      <c r="H52" s="1">
        <v>57294</v>
      </c>
      <c r="I52">
        <v>47</v>
      </c>
      <c r="J52">
        <v>67</v>
      </c>
      <c r="K52" t="s">
        <v>587</v>
      </c>
      <c r="L52">
        <v>16</v>
      </c>
      <c r="M52">
        <v>55</v>
      </c>
      <c r="N52">
        <v>63</v>
      </c>
      <c r="O52">
        <v>43</v>
      </c>
      <c r="P52" s="1">
        <v>57034</v>
      </c>
      <c r="Q52">
        <v>42</v>
      </c>
      <c r="R52">
        <v>60</v>
      </c>
      <c r="S52" s="1">
        <v>20000</v>
      </c>
      <c r="T52">
        <v>75</v>
      </c>
      <c r="U52">
        <v>53</v>
      </c>
      <c r="V52">
        <v>98</v>
      </c>
      <c r="W52">
        <v>38</v>
      </c>
      <c r="X52" t="s">
        <v>4</v>
      </c>
      <c r="Y52">
        <v>67</v>
      </c>
      <c r="Z52">
        <v>12</v>
      </c>
      <c r="AA52">
        <v>0</v>
      </c>
      <c r="AB52">
        <v>35</v>
      </c>
      <c r="AC52" t="s">
        <v>532</v>
      </c>
    </row>
    <row r="53" spans="1:29" x14ac:dyDescent="0.3">
      <c r="A53">
        <v>51</v>
      </c>
      <c r="B53" t="s">
        <v>86</v>
      </c>
      <c r="C53" t="s">
        <v>531</v>
      </c>
      <c r="D53">
        <v>28</v>
      </c>
      <c r="E53">
        <v>100</v>
      </c>
      <c r="F53">
        <v>19</v>
      </c>
      <c r="G53">
        <v>541</v>
      </c>
      <c r="H53" s="1">
        <v>64796</v>
      </c>
      <c r="I53">
        <v>55</v>
      </c>
      <c r="J53">
        <v>89</v>
      </c>
      <c r="K53" t="s">
        <v>588</v>
      </c>
      <c r="L53">
        <v>47</v>
      </c>
      <c r="M53">
        <v>54</v>
      </c>
      <c r="N53">
        <v>60</v>
      </c>
      <c r="O53">
        <v>96</v>
      </c>
      <c r="P53" s="1">
        <v>64256</v>
      </c>
      <c r="Q53">
        <v>36</v>
      </c>
      <c r="R53">
        <v>48</v>
      </c>
      <c r="S53" s="1">
        <v>23100</v>
      </c>
      <c r="T53">
        <v>55</v>
      </c>
      <c r="U53">
        <v>54</v>
      </c>
      <c r="V53">
        <v>88</v>
      </c>
      <c r="W53">
        <v>45</v>
      </c>
      <c r="X53" t="s">
        <v>1</v>
      </c>
      <c r="Y53">
        <v>55</v>
      </c>
      <c r="Z53">
        <v>32</v>
      </c>
      <c r="AA53">
        <v>0</v>
      </c>
      <c r="AB53">
        <v>33</v>
      </c>
      <c r="AC53" t="s">
        <v>532</v>
      </c>
    </row>
    <row r="54" spans="1:29" x14ac:dyDescent="0.3">
      <c r="A54">
        <v>52</v>
      </c>
      <c r="B54" t="s">
        <v>96</v>
      </c>
      <c r="C54" t="s">
        <v>222</v>
      </c>
      <c r="D54">
        <v>19</v>
      </c>
      <c r="E54">
        <v>41</v>
      </c>
      <c r="F54">
        <v>49</v>
      </c>
      <c r="G54">
        <v>491</v>
      </c>
      <c r="H54" s="1">
        <v>65249</v>
      </c>
      <c r="I54">
        <v>45</v>
      </c>
      <c r="J54">
        <v>31</v>
      </c>
      <c r="K54" t="s">
        <v>268</v>
      </c>
      <c r="L54">
        <v>68</v>
      </c>
      <c r="M54">
        <v>48</v>
      </c>
      <c r="N54">
        <v>8</v>
      </c>
      <c r="O54">
        <v>71</v>
      </c>
      <c r="P54" s="1">
        <v>65798</v>
      </c>
      <c r="Q54">
        <v>78</v>
      </c>
      <c r="R54">
        <v>50</v>
      </c>
      <c r="S54" s="1">
        <v>30232</v>
      </c>
      <c r="T54">
        <v>43</v>
      </c>
      <c r="U54">
        <v>48</v>
      </c>
      <c r="V54">
        <v>97</v>
      </c>
      <c r="W54">
        <v>43</v>
      </c>
      <c r="X54" t="s">
        <v>22</v>
      </c>
      <c r="Y54">
        <v>46</v>
      </c>
      <c r="Z54">
        <v>24</v>
      </c>
      <c r="AA54">
        <v>2</v>
      </c>
      <c r="AB54">
        <v>35</v>
      </c>
      <c r="AC54" t="s">
        <v>532</v>
      </c>
    </row>
    <row r="55" spans="1:29" x14ac:dyDescent="0.3">
      <c r="A55">
        <v>52</v>
      </c>
      <c r="B55" t="s">
        <v>374</v>
      </c>
      <c r="C55" t="s">
        <v>233</v>
      </c>
      <c r="D55">
        <v>70</v>
      </c>
      <c r="E55">
        <v>0</v>
      </c>
      <c r="F55">
        <v>95</v>
      </c>
      <c r="G55">
        <v>106</v>
      </c>
      <c r="H55" s="1">
        <v>59195</v>
      </c>
      <c r="I55">
        <v>74</v>
      </c>
      <c r="J55">
        <v>67</v>
      </c>
      <c r="K55" t="s">
        <v>589</v>
      </c>
      <c r="L55">
        <v>8</v>
      </c>
      <c r="M55">
        <v>65</v>
      </c>
      <c r="N55">
        <v>54</v>
      </c>
      <c r="O55">
        <v>51</v>
      </c>
      <c r="P55" s="1">
        <v>59195</v>
      </c>
      <c r="Q55">
        <v>67</v>
      </c>
      <c r="R55">
        <v>53</v>
      </c>
      <c r="S55" s="1">
        <v>20000</v>
      </c>
      <c r="T55">
        <v>18</v>
      </c>
      <c r="U55">
        <v>57</v>
      </c>
      <c r="V55">
        <v>100</v>
      </c>
      <c r="W55">
        <v>47</v>
      </c>
      <c r="X55" t="s">
        <v>4</v>
      </c>
      <c r="Y55">
        <v>70</v>
      </c>
      <c r="Z55">
        <v>12</v>
      </c>
      <c r="AA55">
        <v>0</v>
      </c>
      <c r="AB55">
        <v>35</v>
      </c>
      <c r="AC55" t="s">
        <v>532</v>
      </c>
    </row>
    <row r="56" spans="1:29" x14ac:dyDescent="0.3">
      <c r="A56">
        <v>54</v>
      </c>
      <c r="B56" t="s">
        <v>94</v>
      </c>
      <c r="C56" t="s">
        <v>531</v>
      </c>
      <c r="D56">
        <v>38</v>
      </c>
      <c r="E56">
        <v>100</v>
      </c>
      <c r="F56">
        <v>11</v>
      </c>
      <c r="G56">
        <v>480</v>
      </c>
      <c r="H56" s="1">
        <v>57912</v>
      </c>
      <c r="I56">
        <v>54</v>
      </c>
      <c r="J56">
        <v>56</v>
      </c>
      <c r="K56" t="s">
        <v>590</v>
      </c>
      <c r="L56">
        <v>60</v>
      </c>
      <c r="M56">
        <v>55</v>
      </c>
      <c r="N56">
        <v>84</v>
      </c>
      <c r="O56">
        <v>89</v>
      </c>
      <c r="P56" s="1">
        <v>58423</v>
      </c>
      <c r="Q56">
        <v>61</v>
      </c>
      <c r="R56">
        <v>45</v>
      </c>
      <c r="S56" s="1">
        <v>21200</v>
      </c>
      <c r="T56">
        <v>27</v>
      </c>
      <c r="U56">
        <v>55</v>
      </c>
      <c r="V56">
        <v>92</v>
      </c>
      <c r="W56">
        <v>47</v>
      </c>
      <c r="X56" t="s">
        <v>591</v>
      </c>
      <c r="Y56">
        <v>58</v>
      </c>
      <c r="Z56">
        <v>30</v>
      </c>
      <c r="AA56">
        <v>2</v>
      </c>
      <c r="AB56">
        <v>51</v>
      </c>
      <c r="AC56" t="s">
        <v>532</v>
      </c>
    </row>
    <row r="57" spans="1:29" x14ac:dyDescent="0.3">
      <c r="A57">
        <v>55</v>
      </c>
      <c r="B57" t="s">
        <v>111</v>
      </c>
      <c r="C57" t="s">
        <v>266</v>
      </c>
      <c r="D57">
        <v>55</v>
      </c>
      <c r="E57">
        <v>33</v>
      </c>
      <c r="F57">
        <v>63</v>
      </c>
      <c r="G57">
        <v>110</v>
      </c>
      <c r="H57" s="1">
        <v>57934</v>
      </c>
      <c r="I57">
        <v>56</v>
      </c>
      <c r="J57">
        <v>44</v>
      </c>
      <c r="K57" t="s">
        <v>592</v>
      </c>
      <c r="L57">
        <v>44</v>
      </c>
      <c r="M57">
        <v>54</v>
      </c>
      <c r="N57">
        <v>47</v>
      </c>
      <c r="O57">
        <v>26</v>
      </c>
      <c r="P57" s="1">
        <v>57934</v>
      </c>
      <c r="Q57">
        <v>35</v>
      </c>
      <c r="R57">
        <v>56</v>
      </c>
      <c r="S57" s="1">
        <v>19900</v>
      </c>
      <c r="T57">
        <v>20</v>
      </c>
      <c r="U57">
        <v>53</v>
      </c>
      <c r="V57">
        <v>92</v>
      </c>
      <c r="W57">
        <v>40</v>
      </c>
      <c r="X57" t="s">
        <v>2</v>
      </c>
      <c r="Y57">
        <v>50</v>
      </c>
      <c r="Z57">
        <v>14</v>
      </c>
      <c r="AA57">
        <v>0</v>
      </c>
      <c r="AB57">
        <v>24</v>
      </c>
      <c r="AC57" t="s">
        <v>532</v>
      </c>
    </row>
    <row r="58" spans="1:29" x14ac:dyDescent="0.3">
      <c r="A58">
        <v>55</v>
      </c>
      <c r="B58" t="s">
        <v>93</v>
      </c>
      <c r="C58" t="s">
        <v>531</v>
      </c>
      <c r="D58">
        <v>33</v>
      </c>
      <c r="E58">
        <v>100</v>
      </c>
      <c r="F58">
        <v>29</v>
      </c>
      <c r="G58">
        <v>476</v>
      </c>
      <c r="H58" s="1">
        <v>58490</v>
      </c>
      <c r="I58">
        <v>53</v>
      </c>
      <c r="J58">
        <v>67</v>
      </c>
      <c r="K58" t="s">
        <v>320</v>
      </c>
      <c r="L58">
        <v>91</v>
      </c>
      <c r="M58">
        <v>53</v>
      </c>
      <c r="N58">
        <v>77</v>
      </c>
      <c r="O58">
        <v>67</v>
      </c>
      <c r="P58" s="1">
        <v>58204</v>
      </c>
      <c r="Q58">
        <v>49</v>
      </c>
      <c r="R58">
        <v>41</v>
      </c>
      <c r="S58" s="1">
        <v>21800</v>
      </c>
      <c r="T58">
        <v>36</v>
      </c>
      <c r="U58">
        <v>51</v>
      </c>
      <c r="V58">
        <v>96</v>
      </c>
      <c r="W58">
        <v>50</v>
      </c>
      <c r="X58" t="s">
        <v>1</v>
      </c>
      <c r="Y58">
        <v>52</v>
      </c>
      <c r="Z58">
        <v>30</v>
      </c>
      <c r="AA58">
        <v>2</v>
      </c>
      <c r="AB58">
        <v>43</v>
      </c>
      <c r="AC58" t="s">
        <v>532</v>
      </c>
    </row>
    <row r="59" spans="1:29" x14ac:dyDescent="0.3">
      <c r="A59">
        <v>57</v>
      </c>
      <c r="B59" t="s">
        <v>117</v>
      </c>
      <c r="C59" t="s">
        <v>593</v>
      </c>
      <c r="D59">
        <v>46</v>
      </c>
      <c r="E59">
        <v>29</v>
      </c>
      <c r="F59">
        <v>85</v>
      </c>
      <c r="G59">
        <v>84</v>
      </c>
      <c r="H59" s="1">
        <v>58649</v>
      </c>
      <c r="I59">
        <v>89</v>
      </c>
      <c r="J59">
        <v>51</v>
      </c>
      <c r="K59" t="s">
        <v>349</v>
      </c>
      <c r="L59">
        <v>9</v>
      </c>
      <c r="M59" t="s">
        <v>174</v>
      </c>
      <c r="N59">
        <v>3</v>
      </c>
      <c r="O59">
        <v>32</v>
      </c>
      <c r="P59" s="1">
        <v>58649</v>
      </c>
      <c r="Q59">
        <v>79</v>
      </c>
      <c r="R59">
        <v>54</v>
      </c>
      <c r="S59" s="1">
        <v>14500</v>
      </c>
      <c r="T59">
        <v>0</v>
      </c>
      <c r="U59">
        <v>50</v>
      </c>
      <c r="V59">
        <v>85</v>
      </c>
      <c r="W59">
        <v>40</v>
      </c>
      <c r="X59" t="s">
        <v>2</v>
      </c>
      <c r="Y59" t="s">
        <v>174</v>
      </c>
      <c r="Z59">
        <v>11</v>
      </c>
      <c r="AA59">
        <v>0</v>
      </c>
      <c r="AB59">
        <v>28</v>
      </c>
      <c r="AC59" t="s">
        <v>532</v>
      </c>
    </row>
    <row r="60" spans="1:29" x14ac:dyDescent="0.3">
      <c r="A60">
        <v>58</v>
      </c>
      <c r="B60" t="s">
        <v>131</v>
      </c>
      <c r="C60" t="s">
        <v>175</v>
      </c>
      <c r="D60">
        <v>25</v>
      </c>
      <c r="E60">
        <v>32</v>
      </c>
      <c r="F60">
        <v>90</v>
      </c>
      <c r="G60">
        <v>96</v>
      </c>
      <c r="H60" s="1">
        <v>48868</v>
      </c>
      <c r="I60">
        <v>68</v>
      </c>
      <c r="J60">
        <v>1</v>
      </c>
      <c r="K60" t="s">
        <v>459</v>
      </c>
      <c r="L60">
        <v>19</v>
      </c>
      <c r="M60">
        <v>62</v>
      </c>
      <c r="N60">
        <v>21</v>
      </c>
      <c r="O60">
        <v>81</v>
      </c>
      <c r="P60" s="1">
        <v>48868</v>
      </c>
      <c r="Q60">
        <v>74</v>
      </c>
      <c r="R60">
        <v>122</v>
      </c>
      <c r="S60" t="s">
        <v>594</v>
      </c>
      <c r="T60">
        <v>10</v>
      </c>
      <c r="U60">
        <v>55</v>
      </c>
      <c r="V60">
        <v>95</v>
      </c>
      <c r="W60">
        <v>40</v>
      </c>
      <c r="X60" t="s">
        <v>29</v>
      </c>
      <c r="Y60">
        <v>59</v>
      </c>
      <c r="Z60">
        <v>23</v>
      </c>
      <c r="AA60">
        <v>1</v>
      </c>
      <c r="AB60">
        <v>43</v>
      </c>
      <c r="AC60" t="s">
        <v>532</v>
      </c>
    </row>
    <row r="61" spans="1:29" x14ac:dyDescent="0.3">
      <c r="A61">
        <v>59</v>
      </c>
      <c r="B61" t="s">
        <v>106</v>
      </c>
      <c r="C61" t="s">
        <v>233</v>
      </c>
      <c r="D61">
        <v>91</v>
      </c>
      <c r="E61">
        <v>0</v>
      </c>
      <c r="F61">
        <v>96</v>
      </c>
      <c r="G61">
        <v>67</v>
      </c>
      <c r="H61" s="1">
        <v>71452</v>
      </c>
      <c r="I61">
        <v>52</v>
      </c>
      <c r="J61">
        <v>66</v>
      </c>
      <c r="K61" t="s">
        <v>595</v>
      </c>
      <c r="L61">
        <v>41</v>
      </c>
      <c r="M61">
        <v>59</v>
      </c>
      <c r="N61">
        <v>53</v>
      </c>
      <c r="O61">
        <v>49</v>
      </c>
      <c r="P61" s="1">
        <v>71452</v>
      </c>
      <c r="Q61">
        <v>64</v>
      </c>
      <c r="R61">
        <v>42</v>
      </c>
      <c r="S61" s="1">
        <v>22300</v>
      </c>
      <c r="T61">
        <v>50</v>
      </c>
      <c r="U61">
        <v>60</v>
      </c>
      <c r="V61">
        <v>95</v>
      </c>
      <c r="W61">
        <v>44</v>
      </c>
      <c r="X61" t="s">
        <v>4</v>
      </c>
      <c r="Y61">
        <v>65</v>
      </c>
      <c r="Z61">
        <v>12</v>
      </c>
      <c r="AA61">
        <v>0</v>
      </c>
      <c r="AB61">
        <v>39</v>
      </c>
      <c r="AC61" t="s">
        <v>532</v>
      </c>
    </row>
    <row r="62" spans="1:29" x14ac:dyDescent="0.3">
      <c r="A62">
        <v>60</v>
      </c>
      <c r="B62" t="s">
        <v>92</v>
      </c>
      <c r="C62" t="s">
        <v>502</v>
      </c>
      <c r="D62">
        <v>12</v>
      </c>
      <c r="E62">
        <v>10</v>
      </c>
      <c r="F62">
        <v>61</v>
      </c>
      <c r="G62">
        <v>311</v>
      </c>
      <c r="H62" s="1">
        <v>93490</v>
      </c>
      <c r="I62">
        <v>66</v>
      </c>
      <c r="J62">
        <v>9</v>
      </c>
      <c r="K62" t="s">
        <v>596</v>
      </c>
      <c r="L62">
        <v>70</v>
      </c>
      <c r="M62">
        <v>63</v>
      </c>
      <c r="N62">
        <v>17</v>
      </c>
      <c r="O62">
        <v>91</v>
      </c>
      <c r="P62" s="1">
        <v>93019</v>
      </c>
      <c r="Q62">
        <v>70</v>
      </c>
      <c r="R62">
        <v>43</v>
      </c>
      <c r="S62" s="1">
        <v>1086</v>
      </c>
      <c r="T62">
        <v>10</v>
      </c>
      <c r="U62">
        <v>48</v>
      </c>
      <c r="V62">
        <v>100</v>
      </c>
      <c r="W62">
        <v>50</v>
      </c>
      <c r="X62" t="s">
        <v>6</v>
      </c>
      <c r="Y62">
        <v>63</v>
      </c>
      <c r="Z62">
        <v>24</v>
      </c>
      <c r="AA62">
        <v>0</v>
      </c>
      <c r="AB62">
        <v>22</v>
      </c>
      <c r="AC62" t="s">
        <v>434</v>
      </c>
    </row>
    <row r="63" spans="1:29" x14ac:dyDescent="0.3">
      <c r="A63">
        <v>61</v>
      </c>
      <c r="B63" t="s">
        <v>108</v>
      </c>
      <c r="C63" t="s">
        <v>597</v>
      </c>
      <c r="D63">
        <v>22</v>
      </c>
      <c r="E63">
        <v>100</v>
      </c>
      <c r="F63">
        <v>26</v>
      </c>
      <c r="G63">
        <v>384</v>
      </c>
      <c r="H63" s="1">
        <v>62689</v>
      </c>
      <c r="I63">
        <v>59</v>
      </c>
      <c r="J63">
        <v>53</v>
      </c>
      <c r="K63" t="s">
        <v>598</v>
      </c>
      <c r="L63">
        <v>93</v>
      </c>
      <c r="M63">
        <v>60</v>
      </c>
      <c r="N63">
        <v>29</v>
      </c>
      <c r="O63">
        <v>64</v>
      </c>
      <c r="P63" s="1">
        <v>62684</v>
      </c>
      <c r="Q63">
        <v>59</v>
      </c>
      <c r="R63">
        <v>32</v>
      </c>
      <c r="S63" s="1">
        <v>15780</v>
      </c>
      <c r="T63">
        <v>37</v>
      </c>
      <c r="U63">
        <v>50</v>
      </c>
      <c r="V63">
        <v>92</v>
      </c>
      <c r="W63">
        <v>26</v>
      </c>
      <c r="X63" t="s">
        <v>1</v>
      </c>
      <c r="Y63">
        <v>60</v>
      </c>
      <c r="Z63">
        <v>30</v>
      </c>
      <c r="AA63">
        <v>1</v>
      </c>
      <c r="AB63">
        <v>47</v>
      </c>
      <c r="AC63" t="s">
        <v>532</v>
      </c>
    </row>
    <row r="64" spans="1:29" x14ac:dyDescent="0.3">
      <c r="A64">
        <v>62</v>
      </c>
      <c r="B64" t="s">
        <v>88</v>
      </c>
      <c r="C64" t="s">
        <v>531</v>
      </c>
      <c r="D64">
        <v>27</v>
      </c>
      <c r="E64">
        <v>100</v>
      </c>
      <c r="F64">
        <v>18</v>
      </c>
      <c r="G64">
        <v>704</v>
      </c>
      <c r="H64" s="1">
        <v>61651</v>
      </c>
      <c r="I64">
        <v>48</v>
      </c>
      <c r="J64">
        <v>50</v>
      </c>
      <c r="K64" t="s">
        <v>599</v>
      </c>
      <c r="L64">
        <v>87</v>
      </c>
      <c r="M64">
        <v>53</v>
      </c>
      <c r="N64">
        <v>79</v>
      </c>
      <c r="O64">
        <v>75</v>
      </c>
      <c r="P64" s="1">
        <v>61358</v>
      </c>
      <c r="Q64">
        <v>54</v>
      </c>
      <c r="R64">
        <v>39</v>
      </c>
      <c r="S64" s="1">
        <v>25000</v>
      </c>
      <c r="T64">
        <v>27</v>
      </c>
      <c r="U64">
        <v>51</v>
      </c>
      <c r="V64">
        <v>93</v>
      </c>
      <c r="W64">
        <v>40</v>
      </c>
      <c r="X64" t="s">
        <v>600</v>
      </c>
      <c r="Y64">
        <v>48</v>
      </c>
      <c r="Z64">
        <v>20</v>
      </c>
      <c r="AA64">
        <v>2</v>
      </c>
      <c r="AB64">
        <v>47</v>
      </c>
      <c r="AC64" t="s">
        <v>532</v>
      </c>
    </row>
    <row r="65" spans="1:29" x14ac:dyDescent="0.3">
      <c r="A65">
        <v>63</v>
      </c>
      <c r="B65" t="s">
        <v>97</v>
      </c>
      <c r="C65" t="s">
        <v>601</v>
      </c>
      <c r="D65">
        <v>15</v>
      </c>
      <c r="E65">
        <v>100</v>
      </c>
      <c r="F65">
        <v>21</v>
      </c>
      <c r="G65">
        <v>728</v>
      </c>
      <c r="H65" s="1">
        <v>58079</v>
      </c>
      <c r="I65">
        <v>62</v>
      </c>
      <c r="J65">
        <v>55</v>
      </c>
      <c r="K65" t="s">
        <v>602</v>
      </c>
      <c r="L65">
        <v>90</v>
      </c>
      <c r="M65">
        <v>62</v>
      </c>
      <c r="N65">
        <v>72</v>
      </c>
      <c r="O65">
        <v>62</v>
      </c>
      <c r="P65" s="1">
        <v>58588</v>
      </c>
      <c r="Q65">
        <v>69</v>
      </c>
      <c r="R65">
        <v>38</v>
      </c>
      <c r="S65" s="1">
        <v>21000</v>
      </c>
      <c r="T65">
        <v>90</v>
      </c>
      <c r="U65">
        <v>55</v>
      </c>
      <c r="V65">
        <v>95</v>
      </c>
      <c r="W65">
        <v>40</v>
      </c>
      <c r="X65" t="s">
        <v>486</v>
      </c>
      <c r="Y65">
        <v>62</v>
      </c>
      <c r="Z65">
        <v>22</v>
      </c>
      <c r="AA65">
        <v>2</v>
      </c>
      <c r="AB65">
        <v>42</v>
      </c>
      <c r="AC65" t="s">
        <v>532</v>
      </c>
    </row>
    <row r="66" spans="1:29" x14ac:dyDescent="0.3">
      <c r="A66">
        <v>64</v>
      </c>
      <c r="B66" t="s">
        <v>78</v>
      </c>
      <c r="C66" t="s">
        <v>219</v>
      </c>
      <c r="D66">
        <v>95</v>
      </c>
      <c r="E66">
        <v>18</v>
      </c>
      <c r="F66">
        <v>71</v>
      </c>
      <c r="G66" s="1">
        <v>1056</v>
      </c>
      <c r="H66" s="1">
        <v>63752</v>
      </c>
      <c r="I66" t="s">
        <v>174</v>
      </c>
      <c r="J66">
        <v>54</v>
      </c>
      <c r="K66" t="s">
        <v>496</v>
      </c>
      <c r="L66">
        <v>37</v>
      </c>
      <c r="M66" t="s">
        <v>174</v>
      </c>
      <c r="N66">
        <v>97</v>
      </c>
      <c r="O66">
        <v>84</v>
      </c>
      <c r="P66" s="1">
        <v>63514</v>
      </c>
      <c r="Q66">
        <v>13</v>
      </c>
      <c r="R66">
        <v>47</v>
      </c>
      <c r="S66" s="1">
        <v>33000</v>
      </c>
      <c r="T66">
        <v>64</v>
      </c>
      <c r="U66">
        <v>45</v>
      </c>
      <c r="V66">
        <v>63</v>
      </c>
      <c r="W66">
        <v>27</v>
      </c>
      <c r="X66" t="s">
        <v>603</v>
      </c>
      <c r="Y66">
        <v>53</v>
      </c>
      <c r="Z66">
        <v>12</v>
      </c>
      <c r="AA66">
        <v>0</v>
      </c>
      <c r="AB66">
        <v>40</v>
      </c>
      <c r="AC66" t="s">
        <v>532</v>
      </c>
    </row>
    <row r="67" spans="1:29" x14ac:dyDescent="0.3">
      <c r="A67">
        <v>65</v>
      </c>
      <c r="B67" t="s">
        <v>84</v>
      </c>
      <c r="C67" t="s">
        <v>604</v>
      </c>
      <c r="D67">
        <v>28</v>
      </c>
      <c r="E67">
        <v>75</v>
      </c>
      <c r="F67">
        <v>51</v>
      </c>
      <c r="G67">
        <v>653</v>
      </c>
      <c r="H67" s="1">
        <v>84916</v>
      </c>
      <c r="I67" t="s">
        <v>174</v>
      </c>
      <c r="J67">
        <v>35</v>
      </c>
      <c r="K67" t="s">
        <v>605</v>
      </c>
      <c r="L67">
        <v>79</v>
      </c>
      <c r="M67" t="s">
        <v>174</v>
      </c>
      <c r="N67">
        <v>28</v>
      </c>
      <c r="O67">
        <v>73</v>
      </c>
      <c r="P67" s="1">
        <v>83596</v>
      </c>
      <c r="Q67">
        <v>90</v>
      </c>
      <c r="R67">
        <v>35</v>
      </c>
      <c r="S67">
        <v>0</v>
      </c>
      <c r="T67">
        <v>6</v>
      </c>
      <c r="U67">
        <v>46</v>
      </c>
      <c r="V67">
        <v>100</v>
      </c>
      <c r="W67">
        <v>17</v>
      </c>
      <c r="X67" t="s">
        <v>6</v>
      </c>
      <c r="Y67">
        <v>76</v>
      </c>
      <c r="Z67">
        <v>32</v>
      </c>
      <c r="AA67">
        <v>1</v>
      </c>
      <c r="AB67">
        <v>38</v>
      </c>
      <c r="AC67" t="s">
        <v>434</v>
      </c>
    </row>
    <row r="68" spans="1:29" x14ac:dyDescent="0.3">
      <c r="A68">
        <v>66</v>
      </c>
      <c r="B68" t="s">
        <v>73</v>
      </c>
      <c r="C68" t="s">
        <v>531</v>
      </c>
      <c r="D68">
        <v>41</v>
      </c>
      <c r="E68">
        <v>100</v>
      </c>
      <c r="F68">
        <v>6</v>
      </c>
      <c r="G68">
        <v>302</v>
      </c>
      <c r="H68" s="1">
        <v>53615</v>
      </c>
      <c r="I68">
        <v>75</v>
      </c>
      <c r="J68">
        <v>54</v>
      </c>
      <c r="K68" t="s">
        <v>345</v>
      </c>
      <c r="L68">
        <v>95</v>
      </c>
      <c r="M68">
        <v>78</v>
      </c>
      <c r="N68">
        <v>81</v>
      </c>
      <c r="O68">
        <v>90</v>
      </c>
      <c r="P68" s="1">
        <v>54300</v>
      </c>
      <c r="Q68">
        <v>52</v>
      </c>
      <c r="R68">
        <v>38</v>
      </c>
      <c r="S68" s="1">
        <v>18404</v>
      </c>
      <c r="T68">
        <v>59</v>
      </c>
      <c r="U68">
        <v>51</v>
      </c>
      <c r="V68">
        <v>89</v>
      </c>
      <c r="W68">
        <v>47</v>
      </c>
      <c r="X68" t="s">
        <v>1</v>
      </c>
      <c r="Y68">
        <v>94</v>
      </c>
      <c r="Z68">
        <v>24</v>
      </c>
      <c r="AA68">
        <v>2</v>
      </c>
      <c r="AB68">
        <v>51</v>
      </c>
      <c r="AC68" t="s">
        <v>532</v>
      </c>
    </row>
    <row r="69" spans="1:29" x14ac:dyDescent="0.3">
      <c r="A69">
        <v>67</v>
      </c>
      <c r="B69" t="s">
        <v>409</v>
      </c>
      <c r="C69" t="s">
        <v>199</v>
      </c>
      <c r="D69">
        <v>79</v>
      </c>
      <c r="E69">
        <v>0</v>
      </c>
      <c r="F69">
        <v>86</v>
      </c>
      <c r="G69">
        <v>61</v>
      </c>
      <c r="H69" s="1">
        <v>47690</v>
      </c>
      <c r="I69">
        <v>63</v>
      </c>
      <c r="J69">
        <v>57</v>
      </c>
      <c r="K69" t="s">
        <v>606</v>
      </c>
      <c r="L69">
        <v>13</v>
      </c>
      <c r="M69">
        <v>68</v>
      </c>
      <c r="N69">
        <v>90</v>
      </c>
      <c r="O69">
        <v>29</v>
      </c>
      <c r="P69" s="1">
        <v>47690</v>
      </c>
      <c r="Q69">
        <v>76</v>
      </c>
      <c r="R69">
        <v>59</v>
      </c>
      <c r="S69" s="1">
        <v>21500</v>
      </c>
      <c r="T69">
        <v>36</v>
      </c>
      <c r="U69">
        <v>51</v>
      </c>
      <c r="V69">
        <v>91</v>
      </c>
      <c r="W69">
        <v>36</v>
      </c>
      <c r="X69" t="s">
        <v>4</v>
      </c>
      <c r="Y69">
        <v>75</v>
      </c>
      <c r="Z69">
        <v>12</v>
      </c>
      <c r="AA69">
        <v>0</v>
      </c>
      <c r="AB69">
        <v>49</v>
      </c>
      <c r="AC69" t="s">
        <v>532</v>
      </c>
    </row>
    <row r="70" spans="1:29" x14ac:dyDescent="0.3">
      <c r="A70">
        <v>68</v>
      </c>
      <c r="B70" t="s">
        <v>115</v>
      </c>
      <c r="C70" t="s">
        <v>233</v>
      </c>
      <c r="D70">
        <v>33</v>
      </c>
      <c r="E70">
        <v>18</v>
      </c>
      <c r="F70">
        <v>70</v>
      </c>
      <c r="G70">
        <v>157</v>
      </c>
      <c r="H70" s="1">
        <v>66287</v>
      </c>
      <c r="I70">
        <v>57</v>
      </c>
      <c r="J70">
        <v>22</v>
      </c>
      <c r="K70" t="s">
        <v>575</v>
      </c>
      <c r="L70">
        <v>58</v>
      </c>
      <c r="M70">
        <v>63</v>
      </c>
      <c r="N70">
        <v>69</v>
      </c>
      <c r="O70">
        <v>22</v>
      </c>
      <c r="P70" s="1">
        <v>66287</v>
      </c>
      <c r="Q70">
        <v>47</v>
      </c>
      <c r="R70">
        <v>50</v>
      </c>
      <c r="S70" s="1">
        <v>21000</v>
      </c>
      <c r="T70">
        <v>0</v>
      </c>
      <c r="U70">
        <v>32</v>
      </c>
      <c r="V70">
        <v>96</v>
      </c>
      <c r="W70">
        <v>29</v>
      </c>
      <c r="X70" t="s">
        <v>2</v>
      </c>
      <c r="Y70">
        <v>63</v>
      </c>
      <c r="Z70">
        <v>14</v>
      </c>
      <c r="AA70">
        <v>0</v>
      </c>
      <c r="AB70">
        <v>31</v>
      </c>
      <c r="AC70" t="s">
        <v>532</v>
      </c>
    </row>
    <row r="71" spans="1:29" x14ac:dyDescent="0.3">
      <c r="A71">
        <v>68</v>
      </c>
      <c r="B71" t="s">
        <v>100</v>
      </c>
      <c r="C71" t="s">
        <v>222</v>
      </c>
      <c r="D71">
        <v>7</v>
      </c>
      <c r="E71">
        <v>51</v>
      </c>
      <c r="F71">
        <v>59</v>
      </c>
      <c r="G71">
        <v>369</v>
      </c>
      <c r="H71" s="1">
        <v>56614</v>
      </c>
      <c r="I71">
        <v>71</v>
      </c>
      <c r="J71">
        <v>21</v>
      </c>
      <c r="K71" t="s">
        <v>607</v>
      </c>
      <c r="L71">
        <v>75</v>
      </c>
      <c r="M71">
        <v>68</v>
      </c>
      <c r="N71">
        <v>7</v>
      </c>
      <c r="O71">
        <v>85</v>
      </c>
      <c r="P71" s="1">
        <v>57744</v>
      </c>
      <c r="Q71">
        <v>63</v>
      </c>
      <c r="R71">
        <v>47</v>
      </c>
      <c r="S71" s="1">
        <v>25000</v>
      </c>
      <c r="T71">
        <v>10</v>
      </c>
      <c r="U71">
        <v>51</v>
      </c>
      <c r="V71">
        <v>95</v>
      </c>
      <c r="W71">
        <v>40</v>
      </c>
      <c r="X71" t="s">
        <v>22</v>
      </c>
      <c r="Y71">
        <v>65</v>
      </c>
      <c r="Z71">
        <v>28</v>
      </c>
      <c r="AA71">
        <v>0</v>
      </c>
      <c r="AB71">
        <v>36</v>
      </c>
      <c r="AC71" t="s">
        <v>532</v>
      </c>
    </row>
    <row r="72" spans="1:29" x14ac:dyDescent="0.3">
      <c r="A72">
        <v>70</v>
      </c>
      <c r="B72" t="s">
        <v>120</v>
      </c>
      <c r="C72" t="s">
        <v>279</v>
      </c>
      <c r="D72">
        <v>93</v>
      </c>
      <c r="E72">
        <v>85</v>
      </c>
      <c r="F72">
        <v>99</v>
      </c>
      <c r="G72">
        <v>95</v>
      </c>
      <c r="H72" s="1">
        <v>53583</v>
      </c>
      <c r="I72">
        <v>88</v>
      </c>
      <c r="J72">
        <v>48</v>
      </c>
      <c r="K72" t="s">
        <v>608</v>
      </c>
      <c r="L72">
        <v>35</v>
      </c>
      <c r="M72">
        <v>77</v>
      </c>
      <c r="N72">
        <v>92</v>
      </c>
      <c r="O72">
        <v>37</v>
      </c>
      <c r="P72" s="1">
        <v>53583</v>
      </c>
      <c r="Q72">
        <v>51</v>
      </c>
      <c r="R72">
        <v>69</v>
      </c>
      <c r="S72" s="1">
        <v>22500</v>
      </c>
      <c r="T72">
        <v>17</v>
      </c>
      <c r="U72">
        <v>60</v>
      </c>
      <c r="V72">
        <v>93</v>
      </c>
      <c r="W72">
        <v>42</v>
      </c>
      <c r="X72" t="s">
        <v>4</v>
      </c>
      <c r="Y72">
        <v>74</v>
      </c>
      <c r="Z72">
        <v>14</v>
      </c>
      <c r="AA72">
        <v>0</v>
      </c>
      <c r="AB72">
        <v>37</v>
      </c>
      <c r="AC72" t="s">
        <v>532</v>
      </c>
    </row>
    <row r="73" spans="1:29" x14ac:dyDescent="0.3">
      <c r="A73">
        <v>70</v>
      </c>
      <c r="B73" t="s">
        <v>129</v>
      </c>
      <c r="C73" t="s">
        <v>222</v>
      </c>
      <c r="D73">
        <v>17</v>
      </c>
      <c r="E73">
        <v>19</v>
      </c>
      <c r="F73">
        <v>58</v>
      </c>
      <c r="G73">
        <v>684</v>
      </c>
      <c r="H73" s="1">
        <v>75908</v>
      </c>
      <c r="I73">
        <v>65</v>
      </c>
      <c r="J73">
        <v>39</v>
      </c>
      <c r="K73" t="s">
        <v>609</v>
      </c>
      <c r="L73">
        <v>82</v>
      </c>
      <c r="M73">
        <v>69</v>
      </c>
      <c r="N73">
        <v>11</v>
      </c>
      <c r="O73">
        <v>98</v>
      </c>
      <c r="P73" s="1">
        <v>76314</v>
      </c>
      <c r="Q73">
        <v>65</v>
      </c>
      <c r="R73">
        <v>46</v>
      </c>
      <c r="S73" t="s">
        <v>610</v>
      </c>
      <c r="T73">
        <v>18</v>
      </c>
      <c r="U73">
        <v>43</v>
      </c>
      <c r="V73">
        <v>96</v>
      </c>
      <c r="W73">
        <v>36</v>
      </c>
      <c r="X73" t="s">
        <v>28</v>
      </c>
      <c r="Y73">
        <v>72</v>
      </c>
      <c r="Z73">
        <v>22</v>
      </c>
      <c r="AA73">
        <v>1</v>
      </c>
      <c r="AB73">
        <v>25</v>
      </c>
      <c r="AC73" t="s">
        <v>434</v>
      </c>
    </row>
    <row r="74" spans="1:29" x14ac:dyDescent="0.3">
      <c r="A74">
        <v>72</v>
      </c>
      <c r="B74" t="s">
        <v>99</v>
      </c>
      <c r="C74" t="s">
        <v>531</v>
      </c>
      <c r="D74">
        <v>28</v>
      </c>
      <c r="E74">
        <v>100</v>
      </c>
      <c r="F74">
        <v>25</v>
      </c>
      <c r="G74">
        <v>547</v>
      </c>
      <c r="H74" s="1">
        <v>56031</v>
      </c>
      <c r="I74">
        <v>81</v>
      </c>
      <c r="J74">
        <v>42</v>
      </c>
      <c r="K74" t="s">
        <v>611</v>
      </c>
      <c r="L74">
        <v>83</v>
      </c>
      <c r="M74">
        <v>77</v>
      </c>
      <c r="N74">
        <v>66</v>
      </c>
      <c r="O74">
        <v>50</v>
      </c>
      <c r="P74" s="1">
        <v>56472</v>
      </c>
      <c r="Q74">
        <v>56</v>
      </c>
      <c r="R74">
        <v>46</v>
      </c>
      <c r="S74" s="1">
        <v>19000</v>
      </c>
      <c r="T74">
        <v>30</v>
      </c>
      <c r="U74">
        <v>50</v>
      </c>
      <c r="V74">
        <v>84</v>
      </c>
      <c r="W74">
        <v>40</v>
      </c>
      <c r="X74" t="s">
        <v>1</v>
      </c>
      <c r="Y74">
        <v>77</v>
      </c>
      <c r="Z74">
        <v>32</v>
      </c>
      <c r="AA74">
        <v>2</v>
      </c>
      <c r="AB74">
        <v>44</v>
      </c>
      <c r="AC74" t="s">
        <v>532</v>
      </c>
    </row>
    <row r="75" spans="1:29" x14ac:dyDescent="0.3">
      <c r="A75">
        <v>73</v>
      </c>
      <c r="B75" t="s">
        <v>102</v>
      </c>
      <c r="C75" t="s">
        <v>239</v>
      </c>
      <c r="D75">
        <v>15</v>
      </c>
      <c r="E75">
        <v>23</v>
      </c>
      <c r="F75">
        <v>40</v>
      </c>
      <c r="G75">
        <v>175</v>
      </c>
      <c r="H75" s="1">
        <v>62063</v>
      </c>
      <c r="I75">
        <v>43</v>
      </c>
      <c r="J75">
        <v>38</v>
      </c>
      <c r="K75" t="s">
        <v>612</v>
      </c>
      <c r="L75">
        <v>85</v>
      </c>
      <c r="M75">
        <v>61</v>
      </c>
      <c r="N75">
        <v>4</v>
      </c>
      <c r="O75">
        <v>52</v>
      </c>
      <c r="P75" s="1">
        <v>62063</v>
      </c>
      <c r="Q75">
        <v>72</v>
      </c>
      <c r="R75">
        <v>52</v>
      </c>
      <c r="S75" s="1">
        <v>4175</v>
      </c>
      <c r="T75">
        <v>35</v>
      </c>
      <c r="U75">
        <v>35</v>
      </c>
      <c r="V75">
        <v>92</v>
      </c>
      <c r="W75">
        <v>65</v>
      </c>
      <c r="X75" t="s">
        <v>17</v>
      </c>
      <c r="Y75">
        <v>68</v>
      </c>
      <c r="Z75">
        <v>25</v>
      </c>
      <c r="AA75">
        <v>1</v>
      </c>
      <c r="AB75">
        <v>25</v>
      </c>
      <c r="AC75" t="s">
        <v>434</v>
      </c>
    </row>
    <row r="76" spans="1:29" x14ac:dyDescent="0.3">
      <c r="A76">
        <v>74</v>
      </c>
      <c r="B76" t="s">
        <v>109</v>
      </c>
      <c r="C76" t="s">
        <v>613</v>
      </c>
      <c r="D76">
        <v>25</v>
      </c>
      <c r="E76">
        <v>100</v>
      </c>
      <c r="F76">
        <v>31</v>
      </c>
      <c r="G76">
        <v>634</v>
      </c>
      <c r="H76" s="1">
        <v>56794</v>
      </c>
      <c r="I76">
        <v>67</v>
      </c>
      <c r="J76">
        <v>34</v>
      </c>
      <c r="K76" t="s">
        <v>614</v>
      </c>
      <c r="L76">
        <v>88</v>
      </c>
      <c r="M76">
        <v>71</v>
      </c>
      <c r="N76">
        <v>80</v>
      </c>
      <c r="O76">
        <v>82</v>
      </c>
      <c r="P76" s="1">
        <v>56291</v>
      </c>
      <c r="Q76">
        <v>40</v>
      </c>
      <c r="R76">
        <v>40</v>
      </c>
      <c r="S76" s="1">
        <v>19800</v>
      </c>
      <c r="T76">
        <v>33</v>
      </c>
      <c r="U76">
        <v>50</v>
      </c>
      <c r="V76">
        <v>91</v>
      </c>
      <c r="W76">
        <v>53</v>
      </c>
      <c r="X76" t="s">
        <v>510</v>
      </c>
      <c r="Y76">
        <v>71</v>
      </c>
      <c r="Z76">
        <v>28</v>
      </c>
      <c r="AA76">
        <v>1</v>
      </c>
      <c r="AB76">
        <v>47</v>
      </c>
      <c r="AC76" t="s">
        <v>532</v>
      </c>
    </row>
    <row r="77" spans="1:29" x14ac:dyDescent="0.3">
      <c r="A77">
        <v>74</v>
      </c>
      <c r="B77" t="s">
        <v>91</v>
      </c>
      <c r="C77" t="s">
        <v>239</v>
      </c>
      <c r="D77">
        <v>9</v>
      </c>
      <c r="E77">
        <v>100</v>
      </c>
      <c r="F77">
        <v>37</v>
      </c>
      <c r="G77">
        <v>228</v>
      </c>
      <c r="H77" s="1">
        <v>57018</v>
      </c>
      <c r="I77">
        <v>60</v>
      </c>
      <c r="J77">
        <v>22</v>
      </c>
      <c r="K77" t="s">
        <v>615</v>
      </c>
      <c r="L77">
        <v>78</v>
      </c>
      <c r="M77">
        <v>63</v>
      </c>
      <c r="N77">
        <v>25</v>
      </c>
      <c r="O77">
        <v>87</v>
      </c>
      <c r="P77" s="1">
        <v>57018</v>
      </c>
      <c r="Q77">
        <v>58</v>
      </c>
      <c r="R77">
        <v>57</v>
      </c>
      <c r="S77" s="1">
        <v>8350</v>
      </c>
      <c r="T77">
        <v>50</v>
      </c>
      <c r="U77">
        <v>39</v>
      </c>
      <c r="V77">
        <v>100</v>
      </c>
      <c r="W77">
        <v>33</v>
      </c>
      <c r="X77" t="s">
        <v>17</v>
      </c>
      <c r="Y77">
        <v>55</v>
      </c>
      <c r="Z77">
        <v>23</v>
      </c>
      <c r="AA77">
        <v>2</v>
      </c>
      <c r="AB77">
        <v>36</v>
      </c>
      <c r="AC77" t="s">
        <v>434</v>
      </c>
    </row>
    <row r="78" spans="1:29" x14ac:dyDescent="0.3">
      <c r="A78">
        <v>76</v>
      </c>
      <c r="B78" t="s">
        <v>118</v>
      </c>
      <c r="C78" t="s">
        <v>357</v>
      </c>
      <c r="D78">
        <v>0</v>
      </c>
      <c r="E78">
        <v>100</v>
      </c>
      <c r="F78">
        <v>73</v>
      </c>
      <c r="G78">
        <v>254</v>
      </c>
      <c r="H78" s="1">
        <v>88281</v>
      </c>
      <c r="I78" t="s">
        <v>174</v>
      </c>
      <c r="J78">
        <v>0</v>
      </c>
      <c r="K78" t="s">
        <v>616</v>
      </c>
      <c r="L78">
        <v>23</v>
      </c>
      <c r="M78" t="s">
        <v>174</v>
      </c>
      <c r="N78">
        <v>76</v>
      </c>
      <c r="O78">
        <v>40</v>
      </c>
      <c r="P78" s="1">
        <v>88281</v>
      </c>
      <c r="Q78">
        <v>96</v>
      </c>
      <c r="R78">
        <v>59</v>
      </c>
      <c r="S78" t="s">
        <v>617</v>
      </c>
      <c r="T78">
        <v>0</v>
      </c>
      <c r="U78">
        <v>25</v>
      </c>
      <c r="V78">
        <v>94</v>
      </c>
      <c r="W78">
        <v>20</v>
      </c>
      <c r="X78" t="s">
        <v>14</v>
      </c>
      <c r="Y78" t="s">
        <v>174</v>
      </c>
      <c r="Z78">
        <v>22</v>
      </c>
      <c r="AA78">
        <v>0</v>
      </c>
      <c r="AB78">
        <v>25</v>
      </c>
      <c r="AC78" t="s">
        <v>532</v>
      </c>
    </row>
    <row r="79" spans="1:29" x14ac:dyDescent="0.3">
      <c r="A79">
        <v>77</v>
      </c>
      <c r="B79" t="s">
        <v>76</v>
      </c>
      <c r="C79" t="s">
        <v>233</v>
      </c>
      <c r="D79">
        <v>82</v>
      </c>
      <c r="E79">
        <v>0</v>
      </c>
      <c r="F79">
        <v>99</v>
      </c>
      <c r="G79">
        <v>95</v>
      </c>
      <c r="H79" s="1">
        <v>52519</v>
      </c>
      <c r="I79" t="s">
        <v>174</v>
      </c>
      <c r="J79">
        <v>52</v>
      </c>
      <c r="K79" t="s">
        <v>497</v>
      </c>
      <c r="L79">
        <v>50</v>
      </c>
      <c r="M79" t="s">
        <v>174</v>
      </c>
      <c r="N79">
        <v>38</v>
      </c>
      <c r="O79">
        <v>76</v>
      </c>
      <c r="P79" s="1">
        <v>52519</v>
      </c>
      <c r="Q79">
        <v>50</v>
      </c>
      <c r="R79">
        <v>64</v>
      </c>
      <c r="S79" s="1">
        <v>18500</v>
      </c>
      <c r="T79">
        <v>35</v>
      </c>
      <c r="U79">
        <v>58</v>
      </c>
      <c r="V79">
        <v>86</v>
      </c>
      <c r="W79">
        <v>35</v>
      </c>
      <c r="X79" t="s">
        <v>5</v>
      </c>
      <c r="Y79" t="s">
        <v>174</v>
      </c>
      <c r="Z79">
        <v>12</v>
      </c>
      <c r="AA79">
        <v>0</v>
      </c>
      <c r="AB79">
        <v>45</v>
      </c>
      <c r="AC79" t="s">
        <v>532</v>
      </c>
    </row>
    <row r="80" spans="1:29" x14ac:dyDescent="0.3">
      <c r="A80">
        <v>78</v>
      </c>
      <c r="B80" t="s">
        <v>498</v>
      </c>
      <c r="C80" t="s">
        <v>347</v>
      </c>
      <c r="D80">
        <v>90</v>
      </c>
      <c r="E80">
        <v>19</v>
      </c>
      <c r="F80">
        <v>98</v>
      </c>
      <c r="G80">
        <v>155</v>
      </c>
      <c r="H80" s="1">
        <v>47633</v>
      </c>
      <c r="I80">
        <v>61</v>
      </c>
      <c r="J80">
        <v>51</v>
      </c>
      <c r="K80" t="s">
        <v>618</v>
      </c>
      <c r="L80">
        <v>29</v>
      </c>
      <c r="M80">
        <v>73</v>
      </c>
      <c r="N80">
        <v>88</v>
      </c>
      <c r="O80">
        <v>56</v>
      </c>
      <c r="P80" s="1">
        <v>47131</v>
      </c>
      <c r="Q80">
        <v>41</v>
      </c>
      <c r="R80">
        <v>53</v>
      </c>
      <c r="S80" s="1">
        <v>25500</v>
      </c>
      <c r="T80">
        <v>33</v>
      </c>
      <c r="U80">
        <v>59</v>
      </c>
      <c r="V80">
        <v>91</v>
      </c>
      <c r="W80">
        <v>58</v>
      </c>
      <c r="X80" t="s">
        <v>4</v>
      </c>
      <c r="Y80">
        <v>79</v>
      </c>
      <c r="Z80">
        <v>14</v>
      </c>
      <c r="AA80">
        <v>0</v>
      </c>
      <c r="AB80">
        <v>42</v>
      </c>
      <c r="AC80" t="s">
        <v>532</v>
      </c>
    </row>
    <row r="81" spans="1:29" x14ac:dyDescent="0.3">
      <c r="A81">
        <v>79</v>
      </c>
      <c r="B81" t="s">
        <v>398</v>
      </c>
      <c r="C81" t="s">
        <v>199</v>
      </c>
      <c r="D81">
        <v>78</v>
      </c>
      <c r="E81">
        <v>36</v>
      </c>
      <c r="F81">
        <v>93</v>
      </c>
      <c r="G81">
        <v>37</v>
      </c>
      <c r="H81" s="1">
        <v>54744</v>
      </c>
      <c r="I81">
        <v>73</v>
      </c>
      <c r="J81">
        <v>59</v>
      </c>
      <c r="K81" t="s">
        <v>619</v>
      </c>
      <c r="L81">
        <v>77</v>
      </c>
      <c r="M81">
        <v>71</v>
      </c>
      <c r="N81">
        <v>50</v>
      </c>
      <c r="O81">
        <v>31</v>
      </c>
      <c r="P81" s="1">
        <v>54744</v>
      </c>
      <c r="Q81">
        <v>80</v>
      </c>
      <c r="R81">
        <v>47</v>
      </c>
      <c r="S81" s="1">
        <v>22000</v>
      </c>
      <c r="T81">
        <v>16</v>
      </c>
      <c r="U81">
        <v>54</v>
      </c>
      <c r="V81">
        <v>96</v>
      </c>
      <c r="W81">
        <v>37</v>
      </c>
      <c r="X81" t="s">
        <v>4</v>
      </c>
      <c r="Y81">
        <v>61</v>
      </c>
      <c r="Z81">
        <v>12</v>
      </c>
      <c r="AA81">
        <v>0</v>
      </c>
      <c r="AB81">
        <v>33</v>
      </c>
      <c r="AC81" t="s">
        <v>532</v>
      </c>
    </row>
    <row r="82" spans="1:29" x14ac:dyDescent="0.3">
      <c r="A82">
        <v>79</v>
      </c>
      <c r="B82" t="s">
        <v>122</v>
      </c>
      <c r="C82" t="s">
        <v>531</v>
      </c>
      <c r="D82">
        <v>14</v>
      </c>
      <c r="E82">
        <v>100</v>
      </c>
      <c r="F82">
        <v>20</v>
      </c>
      <c r="G82">
        <v>400</v>
      </c>
      <c r="H82" s="1">
        <v>55105</v>
      </c>
      <c r="I82">
        <v>80</v>
      </c>
      <c r="J82">
        <v>36</v>
      </c>
      <c r="K82" t="s">
        <v>620</v>
      </c>
      <c r="L82">
        <v>76</v>
      </c>
      <c r="M82">
        <v>77</v>
      </c>
      <c r="N82">
        <v>64</v>
      </c>
      <c r="O82">
        <v>68</v>
      </c>
      <c r="P82" s="1">
        <v>54794</v>
      </c>
      <c r="Q82">
        <v>46</v>
      </c>
      <c r="R82">
        <v>36</v>
      </c>
      <c r="S82" s="1">
        <v>8500</v>
      </c>
      <c r="T82">
        <v>31</v>
      </c>
      <c r="U82">
        <v>54</v>
      </c>
      <c r="V82">
        <v>81</v>
      </c>
      <c r="W82">
        <v>34</v>
      </c>
      <c r="X82" t="s">
        <v>1</v>
      </c>
      <c r="Y82">
        <v>72</v>
      </c>
      <c r="Z82">
        <v>36</v>
      </c>
      <c r="AA82">
        <v>2</v>
      </c>
      <c r="AB82">
        <v>56</v>
      </c>
      <c r="AC82" t="s">
        <v>434</v>
      </c>
    </row>
    <row r="83" spans="1:29" x14ac:dyDescent="0.3">
      <c r="A83">
        <v>81</v>
      </c>
      <c r="B83" t="s">
        <v>126</v>
      </c>
      <c r="C83" t="s">
        <v>357</v>
      </c>
      <c r="D83">
        <v>0</v>
      </c>
      <c r="E83">
        <v>100</v>
      </c>
      <c r="F83">
        <v>77</v>
      </c>
      <c r="G83">
        <v>517</v>
      </c>
      <c r="H83" s="1">
        <v>96832</v>
      </c>
      <c r="I83" t="s">
        <v>174</v>
      </c>
      <c r="J83">
        <v>0</v>
      </c>
      <c r="K83" t="s">
        <v>187</v>
      </c>
      <c r="L83">
        <v>64</v>
      </c>
      <c r="M83" t="s">
        <v>174</v>
      </c>
      <c r="N83">
        <v>96</v>
      </c>
      <c r="O83">
        <v>77</v>
      </c>
      <c r="P83" s="1">
        <v>96832</v>
      </c>
      <c r="Q83">
        <v>100</v>
      </c>
      <c r="R83">
        <v>52</v>
      </c>
      <c r="S83" t="s">
        <v>621</v>
      </c>
      <c r="T83">
        <v>0</v>
      </c>
      <c r="U83">
        <v>38</v>
      </c>
      <c r="V83">
        <v>100</v>
      </c>
      <c r="W83">
        <v>17</v>
      </c>
      <c r="X83" t="s">
        <v>14</v>
      </c>
      <c r="Y83" t="s">
        <v>174</v>
      </c>
      <c r="Z83">
        <v>21</v>
      </c>
      <c r="AA83">
        <v>0</v>
      </c>
      <c r="AB83">
        <v>13</v>
      </c>
      <c r="AC83" t="s">
        <v>532</v>
      </c>
    </row>
    <row r="84" spans="1:29" x14ac:dyDescent="0.3">
      <c r="A84">
        <v>82</v>
      </c>
      <c r="B84" t="s">
        <v>622</v>
      </c>
      <c r="C84" t="s">
        <v>184</v>
      </c>
      <c r="D84">
        <v>14</v>
      </c>
      <c r="E84">
        <v>100</v>
      </c>
      <c r="F84">
        <v>39</v>
      </c>
      <c r="G84">
        <v>50</v>
      </c>
      <c r="H84" s="1">
        <v>63752</v>
      </c>
      <c r="I84" t="s">
        <v>174</v>
      </c>
      <c r="J84">
        <v>55</v>
      </c>
      <c r="K84" t="s">
        <v>623</v>
      </c>
      <c r="L84">
        <v>45</v>
      </c>
      <c r="M84" t="s">
        <v>174</v>
      </c>
      <c r="N84">
        <v>91</v>
      </c>
      <c r="O84">
        <v>39</v>
      </c>
      <c r="P84" s="1">
        <v>63752</v>
      </c>
      <c r="Q84">
        <v>55</v>
      </c>
      <c r="R84">
        <v>54</v>
      </c>
      <c r="S84" t="s">
        <v>624</v>
      </c>
      <c r="T84">
        <v>50</v>
      </c>
      <c r="U84">
        <v>76</v>
      </c>
      <c r="V84">
        <v>98</v>
      </c>
      <c r="W84">
        <v>24</v>
      </c>
      <c r="X84" t="s">
        <v>7</v>
      </c>
      <c r="Y84" t="s">
        <v>174</v>
      </c>
      <c r="Z84">
        <v>13</v>
      </c>
      <c r="AA84">
        <v>2</v>
      </c>
      <c r="AB84">
        <v>28</v>
      </c>
      <c r="AC84" t="s">
        <v>532</v>
      </c>
    </row>
    <row r="85" spans="1:29" x14ac:dyDescent="0.3">
      <c r="A85">
        <v>83</v>
      </c>
      <c r="B85" t="s">
        <v>136</v>
      </c>
      <c r="C85" t="s">
        <v>161</v>
      </c>
      <c r="D85">
        <v>72</v>
      </c>
      <c r="E85">
        <v>0</v>
      </c>
      <c r="F85">
        <v>91</v>
      </c>
      <c r="G85">
        <v>69</v>
      </c>
      <c r="H85" s="1">
        <v>54960</v>
      </c>
      <c r="I85">
        <v>83</v>
      </c>
      <c r="J85">
        <v>47</v>
      </c>
      <c r="K85" t="s">
        <v>625</v>
      </c>
      <c r="L85">
        <v>73</v>
      </c>
      <c r="M85">
        <v>86</v>
      </c>
      <c r="N85">
        <v>73</v>
      </c>
      <c r="O85">
        <v>20</v>
      </c>
      <c r="P85" s="1">
        <v>54960</v>
      </c>
      <c r="Q85">
        <v>48</v>
      </c>
      <c r="R85">
        <v>63</v>
      </c>
      <c r="S85" s="1">
        <v>20600</v>
      </c>
      <c r="T85">
        <v>24</v>
      </c>
      <c r="U85">
        <v>41</v>
      </c>
      <c r="V85">
        <v>80</v>
      </c>
      <c r="W85">
        <v>19</v>
      </c>
      <c r="X85" t="s">
        <v>4</v>
      </c>
      <c r="Y85">
        <v>91</v>
      </c>
      <c r="Z85">
        <v>12</v>
      </c>
      <c r="AA85">
        <v>0</v>
      </c>
      <c r="AB85">
        <v>38</v>
      </c>
      <c r="AC85" t="s">
        <v>532</v>
      </c>
    </row>
    <row r="86" spans="1:29" x14ac:dyDescent="0.3">
      <c r="A86">
        <v>84</v>
      </c>
      <c r="B86" t="s">
        <v>135</v>
      </c>
      <c r="C86" t="s">
        <v>626</v>
      </c>
      <c r="D86">
        <v>11</v>
      </c>
      <c r="E86">
        <v>21</v>
      </c>
      <c r="F86">
        <v>54</v>
      </c>
      <c r="G86">
        <v>254</v>
      </c>
      <c r="H86" s="1">
        <v>51852</v>
      </c>
      <c r="I86">
        <v>70</v>
      </c>
      <c r="J86">
        <v>7</v>
      </c>
      <c r="K86" t="s">
        <v>627</v>
      </c>
      <c r="L86">
        <v>86</v>
      </c>
      <c r="M86">
        <v>78</v>
      </c>
      <c r="N86">
        <v>15</v>
      </c>
      <c r="O86">
        <v>99</v>
      </c>
      <c r="P86" s="1">
        <v>51963</v>
      </c>
      <c r="Q86">
        <v>89</v>
      </c>
      <c r="R86">
        <v>84</v>
      </c>
      <c r="S86" t="s">
        <v>628</v>
      </c>
      <c r="T86">
        <v>56</v>
      </c>
      <c r="U86">
        <v>54</v>
      </c>
      <c r="V86">
        <v>96</v>
      </c>
      <c r="W86">
        <v>33</v>
      </c>
      <c r="X86" t="s">
        <v>30</v>
      </c>
      <c r="Y86">
        <v>81</v>
      </c>
      <c r="Z86">
        <v>21</v>
      </c>
      <c r="AA86">
        <v>1</v>
      </c>
      <c r="AB86">
        <v>47</v>
      </c>
      <c r="AC86" t="s">
        <v>532</v>
      </c>
    </row>
    <row r="87" spans="1:29" x14ac:dyDescent="0.3">
      <c r="A87">
        <v>85</v>
      </c>
      <c r="B87" t="s">
        <v>629</v>
      </c>
      <c r="C87" t="s">
        <v>175</v>
      </c>
      <c r="D87">
        <v>26</v>
      </c>
      <c r="E87">
        <v>100</v>
      </c>
      <c r="F87">
        <v>32</v>
      </c>
      <c r="G87">
        <v>387</v>
      </c>
      <c r="H87" s="1">
        <v>57991</v>
      </c>
      <c r="I87" t="s">
        <v>174</v>
      </c>
      <c r="J87">
        <v>33</v>
      </c>
      <c r="K87" t="s">
        <v>630</v>
      </c>
      <c r="L87">
        <v>92</v>
      </c>
      <c r="M87" t="s">
        <v>174</v>
      </c>
      <c r="N87">
        <v>65</v>
      </c>
      <c r="O87">
        <v>78</v>
      </c>
      <c r="P87" s="1">
        <v>57991</v>
      </c>
      <c r="Q87">
        <v>71</v>
      </c>
      <c r="R87">
        <v>42</v>
      </c>
      <c r="S87" s="1">
        <v>29000</v>
      </c>
      <c r="T87">
        <v>13</v>
      </c>
      <c r="U87">
        <v>54</v>
      </c>
      <c r="V87">
        <v>86</v>
      </c>
      <c r="W87">
        <v>50</v>
      </c>
      <c r="X87" t="s">
        <v>1</v>
      </c>
      <c r="Y87">
        <v>93</v>
      </c>
      <c r="Z87">
        <v>30</v>
      </c>
      <c r="AA87">
        <v>1</v>
      </c>
      <c r="AB87">
        <v>49</v>
      </c>
      <c r="AC87" t="s">
        <v>532</v>
      </c>
    </row>
    <row r="88" spans="1:29" x14ac:dyDescent="0.3">
      <c r="A88">
        <v>86</v>
      </c>
      <c r="B88" t="s">
        <v>113</v>
      </c>
      <c r="C88" t="s">
        <v>269</v>
      </c>
      <c r="D88">
        <v>63</v>
      </c>
      <c r="E88">
        <v>100</v>
      </c>
      <c r="F88">
        <v>30</v>
      </c>
      <c r="G88">
        <v>62</v>
      </c>
      <c r="H88" s="1">
        <v>51166</v>
      </c>
      <c r="I88">
        <v>71</v>
      </c>
      <c r="J88">
        <v>56</v>
      </c>
      <c r="K88" t="s">
        <v>631</v>
      </c>
      <c r="L88">
        <v>53</v>
      </c>
      <c r="M88">
        <v>75</v>
      </c>
      <c r="N88">
        <v>58</v>
      </c>
      <c r="O88">
        <v>80</v>
      </c>
      <c r="P88" s="1">
        <v>51166</v>
      </c>
      <c r="Q88">
        <v>11</v>
      </c>
      <c r="R88">
        <v>45</v>
      </c>
      <c r="S88" t="s">
        <v>632</v>
      </c>
      <c r="T88">
        <v>50</v>
      </c>
      <c r="U88">
        <v>73</v>
      </c>
      <c r="V88">
        <v>82</v>
      </c>
      <c r="W88">
        <v>22</v>
      </c>
      <c r="X88" t="s">
        <v>23</v>
      </c>
      <c r="Y88">
        <v>69</v>
      </c>
      <c r="Z88">
        <v>14</v>
      </c>
      <c r="AA88">
        <v>1</v>
      </c>
      <c r="AB88">
        <v>40</v>
      </c>
      <c r="AC88" t="s">
        <v>434</v>
      </c>
    </row>
    <row r="89" spans="1:29" x14ac:dyDescent="0.3">
      <c r="A89">
        <v>87</v>
      </c>
      <c r="B89" t="s">
        <v>116</v>
      </c>
      <c r="C89" t="s">
        <v>384</v>
      </c>
      <c r="D89">
        <v>16</v>
      </c>
      <c r="E89">
        <v>28</v>
      </c>
      <c r="F89">
        <v>76</v>
      </c>
      <c r="G89">
        <v>37</v>
      </c>
      <c r="H89" s="1">
        <v>39521</v>
      </c>
      <c r="I89" t="s">
        <v>174</v>
      </c>
      <c r="J89">
        <v>8</v>
      </c>
      <c r="K89" t="s">
        <v>385</v>
      </c>
      <c r="L89">
        <v>2</v>
      </c>
      <c r="M89" t="s">
        <v>174</v>
      </c>
      <c r="N89">
        <v>6</v>
      </c>
      <c r="O89">
        <v>54</v>
      </c>
      <c r="P89" s="1">
        <v>39521</v>
      </c>
      <c r="Q89">
        <v>77</v>
      </c>
      <c r="R89">
        <v>61</v>
      </c>
      <c r="S89" s="1">
        <v>8000</v>
      </c>
      <c r="T89">
        <v>77</v>
      </c>
      <c r="U89">
        <v>57</v>
      </c>
      <c r="V89">
        <v>81</v>
      </c>
      <c r="W89">
        <v>23</v>
      </c>
      <c r="X89" t="s">
        <v>26</v>
      </c>
      <c r="Y89">
        <v>83</v>
      </c>
      <c r="Z89">
        <v>16</v>
      </c>
      <c r="AA89">
        <v>0</v>
      </c>
      <c r="AB89">
        <v>49</v>
      </c>
      <c r="AC89" t="s">
        <v>532</v>
      </c>
    </row>
    <row r="90" spans="1:29" x14ac:dyDescent="0.3">
      <c r="A90">
        <v>88</v>
      </c>
      <c r="B90" t="s">
        <v>414</v>
      </c>
      <c r="C90" t="s">
        <v>415</v>
      </c>
      <c r="D90">
        <v>14</v>
      </c>
      <c r="E90">
        <v>16</v>
      </c>
      <c r="F90">
        <v>64</v>
      </c>
      <c r="G90">
        <v>318</v>
      </c>
      <c r="H90" s="1">
        <v>68789</v>
      </c>
      <c r="I90">
        <v>77</v>
      </c>
      <c r="J90">
        <v>28</v>
      </c>
      <c r="K90" t="s">
        <v>338</v>
      </c>
      <c r="L90">
        <v>94</v>
      </c>
      <c r="M90">
        <v>84</v>
      </c>
      <c r="N90">
        <v>36</v>
      </c>
      <c r="O90">
        <v>46</v>
      </c>
      <c r="P90" s="1">
        <v>68895</v>
      </c>
      <c r="Q90">
        <v>91</v>
      </c>
      <c r="R90">
        <v>33</v>
      </c>
      <c r="S90" t="s">
        <v>633</v>
      </c>
      <c r="T90">
        <v>0</v>
      </c>
      <c r="U90">
        <v>42</v>
      </c>
      <c r="V90">
        <v>80</v>
      </c>
      <c r="W90">
        <v>63</v>
      </c>
      <c r="X90" t="s">
        <v>28</v>
      </c>
      <c r="Y90">
        <v>87</v>
      </c>
      <c r="Z90">
        <v>24</v>
      </c>
      <c r="AA90">
        <v>0</v>
      </c>
      <c r="AB90">
        <v>31</v>
      </c>
      <c r="AC90" t="s">
        <v>532</v>
      </c>
    </row>
    <row r="91" spans="1:29" x14ac:dyDescent="0.3">
      <c r="A91">
        <v>89</v>
      </c>
      <c r="B91" t="s">
        <v>634</v>
      </c>
      <c r="C91" t="s">
        <v>175</v>
      </c>
      <c r="D91">
        <v>22</v>
      </c>
      <c r="E91">
        <v>100</v>
      </c>
      <c r="F91">
        <v>68</v>
      </c>
      <c r="G91">
        <v>155</v>
      </c>
      <c r="H91" s="1">
        <v>63837</v>
      </c>
      <c r="I91">
        <v>68</v>
      </c>
      <c r="J91">
        <v>22</v>
      </c>
      <c r="K91" t="s">
        <v>635</v>
      </c>
      <c r="L91">
        <v>99</v>
      </c>
      <c r="M91">
        <v>80</v>
      </c>
      <c r="N91">
        <v>23</v>
      </c>
      <c r="O91">
        <v>88</v>
      </c>
      <c r="P91" s="1">
        <v>63837</v>
      </c>
      <c r="Q91">
        <v>33</v>
      </c>
      <c r="R91">
        <v>36</v>
      </c>
      <c r="S91">
        <v>822</v>
      </c>
      <c r="T91">
        <v>50</v>
      </c>
      <c r="U91">
        <v>65</v>
      </c>
      <c r="V91">
        <v>82</v>
      </c>
      <c r="W91">
        <v>60</v>
      </c>
      <c r="X91" t="s">
        <v>1</v>
      </c>
      <c r="Y91">
        <v>84</v>
      </c>
      <c r="Z91">
        <v>27</v>
      </c>
      <c r="AA91">
        <v>1</v>
      </c>
      <c r="AB91">
        <v>41</v>
      </c>
      <c r="AC91" t="s">
        <v>434</v>
      </c>
    </row>
    <row r="92" spans="1:29" x14ac:dyDescent="0.3">
      <c r="A92">
        <v>90</v>
      </c>
      <c r="B92" t="s">
        <v>90</v>
      </c>
      <c r="C92" t="s">
        <v>175</v>
      </c>
      <c r="D92">
        <v>13</v>
      </c>
      <c r="E92">
        <v>100</v>
      </c>
      <c r="F92">
        <v>47</v>
      </c>
      <c r="G92">
        <v>214</v>
      </c>
      <c r="H92" s="1">
        <v>53052</v>
      </c>
      <c r="I92">
        <v>94</v>
      </c>
      <c r="J92">
        <v>12</v>
      </c>
      <c r="K92" t="s">
        <v>379</v>
      </c>
      <c r="L92">
        <v>3</v>
      </c>
      <c r="M92">
        <v>91</v>
      </c>
      <c r="N92">
        <v>61</v>
      </c>
      <c r="O92">
        <v>69</v>
      </c>
      <c r="P92" s="1">
        <v>53052</v>
      </c>
      <c r="Q92">
        <v>68</v>
      </c>
      <c r="R92">
        <v>69</v>
      </c>
      <c r="S92" s="1">
        <v>22300</v>
      </c>
      <c r="T92">
        <v>100</v>
      </c>
      <c r="U92">
        <v>42</v>
      </c>
      <c r="V92">
        <v>80</v>
      </c>
      <c r="W92">
        <v>33</v>
      </c>
      <c r="X92" t="s">
        <v>11</v>
      </c>
      <c r="Y92">
        <v>89</v>
      </c>
      <c r="Z92">
        <v>25</v>
      </c>
      <c r="AA92">
        <v>1</v>
      </c>
      <c r="AB92">
        <v>33</v>
      </c>
      <c r="AC92" t="s">
        <v>434</v>
      </c>
    </row>
    <row r="93" spans="1:29" x14ac:dyDescent="0.3">
      <c r="A93">
        <v>90</v>
      </c>
      <c r="B93" t="s">
        <v>125</v>
      </c>
      <c r="C93" t="s">
        <v>636</v>
      </c>
      <c r="D93">
        <v>17</v>
      </c>
      <c r="E93">
        <v>6</v>
      </c>
      <c r="F93">
        <v>83</v>
      </c>
      <c r="G93">
        <v>206</v>
      </c>
      <c r="H93" s="1">
        <v>51122</v>
      </c>
      <c r="I93" t="s">
        <v>174</v>
      </c>
      <c r="J93">
        <v>15</v>
      </c>
      <c r="K93" t="s">
        <v>637</v>
      </c>
      <c r="L93">
        <v>54</v>
      </c>
      <c r="M93" t="s">
        <v>174</v>
      </c>
      <c r="N93">
        <v>1</v>
      </c>
      <c r="O93">
        <v>100</v>
      </c>
      <c r="P93" s="1">
        <v>51122</v>
      </c>
      <c r="Q93">
        <v>86</v>
      </c>
      <c r="R93">
        <v>45</v>
      </c>
      <c r="S93" s="1">
        <v>2890</v>
      </c>
      <c r="T93">
        <v>0</v>
      </c>
      <c r="U93">
        <v>48</v>
      </c>
      <c r="V93">
        <v>100</v>
      </c>
      <c r="W93">
        <v>28</v>
      </c>
      <c r="X93" t="s">
        <v>17</v>
      </c>
      <c r="Y93">
        <v>89</v>
      </c>
      <c r="Z93">
        <v>23</v>
      </c>
      <c r="AA93">
        <v>0</v>
      </c>
      <c r="AB93">
        <v>37</v>
      </c>
      <c r="AC93" t="s">
        <v>434</v>
      </c>
    </row>
    <row r="94" spans="1:29" x14ac:dyDescent="0.3">
      <c r="A94">
        <v>92</v>
      </c>
      <c r="B94" t="s">
        <v>107</v>
      </c>
      <c r="C94" t="s">
        <v>233</v>
      </c>
      <c r="D94">
        <v>96</v>
      </c>
      <c r="E94">
        <v>0</v>
      </c>
      <c r="F94">
        <v>79</v>
      </c>
      <c r="G94">
        <v>137</v>
      </c>
      <c r="H94" s="1">
        <v>57901</v>
      </c>
      <c r="I94">
        <v>76</v>
      </c>
      <c r="J94">
        <v>65</v>
      </c>
      <c r="K94" t="s">
        <v>638</v>
      </c>
      <c r="L94">
        <v>67</v>
      </c>
      <c r="M94">
        <v>83</v>
      </c>
      <c r="N94">
        <v>98</v>
      </c>
      <c r="O94">
        <v>74</v>
      </c>
      <c r="P94" s="1">
        <v>57901</v>
      </c>
      <c r="Q94">
        <v>38</v>
      </c>
      <c r="R94">
        <v>28</v>
      </c>
      <c r="S94" t="s">
        <v>639</v>
      </c>
      <c r="T94">
        <v>53</v>
      </c>
      <c r="U94">
        <v>57</v>
      </c>
      <c r="V94">
        <v>98</v>
      </c>
      <c r="W94">
        <v>35</v>
      </c>
      <c r="X94" t="s">
        <v>24</v>
      </c>
      <c r="Y94">
        <v>82</v>
      </c>
      <c r="Z94">
        <v>12</v>
      </c>
      <c r="AA94">
        <v>0</v>
      </c>
      <c r="AB94">
        <v>25</v>
      </c>
      <c r="AC94" t="s">
        <v>532</v>
      </c>
    </row>
    <row r="95" spans="1:29" x14ac:dyDescent="0.3">
      <c r="A95">
        <v>93</v>
      </c>
      <c r="B95" t="s">
        <v>112</v>
      </c>
      <c r="C95" t="s">
        <v>267</v>
      </c>
      <c r="D95">
        <v>36</v>
      </c>
      <c r="E95">
        <v>10</v>
      </c>
      <c r="F95">
        <v>88</v>
      </c>
      <c r="G95">
        <v>58</v>
      </c>
      <c r="H95" s="1">
        <v>43279</v>
      </c>
      <c r="I95">
        <v>84</v>
      </c>
      <c r="J95">
        <v>10</v>
      </c>
      <c r="K95" t="s">
        <v>640</v>
      </c>
      <c r="L95">
        <v>30</v>
      </c>
      <c r="M95">
        <v>85</v>
      </c>
      <c r="N95">
        <v>30</v>
      </c>
      <c r="O95">
        <v>79</v>
      </c>
      <c r="P95" s="1">
        <v>43279</v>
      </c>
      <c r="Q95">
        <v>75</v>
      </c>
      <c r="R95">
        <v>77</v>
      </c>
      <c r="S95" s="1">
        <v>9800</v>
      </c>
      <c r="T95">
        <v>78</v>
      </c>
      <c r="U95">
        <v>67</v>
      </c>
      <c r="V95">
        <v>100</v>
      </c>
      <c r="W95">
        <v>50</v>
      </c>
      <c r="X95" t="s">
        <v>9</v>
      </c>
      <c r="Y95">
        <v>77</v>
      </c>
      <c r="Z95">
        <v>23</v>
      </c>
      <c r="AA95">
        <v>0</v>
      </c>
      <c r="AB95">
        <v>46</v>
      </c>
      <c r="AC95" t="s">
        <v>532</v>
      </c>
    </row>
    <row r="96" spans="1:29" x14ac:dyDescent="0.3">
      <c r="A96">
        <v>94</v>
      </c>
      <c r="B96" t="s">
        <v>114</v>
      </c>
      <c r="C96" t="s">
        <v>404</v>
      </c>
      <c r="D96">
        <v>19</v>
      </c>
      <c r="E96">
        <v>96</v>
      </c>
      <c r="F96">
        <v>65</v>
      </c>
      <c r="G96">
        <v>782</v>
      </c>
      <c r="H96" s="1">
        <v>49323</v>
      </c>
      <c r="I96">
        <v>84</v>
      </c>
      <c r="J96">
        <v>11</v>
      </c>
      <c r="K96" t="s">
        <v>253</v>
      </c>
      <c r="L96">
        <v>17</v>
      </c>
      <c r="M96">
        <v>91</v>
      </c>
      <c r="N96">
        <v>27</v>
      </c>
      <c r="O96">
        <v>47</v>
      </c>
      <c r="P96" s="1">
        <v>50501</v>
      </c>
      <c r="Q96">
        <v>82</v>
      </c>
      <c r="R96">
        <v>56</v>
      </c>
      <c r="S96" s="1">
        <v>7796</v>
      </c>
      <c r="T96">
        <v>65</v>
      </c>
      <c r="U96">
        <v>33</v>
      </c>
      <c r="V96">
        <v>79</v>
      </c>
      <c r="W96">
        <v>47</v>
      </c>
      <c r="X96" t="s">
        <v>11</v>
      </c>
      <c r="Y96">
        <v>95</v>
      </c>
      <c r="Z96">
        <v>25</v>
      </c>
      <c r="AA96">
        <v>1</v>
      </c>
      <c r="AB96">
        <v>38</v>
      </c>
      <c r="AC96" t="s">
        <v>532</v>
      </c>
    </row>
    <row r="97" spans="1:29" x14ac:dyDescent="0.3">
      <c r="A97">
        <v>95</v>
      </c>
      <c r="B97" t="s">
        <v>641</v>
      </c>
      <c r="C97" t="s">
        <v>642</v>
      </c>
      <c r="D97">
        <v>78</v>
      </c>
      <c r="E97">
        <v>31</v>
      </c>
      <c r="F97">
        <v>89</v>
      </c>
      <c r="G97">
        <v>46</v>
      </c>
      <c r="H97" s="1">
        <v>51047</v>
      </c>
      <c r="I97">
        <v>64</v>
      </c>
      <c r="J97">
        <v>43</v>
      </c>
      <c r="K97" t="s">
        <v>643</v>
      </c>
      <c r="L97">
        <v>63</v>
      </c>
      <c r="M97">
        <v>80</v>
      </c>
      <c r="N97">
        <v>74</v>
      </c>
      <c r="O97">
        <v>95</v>
      </c>
      <c r="P97" s="1">
        <v>51047</v>
      </c>
      <c r="Q97">
        <v>83</v>
      </c>
      <c r="R97">
        <v>58</v>
      </c>
      <c r="S97" s="1">
        <v>21150</v>
      </c>
      <c r="T97">
        <v>47</v>
      </c>
      <c r="U97">
        <v>39</v>
      </c>
      <c r="V97">
        <v>83</v>
      </c>
      <c r="W97">
        <v>35</v>
      </c>
      <c r="X97" t="s">
        <v>4</v>
      </c>
      <c r="Y97">
        <v>80</v>
      </c>
      <c r="Z97">
        <v>12</v>
      </c>
      <c r="AA97">
        <v>0</v>
      </c>
      <c r="AB97">
        <v>34</v>
      </c>
      <c r="AC97" t="s">
        <v>532</v>
      </c>
    </row>
    <row r="98" spans="1:29" x14ac:dyDescent="0.3">
      <c r="A98">
        <v>96</v>
      </c>
      <c r="B98" t="s">
        <v>517</v>
      </c>
      <c r="C98" t="s">
        <v>518</v>
      </c>
      <c r="D98">
        <v>8</v>
      </c>
      <c r="E98">
        <v>88</v>
      </c>
      <c r="F98">
        <v>97</v>
      </c>
      <c r="G98">
        <v>38</v>
      </c>
      <c r="H98" s="1">
        <v>69033</v>
      </c>
      <c r="I98" t="s">
        <v>174</v>
      </c>
      <c r="J98">
        <v>4</v>
      </c>
      <c r="K98" t="s">
        <v>644</v>
      </c>
      <c r="L98">
        <v>100</v>
      </c>
      <c r="M98" t="s">
        <v>174</v>
      </c>
      <c r="N98">
        <v>10</v>
      </c>
      <c r="O98">
        <v>65</v>
      </c>
      <c r="P98" s="1">
        <v>69033</v>
      </c>
      <c r="Q98">
        <v>97</v>
      </c>
      <c r="R98">
        <v>48</v>
      </c>
      <c r="S98" s="1">
        <v>2706</v>
      </c>
      <c r="T98">
        <v>19</v>
      </c>
      <c r="U98">
        <v>32</v>
      </c>
      <c r="V98">
        <v>97</v>
      </c>
      <c r="W98">
        <v>4</v>
      </c>
      <c r="X98" t="s">
        <v>25</v>
      </c>
      <c r="Y98" t="s">
        <v>174</v>
      </c>
      <c r="Z98">
        <v>24</v>
      </c>
      <c r="AA98">
        <v>1</v>
      </c>
      <c r="AB98">
        <v>35</v>
      </c>
      <c r="AC98" t="s">
        <v>532</v>
      </c>
    </row>
    <row r="99" spans="1:29" x14ac:dyDescent="0.3">
      <c r="A99">
        <v>97</v>
      </c>
      <c r="B99" t="s">
        <v>645</v>
      </c>
      <c r="C99" t="s">
        <v>199</v>
      </c>
      <c r="D99">
        <v>91</v>
      </c>
      <c r="E99">
        <v>96</v>
      </c>
      <c r="F99">
        <v>84</v>
      </c>
      <c r="G99">
        <v>219</v>
      </c>
      <c r="H99" s="1">
        <v>39766</v>
      </c>
      <c r="I99">
        <v>93</v>
      </c>
      <c r="J99">
        <v>45</v>
      </c>
      <c r="K99" t="s">
        <v>646</v>
      </c>
      <c r="L99">
        <v>26</v>
      </c>
      <c r="M99">
        <v>96</v>
      </c>
      <c r="N99">
        <v>85</v>
      </c>
      <c r="O99">
        <v>33</v>
      </c>
      <c r="P99" s="1">
        <v>39766</v>
      </c>
      <c r="Q99">
        <v>81</v>
      </c>
      <c r="R99">
        <v>38</v>
      </c>
      <c r="S99" s="1">
        <v>15585</v>
      </c>
      <c r="T99">
        <v>29</v>
      </c>
      <c r="U99">
        <v>47</v>
      </c>
      <c r="V99">
        <v>68</v>
      </c>
      <c r="W99">
        <v>18</v>
      </c>
      <c r="X99" t="s">
        <v>4</v>
      </c>
      <c r="Y99">
        <v>97</v>
      </c>
      <c r="Z99">
        <v>13</v>
      </c>
      <c r="AA99">
        <v>0</v>
      </c>
      <c r="AB99">
        <v>46</v>
      </c>
      <c r="AC99" t="s">
        <v>532</v>
      </c>
    </row>
    <row r="100" spans="1:29" x14ac:dyDescent="0.3">
      <c r="A100">
        <v>98</v>
      </c>
      <c r="B100" t="s">
        <v>110</v>
      </c>
      <c r="C100" t="s">
        <v>276</v>
      </c>
      <c r="D100">
        <v>6</v>
      </c>
      <c r="E100">
        <v>41</v>
      </c>
      <c r="F100">
        <v>50</v>
      </c>
      <c r="G100">
        <v>51</v>
      </c>
      <c r="H100" s="1">
        <v>45368</v>
      </c>
      <c r="I100">
        <v>90</v>
      </c>
      <c r="J100">
        <v>17</v>
      </c>
      <c r="K100" t="s">
        <v>647</v>
      </c>
      <c r="L100">
        <v>96</v>
      </c>
      <c r="M100">
        <v>96</v>
      </c>
      <c r="N100">
        <v>43</v>
      </c>
      <c r="O100">
        <v>66</v>
      </c>
      <c r="P100" s="1">
        <v>45368</v>
      </c>
      <c r="Q100">
        <v>93</v>
      </c>
      <c r="R100">
        <v>43</v>
      </c>
      <c r="S100" t="s">
        <v>648</v>
      </c>
      <c r="T100">
        <v>44</v>
      </c>
      <c r="U100">
        <v>43</v>
      </c>
      <c r="V100">
        <v>100</v>
      </c>
      <c r="W100">
        <v>38</v>
      </c>
      <c r="X100" t="s">
        <v>25</v>
      </c>
      <c r="Y100">
        <v>100</v>
      </c>
      <c r="Z100">
        <v>27</v>
      </c>
      <c r="AA100">
        <v>1</v>
      </c>
      <c r="AB100">
        <v>28</v>
      </c>
      <c r="AC100" t="s">
        <v>532</v>
      </c>
    </row>
    <row r="101" spans="1:29" x14ac:dyDescent="0.3">
      <c r="A101">
        <v>99</v>
      </c>
      <c r="B101" t="s">
        <v>130</v>
      </c>
      <c r="C101" t="s">
        <v>531</v>
      </c>
      <c r="D101">
        <v>36</v>
      </c>
      <c r="E101">
        <v>100</v>
      </c>
      <c r="F101">
        <v>53</v>
      </c>
      <c r="G101">
        <v>226</v>
      </c>
      <c r="H101" s="1">
        <v>52355</v>
      </c>
      <c r="I101">
        <v>92</v>
      </c>
      <c r="J101">
        <v>28</v>
      </c>
      <c r="K101" t="s">
        <v>649</v>
      </c>
      <c r="L101">
        <v>97</v>
      </c>
      <c r="M101">
        <v>96</v>
      </c>
      <c r="N101">
        <v>57</v>
      </c>
      <c r="O101">
        <v>93</v>
      </c>
      <c r="P101" s="1">
        <v>52355</v>
      </c>
      <c r="Q101">
        <v>87</v>
      </c>
      <c r="R101">
        <v>34</v>
      </c>
      <c r="S101" s="1">
        <v>27750</v>
      </c>
      <c r="T101">
        <v>0</v>
      </c>
      <c r="U101">
        <v>42</v>
      </c>
      <c r="V101">
        <v>72</v>
      </c>
      <c r="W101">
        <v>21</v>
      </c>
      <c r="X101" t="s">
        <v>1</v>
      </c>
      <c r="Y101">
        <v>98</v>
      </c>
      <c r="Z101">
        <v>27</v>
      </c>
      <c r="AA101">
        <v>2</v>
      </c>
      <c r="AB101">
        <v>56</v>
      </c>
      <c r="AC101" t="s">
        <v>532</v>
      </c>
    </row>
    <row r="102" spans="1:29" x14ac:dyDescent="0.3">
      <c r="A102">
        <v>100</v>
      </c>
      <c r="B102" t="s">
        <v>426</v>
      </c>
      <c r="C102" t="s">
        <v>427</v>
      </c>
      <c r="D102">
        <v>5</v>
      </c>
      <c r="E102">
        <v>0</v>
      </c>
      <c r="F102">
        <v>87</v>
      </c>
      <c r="G102">
        <v>110</v>
      </c>
      <c r="H102" s="1">
        <v>37536</v>
      </c>
      <c r="I102" t="s">
        <v>174</v>
      </c>
      <c r="J102">
        <v>18</v>
      </c>
      <c r="K102" t="s">
        <v>650</v>
      </c>
      <c r="L102">
        <v>28</v>
      </c>
      <c r="M102" t="s">
        <v>174</v>
      </c>
      <c r="N102">
        <v>99</v>
      </c>
      <c r="O102">
        <v>58</v>
      </c>
      <c r="P102" s="1">
        <v>37536</v>
      </c>
      <c r="Q102">
        <v>98</v>
      </c>
      <c r="R102">
        <v>60</v>
      </c>
      <c r="S102" t="s">
        <v>651</v>
      </c>
      <c r="T102">
        <v>35</v>
      </c>
      <c r="U102">
        <v>70</v>
      </c>
      <c r="V102">
        <v>91</v>
      </c>
      <c r="W102">
        <v>59</v>
      </c>
      <c r="X102" t="s">
        <v>7</v>
      </c>
      <c r="Y102">
        <v>99</v>
      </c>
      <c r="Z102">
        <v>10</v>
      </c>
      <c r="AA102">
        <v>0</v>
      </c>
      <c r="AB102">
        <v>45</v>
      </c>
      <c r="AC102" t="s">
        <v>532</v>
      </c>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102"/>
  <sheetViews>
    <sheetView workbookViewId="0">
      <pane xSplit="2" ySplit="2" topLeftCell="R85" activePane="bottomRight" state="frozen"/>
      <selection pane="topRight" activeCell="C1" sqref="C1"/>
      <selection pane="bottomLeft" activeCell="A3" sqref="A3"/>
      <selection pane="bottomRight" activeCell="H10" sqref="H10"/>
    </sheetView>
  </sheetViews>
  <sheetFormatPr defaultColWidth="15.33203125" defaultRowHeight="14.4" x14ac:dyDescent="0.3"/>
  <cols>
    <col min="1" max="1" width="4" bestFit="1" customWidth="1"/>
    <col min="2" max="2" width="50.6640625" bestFit="1" customWidth="1"/>
    <col min="3" max="3" width="9.88671875" bestFit="1" customWidth="1"/>
    <col min="4" max="4" width="16.6640625" bestFit="1" customWidth="1"/>
    <col min="5" max="5" width="18.33203125" bestFit="1" customWidth="1"/>
    <col min="6" max="6" width="19.33203125" bestFit="1" customWidth="1"/>
    <col min="7" max="7" width="21.109375" bestFit="1" customWidth="1"/>
    <col min="8" max="8" width="32.6640625" bestFit="1" customWidth="1"/>
    <col min="9" max="9" width="16.5546875" bestFit="1" customWidth="1"/>
    <col min="10" max="10" width="22.44140625" bestFit="1" customWidth="1"/>
    <col min="11" max="11" width="23.6640625" bestFit="1" customWidth="1"/>
    <col min="12" max="12" width="21.6640625" bestFit="1" customWidth="1"/>
    <col min="13" max="13" width="23" bestFit="1" customWidth="1"/>
    <col min="14" max="14" width="18.6640625" bestFit="1" customWidth="1"/>
    <col min="15" max="15" width="21" bestFit="1" customWidth="1"/>
    <col min="16" max="16" width="13.5546875" bestFit="1" customWidth="1"/>
    <col min="17" max="17" width="24.109375" bestFit="1" customWidth="1"/>
    <col min="18" max="18" width="23.6640625" bestFit="1" customWidth="1"/>
    <col min="19" max="19" width="23.5546875" bestFit="1" customWidth="1"/>
    <col min="20" max="20" width="24.33203125" bestFit="1" customWidth="1"/>
    <col min="21" max="21" width="14.6640625" bestFit="1" customWidth="1"/>
  </cols>
  <sheetData>
    <row r="1" spans="1:30" x14ac:dyDescent="0.3">
      <c r="B1" s="22">
        <v>1</v>
      </c>
      <c r="C1" s="22">
        <f>B1+1</f>
        <v>2</v>
      </c>
      <c r="D1" s="22">
        <f t="shared" ref="D1:AD1" si="0">C1+1</f>
        <v>3</v>
      </c>
      <c r="E1" s="22">
        <f t="shared" si="0"/>
        <v>4</v>
      </c>
      <c r="F1" s="22">
        <f t="shared" si="0"/>
        <v>5</v>
      </c>
      <c r="G1" s="22">
        <f t="shared" si="0"/>
        <v>6</v>
      </c>
      <c r="H1" s="22">
        <f t="shared" si="0"/>
        <v>7</v>
      </c>
      <c r="I1" s="22">
        <f t="shared" si="0"/>
        <v>8</v>
      </c>
      <c r="J1" s="22">
        <f t="shared" si="0"/>
        <v>9</v>
      </c>
      <c r="K1" s="22">
        <f t="shared" si="0"/>
        <v>10</v>
      </c>
      <c r="L1" s="22">
        <f t="shared" si="0"/>
        <v>11</v>
      </c>
      <c r="M1" s="22">
        <f t="shared" si="0"/>
        <v>12</v>
      </c>
      <c r="N1" s="22">
        <f t="shared" si="0"/>
        <v>13</v>
      </c>
      <c r="O1" s="22">
        <f t="shared" si="0"/>
        <v>14</v>
      </c>
      <c r="P1" s="22">
        <f t="shared" si="0"/>
        <v>15</v>
      </c>
      <c r="Q1" s="22">
        <f t="shared" si="0"/>
        <v>16</v>
      </c>
      <c r="R1" s="22">
        <f t="shared" si="0"/>
        <v>17</v>
      </c>
      <c r="S1" s="22">
        <f t="shared" si="0"/>
        <v>18</v>
      </c>
      <c r="T1" s="22">
        <f t="shared" si="0"/>
        <v>19</v>
      </c>
      <c r="U1" s="22">
        <f t="shared" si="0"/>
        <v>20</v>
      </c>
      <c r="V1" s="22">
        <f t="shared" si="0"/>
        <v>21</v>
      </c>
      <c r="W1" s="22">
        <f t="shared" si="0"/>
        <v>22</v>
      </c>
      <c r="X1" s="22">
        <f t="shared" si="0"/>
        <v>23</v>
      </c>
      <c r="Y1" s="22">
        <f t="shared" si="0"/>
        <v>24</v>
      </c>
      <c r="Z1" s="22">
        <f t="shared" si="0"/>
        <v>25</v>
      </c>
      <c r="AA1" s="22">
        <f t="shared" si="0"/>
        <v>26</v>
      </c>
      <c r="AB1" s="22">
        <f t="shared" si="0"/>
        <v>27</v>
      </c>
      <c r="AC1" s="22">
        <f t="shared" si="0"/>
        <v>28</v>
      </c>
      <c r="AD1" s="22">
        <f t="shared" si="0"/>
        <v>29</v>
      </c>
    </row>
    <row r="2" spans="1:30" s="20" customFormat="1" x14ac:dyDescent="0.3">
      <c r="A2" s="20" t="s">
        <v>33</v>
      </c>
      <c r="B2" s="20" t="s">
        <v>34</v>
      </c>
      <c r="C2" s="20" t="s">
        <v>527</v>
      </c>
      <c r="D2" s="20" t="s">
        <v>432</v>
      </c>
      <c r="E2" s="20" t="s">
        <v>148</v>
      </c>
      <c r="F2" s="20" t="s">
        <v>147</v>
      </c>
      <c r="G2" s="20" t="s">
        <v>652</v>
      </c>
      <c r="H2" s="20" t="s">
        <v>653</v>
      </c>
      <c r="I2" s="20" t="s">
        <v>149</v>
      </c>
      <c r="J2" s="20" t="s">
        <v>307</v>
      </c>
      <c r="K2" s="20" t="s">
        <v>525</v>
      </c>
      <c r="L2" s="20" t="s">
        <v>154</v>
      </c>
      <c r="M2" s="20" t="s">
        <v>654</v>
      </c>
      <c r="N2" s="20" t="s">
        <v>36</v>
      </c>
      <c r="O2" s="20" t="s">
        <v>139</v>
      </c>
      <c r="P2" s="20" t="s">
        <v>655</v>
      </c>
      <c r="Q2" s="20" t="s">
        <v>304</v>
      </c>
      <c r="R2" s="20" t="s">
        <v>150</v>
      </c>
      <c r="S2" s="20" t="s">
        <v>155</v>
      </c>
      <c r="T2" s="20" t="s">
        <v>142</v>
      </c>
      <c r="U2" s="20" t="s">
        <v>656</v>
      </c>
    </row>
    <row r="3" spans="1:30" x14ac:dyDescent="0.3">
      <c r="A3">
        <v>1</v>
      </c>
      <c r="B3" t="s">
        <v>38</v>
      </c>
      <c r="C3">
        <v>1</v>
      </c>
      <c r="D3" s="1">
        <v>108621</v>
      </c>
      <c r="E3">
        <v>50</v>
      </c>
      <c r="F3">
        <v>32</v>
      </c>
      <c r="G3">
        <v>25</v>
      </c>
      <c r="H3" t="s">
        <v>657</v>
      </c>
      <c r="I3">
        <v>16</v>
      </c>
      <c r="J3">
        <v>100</v>
      </c>
      <c r="K3" t="s">
        <v>0</v>
      </c>
      <c r="L3">
        <v>75</v>
      </c>
      <c r="M3">
        <v>58</v>
      </c>
      <c r="N3">
        <v>92</v>
      </c>
      <c r="O3">
        <v>53</v>
      </c>
      <c r="P3">
        <v>1</v>
      </c>
      <c r="Q3">
        <v>4</v>
      </c>
      <c r="R3">
        <v>54</v>
      </c>
      <c r="S3">
        <v>98</v>
      </c>
      <c r="T3">
        <v>100</v>
      </c>
      <c r="U3" t="s">
        <v>434</v>
      </c>
    </row>
    <row r="4" spans="1:30" x14ac:dyDescent="0.3">
      <c r="A4">
        <v>2</v>
      </c>
      <c r="B4" t="s">
        <v>39</v>
      </c>
      <c r="C4">
        <v>2</v>
      </c>
      <c r="D4" s="1">
        <v>98069</v>
      </c>
      <c r="E4">
        <v>37</v>
      </c>
      <c r="F4">
        <v>13</v>
      </c>
      <c r="G4">
        <v>18</v>
      </c>
      <c r="H4" s="18">
        <v>37000</v>
      </c>
      <c r="I4">
        <v>19</v>
      </c>
      <c r="J4">
        <v>90</v>
      </c>
      <c r="K4" t="s">
        <v>1</v>
      </c>
      <c r="L4">
        <v>70</v>
      </c>
      <c r="M4">
        <v>491</v>
      </c>
      <c r="N4">
        <v>32</v>
      </c>
      <c r="O4">
        <v>67</v>
      </c>
      <c r="P4">
        <v>2</v>
      </c>
      <c r="Q4">
        <v>2</v>
      </c>
      <c r="R4">
        <v>72</v>
      </c>
      <c r="S4">
        <v>46</v>
      </c>
      <c r="T4">
        <v>100</v>
      </c>
      <c r="U4" t="s">
        <v>532</v>
      </c>
    </row>
    <row r="5" spans="1:30" x14ac:dyDescent="0.3">
      <c r="A5">
        <v>3</v>
      </c>
      <c r="B5" t="s">
        <v>44</v>
      </c>
      <c r="C5">
        <v>1</v>
      </c>
      <c r="D5" s="1">
        <v>91589</v>
      </c>
      <c r="E5">
        <v>46</v>
      </c>
      <c r="F5">
        <v>50</v>
      </c>
      <c r="G5">
        <v>12</v>
      </c>
      <c r="H5" t="s">
        <v>658</v>
      </c>
      <c r="I5">
        <v>24</v>
      </c>
      <c r="J5">
        <v>10</v>
      </c>
      <c r="K5" t="s">
        <v>4</v>
      </c>
      <c r="L5">
        <v>82</v>
      </c>
      <c r="M5">
        <v>248</v>
      </c>
      <c r="N5">
        <v>30</v>
      </c>
      <c r="O5">
        <v>72</v>
      </c>
      <c r="P5">
        <v>4</v>
      </c>
      <c r="Q5">
        <v>5</v>
      </c>
      <c r="R5">
        <v>63</v>
      </c>
      <c r="S5">
        <v>94</v>
      </c>
      <c r="T5">
        <v>99</v>
      </c>
      <c r="U5" t="s">
        <v>532</v>
      </c>
    </row>
    <row r="6" spans="1:30" x14ac:dyDescent="0.3">
      <c r="A6">
        <v>4</v>
      </c>
      <c r="B6" t="s">
        <v>43</v>
      </c>
      <c r="C6">
        <v>1</v>
      </c>
      <c r="D6" s="1">
        <v>93916</v>
      </c>
      <c r="E6">
        <v>46</v>
      </c>
      <c r="F6">
        <v>38</v>
      </c>
      <c r="G6">
        <v>21</v>
      </c>
      <c r="H6" s="18">
        <v>40000</v>
      </c>
      <c r="I6">
        <v>34</v>
      </c>
      <c r="J6">
        <v>100</v>
      </c>
      <c r="K6" t="s">
        <v>659</v>
      </c>
      <c r="L6">
        <v>56</v>
      </c>
      <c r="M6">
        <v>815</v>
      </c>
      <c r="N6">
        <v>55</v>
      </c>
      <c r="O6">
        <v>69</v>
      </c>
      <c r="P6">
        <v>4</v>
      </c>
      <c r="Q6">
        <v>16</v>
      </c>
      <c r="R6">
        <v>63</v>
      </c>
      <c r="S6">
        <v>38</v>
      </c>
      <c r="T6">
        <v>99</v>
      </c>
      <c r="U6" t="s">
        <v>532</v>
      </c>
    </row>
    <row r="7" spans="1:30" x14ac:dyDescent="0.3">
      <c r="A7">
        <v>5</v>
      </c>
      <c r="B7" t="s">
        <v>42</v>
      </c>
      <c r="C7">
        <v>2</v>
      </c>
      <c r="D7" s="1">
        <v>81282</v>
      </c>
      <c r="E7">
        <v>52</v>
      </c>
      <c r="F7">
        <v>34</v>
      </c>
      <c r="G7">
        <v>18</v>
      </c>
      <c r="H7" s="18">
        <v>36800</v>
      </c>
      <c r="I7">
        <v>38</v>
      </c>
      <c r="J7">
        <v>100</v>
      </c>
      <c r="K7" t="s">
        <v>660</v>
      </c>
      <c r="L7">
        <v>78</v>
      </c>
      <c r="M7">
        <v>892</v>
      </c>
      <c r="N7">
        <v>37</v>
      </c>
      <c r="O7">
        <v>56</v>
      </c>
      <c r="P7">
        <v>5</v>
      </c>
      <c r="Q7">
        <v>18</v>
      </c>
      <c r="R7">
        <v>49</v>
      </c>
      <c r="S7">
        <v>86</v>
      </c>
      <c r="T7">
        <v>99</v>
      </c>
      <c r="U7" t="s">
        <v>532</v>
      </c>
    </row>
    <row r="8" spans="1:30" x14ac:dyDescent="0.3">
      <c r="A8">
        <v>6</v>
      </c>
      <c r="B8" t="s">
        <v>57</v>
      </c>
      <c r="C8">
        <v>1</v>
      </c>
      <c r="D8" s="1">
        <v>77295</v>
      </c>
      <c r="E8">
        <v>48</v>
      </c>
      <c r="F8">
        <v>28</v>
      </c>
      <c r="G8">
        <v>26</v>
      </c>
      <c r="H8" s="18">
        <v>26652</v>
      </c>
      <c r="I8">
        <v>40</v>
      </c>
      <c r="J8">
        <v>100</v>
      </c>
      <c r="K8" t="s">
        <v>11</v>
      </c>
      <c r="L8">
        <v>34</v>
      </c>
      <c r="M8">
        <v>143</v>
      </c>
      <c r="N8">
        <v>8</v>
      </c>
      <c r="O8">
        <v>72</v>
      </c>
      <c r="P8">
        <v>9</v>
      </c>
      <c r="Q8">
        <v>15</v>
      </c>
      <c r="R8">
        <v>61</v>
      </c>
      <c r="S8">
        <v>35</v>
      </c>
      <c r="T8">
        <v>98</v>
      </c>
      <c r="U8" t="s">
        <v>532</v>
      </c>
    </row>
    <row r="9" spans="1:30" x14ac:dyDescent="0.3">
      <c r="A9">
        <v>7</v>
      </c>
      <c r="B9" t="s">
        <v>45</v>
      </c>
      <c r="C9">
        <v>2</v>
      </c>
      <c r="D9" s="1">
        <v>68400</v>
      </c>
      <c r="E9">
        <v>52</v>
      </c>
      <c r="F9">
        <v>29</v>
      </c>
      <c r="G9">
        <v>13</v>
      </c>
      <c r="H9" s="18">
        <v>18300</v>
      </c>
      <c r="I9">
        <v>35</v>
      </c>
      <c r="J9">
        <v>100</v>
      </c>
      <c r="K9" t="s">
        <v>5</v>
      </c>
      <c r="L9">
        <v>50</v>
      </c>
      <c r="M9">
        <v>42</v>
      </c>
      <c r="N9">
        <v>35</v>
      </c>
      <c r="O9">
        <v>54</v>
      </c>
      <c r="P9">
        <v>15</v>
      </c>
      <c r="Q9">
        <v>1</v>
      </c>
      <c r="R9">
        <v>45</v>
      </c>
      <c r="S9">
        <v>81</v>
      </c>
      <c r="T9">
        <v>100</v>
      </c>
      <c r="U9" t="s">
        <v>434</v>
      </c>
    </row>
    <row r="10" spans="1:30" x14ac:dyDescent="0.3">
      <c r="A10">
        <v>8</v>
      </c>
      <c r="B10" t="s">
        <v>40</v>
      </c>
      <c r="C10">
        <v>2</v>
      </c>
      <c r="D10" s="1">
        <v>78922</v>
      </c>
      <c r="E10">
        <v>56</v>
      </c>
      <c r="F10">
        <v>33</v>
      </c>
      <c r="G10">
        <v>19</v>
      </c>
      <c r="H10" s="18">
        <v>26050</v>
      </c>
      <c r="I10">
        <v>24</v>
      </c>
      <c r="J10">
        <v>63</v>
      </c>
      <c r="K10" t="s">
        <v>2</v>
      </c>
      <c r="L10">
        <v>55</v>
      </c>
      <c r="M10">
        <v>63</v>
      </c>
      <c r="N10">
        <v>22</v>
      </c>
      <c r="O10">
        <v>31</v>
      </c>
      <c r="P10">
        <v>8</v>
      </c>
      <c r="Q10">
        <v>3</v>
      </c>
      <c r="R10">
        <v>45</v>
      </c>
      <c r="S10">
        <v>63</v>
      </c>
      <c r="T10">
        <v>100</v>
      </c>
      <c r="U10" t="s">
        <v>434</v>
      </c>
    </row>
    <row r="11" spans="1:30" x14ac:dyDescent="0.3">
      <c r="A11">
        <v>9</v>
      </c>
      <c r="B11" t="s">
        <v>446</v>
      </c>
      <c r="C11">
        <v>2</v>
      </c>
      <c r="D11" s="1">
        <v>80151</v>
      </c>
      <c r="E11">
        <v>50</v>
      </c>
      <c r="F11">
        <v>31</v>
      </c>
      <c r="G11">
        <v>12</v>
      </c>
      <c r="H11" s="18">
        <v>12681</v>
      </c>
      <c r="I11">
        <v>32</v>
      </c>
      <c r="J11">
        <v>100</v>
      </c>
      <c r="K11" t="s">
        <v>661</v>
      </c>
      <c r="L11">
        <v>36</v>
      </c>
      <c r="M11" s="1">
        <v>1251</v>
      </c>
      <c r="N11">
        <v>26</v>
      </c>
      <c r="O11">
        <v>95</v>
      </c>
      <c r="P11" t="s">
        <v>174</v>
      </c>
      <c r="Q11">
        <v>8</v>
      </c>
      <c r="R11">
        <v>43</v>
      </c>
      <c r="S11">
        <v>49</v>
      </c>
      <c r="T11">
        <v>96</v>
      </c>
      <c r="U11" t="s">
        <v>532</v>
      </c>
    </row>
    <row r="12" spans="1:30" x14ac:dyDescent="0.3">
      <c r="A12">
        <v>10</v>
      </c>
      <c r="B12" t="s">
        <v>54</v>
      </c>
      <c r="C12">
        <v>1</v>
      </c>
      <c r="D12" s="1">
        <v>79475</v>
      </c>
      <c r="E12">
        <v>42</v>
      </c>
      <c r="F12">
        <v>47</v>
      </c>
      <c r="G12">
        <v>10</v>
      </c>
      <c r="H12" s="18">
        <v>35200</v>
      </c>
      <c r="I12">
        <v>40</v>
      </c>
      <c r="J12">
        <v>23</v>
      </c>
      <c r="K12" t="s">
        <v>10</v>
      </c>
      <c r="L12">
        <v>65</v>
      </c>
      <c r="M12">
        <v>639</v>
      </c>
      <c r="N12">
        <v>10</v>
      </c>
      <c r="O12">
        <v>90</v>
      </c>
      <c r="P12">
        <v>7</v>
      </c>
      <c r="Q12">
        <v>10</v>
      </c>
      <c r="R12">
        <v>69</v>
      </c>
      <c r="S12">
        <v>79</v>
      </c>
      <c r="T12">
        <v>98</v>
      </c>
      <c r="U12" t="s">
        <v>532</v>
      </c>
    </row>
    <row r="13" spans="1:30" x14ac:dyDescent="0.3">
      <c r="A13">
        <v>11</v>
      </c>
      <c r="B13" t="s">
        <v>53</v>
      </c>
      <c r="C13">
        <v>1</v>
      </c>
      <c r="D13" s="1">
        <v>80966</v>
      </c>
      <c r="E13">
        <v>44</v>
      </c>
      <c r="F13">
        <v>20</v>
      </c>
      <c r="G13">
        <v>13</v>
      </c>
      <c r="H13" s="18">
        <v>26500</v>
      </c>
      <c r="I13">
        <v>36</v>
      </c>
      <c r="J13">
        <v>34</v>
      </c>
      <c r="K13" t="s">
        <v>10</v>
      </c>
      <c r="L13">
        <v>40</v>
      </c>
      <c r="M13">
        <v>131</v>
      </c>
      <c r="N13">
        <v>25</v>
      </c>
      <c r="O13">
        <v>80</v>
      </c>
      <c r="P13">
        <v>9</v>
      </c>
      <c r="Q13">
        <v>11</v>
      </c>
      <c r="R13">
        <v>65</v>
      </c>
      <c r="S13">
        <v>95</v>
      </c>
      <c r="T13">
        <v>93</v>
      </c>
      <c r="U13" t="s">
        <v>434</v>
      </c>
    </row>
    <row r="14" spans="1:30" x14ac:dyDescent="0.3">
      <c r="A14">
        <v>12</v>
      </c>
      <c r="B14" t="s">
        <v>41</v>
      </c>
      <c r="C14">
        <v>2</v>
      </c>
      <c r="D14" s="1">
        <v>75792</v>
      </c>
      <c r="E14">
        <v>58</v>
      </c>
      <c r="F14">
        <v>42</v>
      </c>
      <c r="G14">
        <v>23</v>
      </c>
      <c r="H14" t="s">
        <v>545</v>
      </c>
      <c r="I14">
        <v>26</v>
      </c>
      <c r="J14">
        <v>100</v>
      </c>
      <c r="K14" t="s">
        <v>3</v>
      </c>
      <c r="L14">
        <v>33</v>
      </c>
      <c r="M14">
        <v>53</v>
      </c>
      <c r="N14">
        <v>83</v>
      </c>
      <c r="O14">
        <v>37</v>
      </c>
      <c r="P14">
        <v>21</v>
      </c>
      <c r="Q14">
        <v>14</v>
      </c>
      <c r="R14">
        <v>49</v>
      </c>
      <c r="S14">
        <v>74</v>
      </c>
      <c r="T14">
        <v>94</v>
      </c>
      <c r="U14" t="s">
        <v>532</v>
      </c>
    </row>
    <row r="15" spans="1:30" x14ac:dyDescent="0.3">
      <c r="A15">
        <v>13</v>
      </c>
      <c r="B15" t="s">
        <v>65</v>
      </c>
      <c r="C15">
        <v>2</v>
      </c>
      <c r="D15" s="1">
        <v>67695</v>
      </c>
      <c r="E15">
        <v>53</v>
      </c>
      <c r="F15">
        <v>50</v>
      </c>
      <c r="G15">
        <v>24</v>
      </c>
      <c r="H15" s="18">
        <v>2907</v>
      </c>
      <c r="I15">
        <v>39</v>
      </c>
      <c r="J15">
        <v>100</v>
      </c>
      <c r="K15" t="s">
        <v>13</v>
      </c>
      <c r="L15">
        <v>30</v>
      </c>
      <c r="M15">
        <v>70</v>
      </c>
      <c r="N15">
        <v>66</v>
      </c>
      <c r="O15">
        <v>58</v>
      </c>
      <c r="P15">
        <v>11</v>
      </c>
      <c r="Q15">
        <v>6</v>
      </c>
      <c r="R15">
        <v>40</v>
      </c>
      <c r="S15">
        <v>53</v>
      </c>
      <c r="T15">
        <v>96</v>
      </c>
      <c r="U15" t="s">
        <v>434</v>
      </c>
    </row>
    <row r="16" spans="1:30" x14ac:dyDescent="0.3">
      <c r="A16">
        <v>14</v>
      </c>
      <c r="B16" t="s">
        <v>61</v>
      </c>
      <c r="C16">
        <v>0</v>
      </c>
      <c r="D16" s="1">
        <v>89425</v>
      </c>
      <c r="E16">
        <v>45</v>
      </c>
      <c r="F16">
        <v>20</v>
      </c>
      <c r="G16">
        <v>32</v>
      </c>
      <c r="H16" s="18">
        <v>641</v>
      </c>
      <c r="I16">
        <v>35</v>
      </c>
      <c r="J16">
        <v>92</v>
      </c>
      <c r="K16" t="s">
        <v>6</v>
      </c>
      <c r="L16">
        <v>28</v>
      </c>
      <c r="M16">
        <v>339</v>
      </c>
      <c r="N16">
        <v>44</v>
      </c>
      <c r="O16">
        <v>20</v>
      </c>
      <c r="P16">
        <v>13</v>
      </c>
      <c r="Q16">
        <v>78</v>
      </c>
      <c r="R16">
        <v>49</v>
      </c>
      <c r="S16">
        <v>31</v>
      </c>
      <c r="T16">
        <v>85</v>
      </c>
      <c r="U16" t="s">
        <v>532</v>
      </c>
    </row>
    <row r="17" spans="1:21" x14ac:dyDescent="0.3">
      <c r="A17">
        <v>15</v>
      </c>
      <c r="B17" t="s">
        <v>60</v>
      </c>
      <c r="C17">
        <v>0</v>
      </c>
      <c r="D17" s="1">
        <v>68743</v>
      </c>
      <c r="E17">
        <v>50</v>
      </c>
      <c r="F17">
        <v>43</v>
      </c>
      <c r="G17">
        <v>14</v>
      </c>
      <c r="H17" t="s">
        <v>662</v>
      </c>
      <c r="I17">
        <v>29</v>
      </c>
      <c r="J17">
        <v>29</v>
      </c>
      <c r="K17" t="s">
        <v>4</v>
      </c>
      <c r="L17">
        <v>96</v>
      </c>
      <c r="M17">
        <v>167</v>
      </c>
      <c r="N17">
        <v>18</v>
      </c>
      <c r="O17">
        <v>71</v>
      </c>
      <c r="P17">
        <v>16</v>
      </c>
      <c r="Q17">
        <v>22</v>
      </c>
      <c r="R17">
        <v>49</v>
      </c>
      <c r="S17">
        <v>86</v>
      </c>
      <c r="T17">
        <v>100</v>
      </c>
      <c r="U17" t="s">
        <v>532</v>
      </c>
    </row>
    <row r="18" spans="1:21" x14ac:dyDescent="0.3">
      <c r="A18">
        <v>16</v>
      </c>
      <c r="B18" t="s">
        <v>51</v>
      </c>
      <c r="C18">
        <v>0</v>
      </c>
      <c r="D18" s="1">
        <v>101304</v>
      </c>
      <c r="E18">
        <v>29</v>
      </c>
      <c r="F18">
        <v>12</v>
      </c>
      <c r="G18">
        <v>20</v>
      </c>
      <c r="H18" s="18">
        <v>24000</v>
      </c>
      <c r="I18">
        <v>23</v>
      </c>
      <c r="J18">
        <v>100</v>
      </c>
      <c r="K18" t="s">
        <v>6</v>
      </c>
      <c r="L18">
        <v>30</v>
      </c>
      <c r="M18">
        <v>97</v>
      </c>
      <c r="N18">
        <v>98</v>
      </c>
      <c r="O18">
        <v>12</v>
      </c>
      <c r="P18">
        <v>11</v>
      </c>
      <c r="Q18">
        <v>69</v>
      </c>
      <c r="R18">
        <v>47</v>
      </c>
      <c r="S18">
        <v>32</v>
      </c>
      <c r="T18">
        <v>100</v>
      </c>
      <c r="U18" t="s">
        <v>434</v>
      </c>
    </row>
    <row r="19" spans="1:21" x14ac:dyDescent="0.3">
      <c r="A19">
        <v>17</v>
      </c>
      <c r="B19" t="s">
        <v>49</v>
      </c>
      <c r="C19">
        <v>2</v>
      </c>
      <c r="D19" s="1">
        <v>69652</v>
      </c>
      <c r="E19">
        <v>50</v>
      </c>
      <c r="F19">
        <v>41</v>
      </c>
      <c r="G19">
        <v>32</v>
      </c>
      <c r="H19" s="18">
        <v>30600</v>
      </c>
      <c r="I19">
        <v>40</v>
      </c>
      <c r="J19">
        <v>100</v>
      </c>
      <c r="K19" t="s">
        <v>1</v>
      </c>
      <c r="L19">
        <v>53</v>
      </c>
      <c r="M19">
        <v>999</v>
      </c>
      <c r="N19">
        <v>63</v>
      </c>
      <c r="O19">
        <v>86</v>
      </c>
      <c r="P19">
        <v>16</v>
      </c>
      <c r="Q19">
        <v>24</v>
      </c>
      <c r="R19">
        <v>44</v>
      </c>
      <c r="S19">
        <v>46</v>
      </c>
      <c r="T19">
        <v>91</v>
      </c>
      <c r="U19" t="s">
        <v>532</v>
      </c>
    </row>
    <row r="20" spans="1:21" x14ac:dyDescent="0.3">
      <c r="A20">
        <v>18</v>
      </c>
      <c r="B20" t="s">
        <v>55</v>
      </c>
      <c r="C20">
        <v>1</v>
      </c>
      <c r="D20" s="1">
        <v>73245</v>
      </c>
      <c r="E20">
        <v>46</v>
      </c>
      <c r="F20">
        <v>13</v>
      </c>
      <c r="G20">
        <v>36</v>
      </c>
      <c r="H20" t="s">
        <v>547</v>
      </c>
      <c r="I20">
        <v>33</v>
      </c>
      <c r="J20">
        <v>100</v>
      </c>
      <c r="K20" t="s">
        <v>7</v>
      </c>
      <c r="L20">
        <v>3</v>
      </c>
      <c r="M20">
        <v>28</v>
      </c>
      <c r="N20">
        <v>15</v>
      </c>
      <c r="O20">
        <v>32</v>
      </c>
      <c r="P20">
        <v>28</v>
      </c>
      <c r="Q20">
        <v>99</v>
      </c>
      <c r="R20">
        <v>102</v>
      </c>
      <c r="S20">
        <v>7</v>
      </c>
      <c r="T20">
        <v>94</v>
      </c>
      <c r="U20" t="s">
        <v>532</v>
      </c>
    </row>
    <row r="21" spans="1:21" x14ac:dyDescent="0.3">
      <c r="A21">
        <v>19</v>
      </c>
      <c r="B21" t="s">
        <v>336</v>
      </c>
      <c r="C21">
        <v>0</v>
      </c>
      <c r="D21" s="1">
        <v>120054</v>
      </c>
      <c r="E21">
        <v>28</v>
      </c>
      <c r="F21">
        <v>0</v>
      </c>
      <c r="G21">
        <v>22</v>
      </c>
      <c r="H21" t="s">
        <v>663</v>
      </c>
      <c r="I21">
        <v>20</v>
      </c>
      <c r="J21">
        <v>99</v>
      </c>
      <c r="K21" t="s">
        <v>14</v>
      </c>
      <c r="L21">
        <v>2</v>
      </c>
      <c r="M21">
        <v>395</v>
      </c>
      <c r="N21">
        <v>36</v>
      </c>
      <c r="O21">
        <v>0</v>
      </c>
      <c r="P21">
        <v>19</v>
      </c>
      <c r="Q21">
        <v>98</v>
      </c>
      <c r="R21">
        <v>39</v>
      </c>
      <c r="S21">
        <v>1</v>
      </c>
      <c r="T21">
        <v>100</v>
      </c>
      <c r="U21" t="s">
        <v>532</v>
      </c>
    </row>
    <row r="22" spans="1:21" x14ac:dyDescent="0.3">
      <c r="A22">
        <v>20</v>
      </c>
      <c r="B22" t="s">
        <v>370</v>
      </c>
      <c r="C22">
        <v>0</v>
      </c>
      <c r="D22" s="1">
        <v>75986</v>
      </c>
      <c r="E22">
        <v>49</v>
      </c>
      <c r="F22">
        <v>15</v>
      </c>
      <c r="G22">
        <v>24</v>
      </c>
      <c r="H22" t="s">
        <v>664</v>
      </c>
      <c r="I22">
        <v>37</v>
      </c>
      <c r="J22">
        <v>55</v>
      </c>
      <c r="K22" t="s">
        <v>29</v>
      </c>
      <c r="L22">
        <v>17</v>
      </c>
      <c r="M22">
        <v>171</v>
      </c>
      <c r="N22">
        <v>20</v>
      </c>
      <c r="O22">
        <v>62</v>
      </c>
      <c r="P22" t="s">
        <v>174</v>
      </c>
      <c r="Q22">
        <v>68</v>
      </c>
      <c r="R22">
        <v>67</v>
      </c>
      <c r="S22">
        <v>48</v>
      </c>
      <c r="T22">
        <v>87</v>
      </c>
      <c r="U22" t="s">
        <v>532</v>
      </c>
    </row>
    <row r="23" spans="1:21" x14ac:dyDescent="0.3">
      <c r="A23">
        <v>21</v>
      </c>
      <c r="B23" t="s">
        <v>64</v>
      </c>
      <c r="C23">
        <v>1</v>
      </c>
      <c r="D23" s="1">
        <v>57990</v>
      </c>
      <c r="E23">
        <v>61</v>
      </c>
      <c r="F23">
        <v>40</v>
      </c>
      <c r="G23">
        <v>14</v>
      </c>
      <c r="H23" t="s">
        <v>665</v>
      </c>
      <c r="I23">
        <v>34</v>
      </c>
      <c r="J23">
        <v>0</v>
      </c>
      <c r="K23" t="s">
        <v>4</v>
      </c>
      <c r="L23">
        <v>78</v>
      </c>
      <c r="M23">
        <v>160</v>
      </c>
      <c r="N23">
        <v>1</v>
      </c>
      <c r="O23">
        <v>20</v>
      </c>
      <c r="P23">
        <v>26</v>
      </c>
      <c r="Q23">
        <v>65</v>
      </c>
      <c r="R23">
        <v>85</v>
      </c>
      <c r="S23">
        <v>97</v>
      </c>
      <c r="T23">
        <v>100</v>
      </c>
      <c r="U23" t="s">
        <v>532</v>
      </c>
    </row>
    <row r="24" spans="1:21" x14ac:dyDescent="0.3">
      <c r="A24">
        <v>22</v>
      </c>
      <c r="B24" t="s">
        <v>62</v>
      </c>
      <c r="C24">
        <v>2</v>
      </c>
      <c r="D24" s="1">
        <v>68853</v>
      </c>
      <c r="E24">
        <v>52</v>
      </c>
      <c r="F24">
        <v>20</v>
      </c>
      <c r="G24">
        <v>28</v>
      </c>
      <c r="H24" t="s">
        <v>666</v>
      </c>
      <c r="I24">
        <v>42</v>
      </c>
      <c r="J24">
        <v>100</v>
      </c>
      <c r="K24" t="s">
        <v>12</v>
      </c>
      <c r="L24">
        <v>13</v>
      </c>
      <c r="M24">
        <v>40</v>
      </c>
      <c r="N24">
        <v>87</v>
      </c>
      <c r="O24">
        <v>35</v>
      </c>
      <c r="P24" t="s">
        <v>174</v>
      </c>
      <c r="Q24">
        <v>19</v>
      </c>
      <c r="R24">
        <v>52</v>
      </c>
      <c r="S24">
        <v>62</v>
      </c>
      <c r="T24">
        <v>88</v>
      </c>
      <c r="U24" t="s">
        <v>434</v>
      </c>
    </row>
    <row r="25" spans="1:21" x14ac:dyDescent="0.3">
      <c r="A25">
        <v>23</v>
      </c>
      <c r="B25" t="s">
        <v>58</v>
      </c>
      <c r="C25">
        <v>1</v>
      </c>
      <c r="D25" s="1">
        <v>59178</v>
      </c>
      <c r="E25">
        <v>55</v>
      </c>
      <c r="F25">
        <v>14</v>
      </c>
      <c r="G25">
        <v>24</v>
      </c>
      <c r="H25" t="s">
        <v>667</v>
      </c>
      <c r="I25">
        <v>53</v>
      </c>
      <c r="J25">
        <v>100</v>
      </c>
      <c r="K25" t="s">
        <v>8</v>
      </c>
      <c r="L25">
        <v>4</v>
      </c>
      <c r="M25">
        <v>109</v>
      </c>
      <c r="N25">
        <v>4</v>
      </c>
      <c r="O25">
        <v>22</v>
      </c>
      <c r="P25">
        <v>28</v>
      </c>
      <c r="Q25">
        <v>27</v>
      </c>
      <c r="R25">
        <v>69</v>
      </c>
      <c r="S25">
        <v>14</v>
      </c>
      <c r="T25">
        <v>94</v>
      </c>
      <c r="U25" t="s">
        <v>532</v>
      </c>
    </row>
    <row r="26" spans="1:21" x14ac:dyDescent="0.3">
      <c r="A26">
        <v>23</v>
      </c>
      <c r="B26" t="s">
        <v>457</v>
      </c>
      <c r="C26">
        <v>1</v>
      </c>
      <c r="D26" s="1">
        <v>111780</v>
      </c>
      <c r="E26">
        <v>31</v>
      </c>
      <c r="F26">
        <v>18</v>
      </c>
      <c r="G26">
        <v>22</v>
      </c>
      <c r="H26" t="s">
        <v>668</v>
      </c>
      <c r="I26">
        <v>21</v>
      </c>
      <c r="J26">
        <v>100</v>
      </c>
      <c r="K26" t="s">
        <v>14</v>
      </c>
      <c r="L26">
        <v>1</v>
      </c>
      <c r="M26">
        <v>463</v>
      </c>
      <c r="N26">
        <v>39</v>
      </c>
      <c r="O26">
        <v>6</v>
      </c>
      <c r="P26">
        <v>25</v>
      </c>
      <c r="Q26">
        <v>91</v>
      </c>
      <c r="R26">
        <v>42</v>
      </c>
      <c r="S26">
        <v>0</v>
      </c>
      <c r="T26">
        <v>100</v>
      </c>
      <c r="U26" t="s">
        <v>532</v>
      </c>
    </row>
    <row r="27" spans="1:21" x14ac:dyDescent="0.3">
      <c r="A27">
        <v>25</v>
      </c>
      <c r="B27" t="s">
        <v>79</v>
      </c>
      <c r="C27">
        <v>2</v>
      </c>
      <c r="D27" s="1">
        <v>62240</v>
      </c>
      <c r="E27">
        <v>62</v>
      </c>
      <c r="F27">
        <v>33</v>
      </c>
      <c r="G27">
        <v>24</v>
      </c>
      <c r="H27" s="18">
        <v>22500</v>
      </c>
      <c r="I27">
        <v>43</v>
      </c>
      <c r="J27">
        <v>100</v>
      </c>
      <c r="K27" t="s">
        <v>669</v>
      </c>
      <c r="L27">
        <v>48</v>
      </c>
      <c r="M27">
        <v>490</v>
      </c>
      <c r="N27">
        <v>56</v>
      </c>
      <c r="O27">
        <v>58</v>
      </c>
      <c r="P27">
        <v>29</v>
      </c>
      <c r="Q27">
        <v>17</v>
      </c>
      <c r="R27">
        <v>50</v>
      </c>
      <c r="S27">
        <v>50</v>
      </c>
      <c r="T27">
        <v>92</v>
      </c>
      <c r="U27" t="s">
        <v>532</v>
      </c>
    </row>
    <row r="28" spans="1:21" x14ac:dyDescent="0.3">
      <c r="A28">
        <v>26</v>
      </c>
      <c r="B28" t="s">
        <v>68</v>
      </c>
      <c r="C28">
        <v>0</v>
      </c>
      <c r="D28" s="1">
        <v>117949</v>
      </c>
      <c r="E28">
        <v>28</v>
      </c>
      <c r="F28">
        <v>42</v>
      </c>
      <c r="G28">
        <v>21</v>
      </c>
      <c r="H28" t="s">
        <v>670</v>
      </c>
      <c r="I28">
        <v>22</v>
      </c>
      <c r="J28">
        <v>100</v>
      </c>
      <c r="K28" t="s">
        <v>14</v>
      </c>
      <c r="L28">
        <v>6</v>
      </c>
      <c r="M28">
        <v>405</v>
      </c>
      <c r="N28">
        <v>62</v>
      </c>
      <c r="O28">
        <v>8</v>
      </c>
      <c r="P28">
        <v>24</v>
      </c>
      <c r="Q28">
        <v>93</v>
      </c>
      <c r="R28">
        <v>40</v>
      </c>
      <c r="S28">
        <v>0</v>
      </c>
      <c r="T28">
        <v>98</v>
      </c>
      <c r="U28" t="s">
        <v>532</v>
      </c>
    </row>
    <row r="29" spans="1:21" x14ac:dyDescent="0.3">
      <c r="A29">
        <v>27</v>
      </c>
      <c r="B29" t="s">
        <v>89</v>
      </c>
      <c r="C29">
        <v>0</v>
      </c>
      <c r="D29" s="1">
        <v>65711</v>
      </c>
      <c r="E29">
        <v>57</v>
      </c>
      <c r="F29">
        <v>60</v>
      </c>
      <c r="G29">
        <v>14</v>
      </c>
      <c r="H29" t="s">
        <v>671</v>
      </c>
      <c r="I29">
        <v>36</v>
      </c>
      <c r="J29">
        <v>100</v>
      </c>
      <c r="K29" t="s">
        <v>21</v>
      </c>
      <c r="L29">
        <v>39</v>
      </c>
      <c r="M29">
        <v>145</v>
      </c>
      <c r="N29">
        <v>2</v>
      </c>
      <c r="O29">
        <v>40</v>
      </c>
      <c r="P29">
        <v>32</v>
      </c>
      <c r="Q29">
        <v>13</v>
      </c>
      <c r="R29">
        <v>52</v>
      </c>
      <c r="S29">
        <v>81</v>
      </c>
      <c r="T29">
        <v>89</v>
      </c>
      <c r="U29" t="s">
        <v>532</v>
      </c>
    </row>
    <row r="30" spans="1:21" x14ac:dyDescent="0.3">
      <c r="A30">
        <v>28</v>
      </c>
      <c r="B30" t="s">
        <v>67</v>
      </c>
      <c r="C30">
        <v>1</v>
      </c>
      <c r="D30" s="1">
        <v>71038</v>
      </c>
      <c r="E30">
        <v>54</v>
      </c>
      <c r="F30">
        <v>29</v>
      </c>
      <c r="G30">
        <v>24</v>
      </c>
      <c r="H30" t="s">
        <v>574</v>
      </c>
      <c r="I30">
        <v>25</v>
      </c>
      <c r="J30">
        <v>89</v>
      </c>
      <c r="K30" t="s">
        <v>0</v>
      </c>
      <c r="L30">
        <v>82</v>
      </c>
      <c r="M30">
        <v>155</v>
      </c>
      <c r="N30">
        <v>17</v>
      </c>
      <c r="O30">
        <v>43</v>
      </c>
      <c r="P30">
        <v>26</v>
      </c>
      <c r="Q30">
        <v>25</v>
      </c>
      <c r="R30">
        <v>58</v>
      </c>
      <c r="S30">
        <v>68</v>
      </c>
      <c r="T30">
        <v>100</v>
      </c>
      <c r="U30" t="s">
        <v>434</v>
      </c>
    </row>
    <row r="31" spans="1:21" x14ac:dyDescent="0.3">
      <c r="A31">
        <v>28</v>
      </c>
      <c r="B31" t="s">
        <v>75</v>
      </c>
      <c r="C31">
        <v>1</v>
      </c>
      <c r="D31" s="1">
        <v>93060</v>
      </c>
      <c r="E31">
        <v>47</v>
      </c>
      <c r="F31">
        <v>21</v>
      </c>
      <c r="G31">
        <v>22</v>
      </c>
      <c r="H31" s="18">
        <v>32500</v>
      </c>
      <c r="I31">
        <v>16</v>
      </c>
      <c r="J31">
        <v>18</v>
      </c>
      <c r="K31" t="s">
        <v>6</v>
      </c>
      <c r="L31">
        <v>25</v>
      </c>
      <c r="M31">
        <v>87</v>
      </c>
      <c r="N31">
        <v>58</v>
      </c>
      <c r="O31">
        <v>32</v>
      </c>
      <c r="P31" t="s">
        <v>174</v>
      </c>
      <c r="Q31">
        <v>95</v>
      </c>
      <c r="R31">
        <v>33</v>
      </c>
      <c r="S31">
        <v>37</v>
      </c>
      <c r="T31">
        <v>98</v>
      </c>
      <c r="U31" t="s">
        <v>532</v>
      </c>
    </row>
    <row r="32" spans="1:21" x14ac:dyDescent="0.3">
      <c r="A32">
        <v>30</v>
      </c>
      <c r="B32" t="s">
        <v>52</v>
      </c>
      <c r="C32">
        <v>2</v>
      </c>
      <c r="D32" s="1">
        <v>56012</v>
      </c>
      <c r="E32">
        <v>63</v>
      </c>
      <c r="F32">
        <v>67</v>
      </c>
      <c r="G32">
        <v>18</v>
      </c>
      <c r="H32" s="18">
        <v>17100</v>
      </c>
      <c r="I32">
        <v>35</v>
      </c>
      <c r="J32">
        <v>71</v>
      </c>
      <c r="K32" t="s">
        <v>9</v>
      </c>
      <c r="L32">
        <v>30</v>
      </c>
      <c r="M32">
        <v>150</v>
      </c>
      <c r="N32">
        <v>12</v>
      </c>
      <c r="O32">
        <v>100</v>
      </c>
      <c r="P32">
        <v>21</v>
      </c>
      <c r="Q32">
        <v>20</v>
      </c>
      <c r="R32">
        <v>60</v>
      </c>
      <c r="S32">
        <v>65</v>
      </c>
      <c r="T32">
        <v>100</v>
      </c>
      <c r="U32" t="s">
        <v>532</v>
      </c>
    </row>
    <row r="33" spans="1:21" x14ac:dyDescent="0.3">
      <c r="A33">
        <v>30</v>
      </c>
      <c r="B33" t="s">
        <v>66</v>
      </c>
      <c r="C33">
        <v>2</v>
      </c>
      <c r="D33" s="1">
        <v>53439</v>
      </c>
      <c r="E33">
        <v>49</v>
      </c>
      <c r="F33">
        <v>31</v>
      </c>
      <c r="G33">
        <v>20</v>
      </c>
      <c r="H33" s="18">
        <v>14070</v>
      </c>
      <c r="I33">
        <v>36</v>
      </c>
      <c r="J33">
        <v>74</v>
      </c>
      <c r="K33" t="s">
        <v>9</v>
      </c>
      <c r="L33">
        <v>43</v>
      </c>
      <c r="M33">
        <v>76</v>
      </c>
      <c r="N33">
        <v>9</v>
      </c>
      <c r="O33">
        <v>46</v>
      </c>
      <c r="P33">
        <v>40</v>
      </c>
      <c r="Q33">
        <v>35</v>
      </c>
      <c r="R33">
        <v>55</v>
      </c>
      <c r="S33">
        <v>76</v>
      </c>
      <c r="T33">
        <v>95</v>
      </c>
      <c r="U33" t="s">
        <v>434</v>
      </c>
    </row>
    <row r="34" spans="1:21" x14ac:dyDescent="0.3">
      <c r="A34">
        <v>32</v>
      </c>
      <c r="B34" t="s">
        <v>63</v>
      </c>
      <c r="C34">
        <v>2</v>
      </c>
      <c r="D34" s="1">
        <v>57881</v>
      </c>
      <c r="E34">
        <v>50</v>
      </c>
      <c r="F34">
        <v>10</v>
      </c>
      <c r="G34">
        <v>24</v>
      </c>
      <c r="H34" s="18">
        <v>20048</v>
      </c>
      <c r="I34">
        <v>44</v>
      </c>
      <c r="J34">
        <v>100</v>
      </c>
      <c r="K34" t="s">
        <v>1</v>
      </c>
      <c r="L34">
        <v>86</v>
      </c>
      <c r="M34">
        <v>812</v>
      </c>
      <c r="N34">
        <v>57</v>
      </c>
      <c r="O34">
        <v>70</v>
      </c>
      <c r="P34">
        <v>27</v>
      </c>
      <c r="Q34">
        <v>39</v>
      </c>
      <c r="R34">
        <v>42</v>
      </c>
      <c r="S34">
        <v>29</v>
      </c>
      <c r="T34">
        <v>100</v>
      </c>
      <c r="U34" t="s">
        <v>434</v>
      </c>
    </row>
    <row r="35" spans="1:21" x14ac:dyDescent="0.3">
      <c r="A35">
        <v>33</v>
      </c>
      <c r="B35" t="s">
        <v>87</v>
      </c>
      <c r="C35">
        <v>0</v>
      </c>
      <c r="D35" s="1">
        <v>64209</v>
      </c>
      <c r="E35">
        <v>57</v>
      </c>
      <c r="F35">
        <v>50</v>
      </c>
      <c r="G35">
        <v>13</v>
      </c>
      <c r="H35" t="s">
        <v>672</v>
      </c>
      <c r="I35">
        <v>24</v>
      </c>
      <c r="J35">
        <v>12</v>
      </c>
      <c r="K35" t="s">
        <v>4</v>
      </c>
      <c r="L35">
        <v>72</v>
      </c>
      <c r="M35">
        <v>173</v>
      </c>
      <c r="N35">
        <v>6</v>
      </c>
      <c r="O35">
        <v>57</v>
      </c>
      <c r="P35">
        <v>30</v>
      </c>
      <c r="Q35">
        <v>41</v>
      </c>
      <c r="R35">
        <v>73</v>
      </c>
      <c r="S35">
        <v>95</v>
      </c>
      <c r="T35">
        <v>95</v>
      </c>
      <c r="U35" t="s">
        <v>532</v>
      </c>
    </row>
    <row r="36" spans="1:21" x14ac:dyDescent="0.3">
      <c r="A36">
        <v>33</v>
      </c>
      <c r="B36" t="s">
        <v>56</v>
      </c>
      <c r="C36">
        <v>1</v>
      </c>
      <c r="D36" s="1">
        <v>94826</v>
      </c>
      <c r="E36">
        <v>23</v>
      </c>
      <c r="F36">
        <v>32</v>
      </c>
      <c r="G36">
        <v>25</v>
      </c>
      <c r="H36" s="18">
        <v>25000</v>
      </c>
      <c r="I36">
        <v>12</v>
      </c>
      <c r="J36">
        <v>100</v>
      </c>
      <c r="K36" t="s">
        <v>6</v>
      </c>
      <c r="L36">
        <v>16</v>
      </c>
      <c r="M36">
        <v>52</v>
      </c>
      <c r="N36">
        <v>48</v>
      </c>
      <c r="O36">
        <v>47</v>
      </c>
      <c r="P36">
        <v>25</v>
      </c>
      <c r="Q36">
        <v>80</v>
      </c>
      <c r="R36">
        <v>45</v>
      </c>
      <c r="S36">
        <v>38</v>
      </c>
      <c r="T36">
        <v>96</v>
      </c>
      <c r="U36" t="s">
        <v>434</v>
      </c>
    </row>
    <row r="37" spans="1:21" x14ac:dyDescent="0.3">
      <c r="A37">
        <v>35</v>
      </c>
      <c r="B37" t="s">
        <v>70</v>
      </c>
      <c r="C37">
        <v>1</v>
      </c>
      <c r="D37" s="1">
        <v>62681</v>
      </c>
      <c r="E37">
        <v>40</v>
      </c>
      <c r="F37">
        <v>29</v>
      </c>
      <c r="G37">
        <v>12</v>
      </c>
      <c r="H37" s="18">
        <v>22000</v>
      </c>
      <c r="I37">
        <v>28</v>
      </c>
      <c r="J37">
        <v>100</v>
      </c>
      <c r="K37" t="s">
        <v>10</v>
      </c>
      <c r="L37">
        <v>56</v>
      </c>
      <c r="M37">
        <v>87</v>
      </c>
      <c r="N37">
        <v>38</v>
      </c>
      <c r="O37">
        <v>33</v>
      </c>
      <c r="P37">
        <v>34</v>
      </c>
      <c r="Q37">
        <v>23</v>
      </c>
      <c r="R37">
        <v>62</v>
      </c>
      <c r="S37">
        <v>93</v>
      </c>
      <c r="T37">
        <v>78</v>
      </c>
      <c r="U37" t="s">
        <v>532</v>
      </c>
    </row>
    <row r="38" spans="1:21" x14ac:dyDescent="0.3">
      <c r="A38">
        <v>35</v>
      </c>
      <c r="B38" t="s">
        <v>59</v>
      </c>
      <c r="C38">
        <v>1</v>
      </c>
      <c r="D38" s="1">
        <v>60018</v>
      </c>
      <c r="E38">
        <v>64</v>
      </c>
      <c r="F38">
        <v>30</v>
      </c>
      <c r="G38">
        <v>30</v>
      </c>
      <c r="H38" t="s">
        <v>561</v>
      </c>
      <c r="I38">
        <v>36</v>
      </c>
      <c r="J38">
        <v>100</v>
      </c>
      <c r="K38" t="s">
        <v>7</v>
      </c>
      <c r="L38">
        <v>6</v>
      </c>
      <c r="M38">
        <v>80</v>
      </c>
      <c r="N38">
        <v>5</v>
      </c>
      <c r="O38">
        <v>30</v>
      </c>
      <c r="P38">
        <v>40</v>
      </c>
      <c r="Q38">
        <v>97</v>
      </c>
      <c r="R38">
        <v>89</v>
      </c>
      <c r="S38">
        <v>35</v>
      </c>
      <c r="T38">
        <v>93</v>
      </c>
      <c r="U38" t="s">
        <v>434</v>
      </c>
    </row>
    <row r="39" spans="1:21" x14ac:dyDescent="0.3">
      <c r="A39">
        <v>37</v>
      </c>
      <c r="B39" t="s">
        <v>346</v>
      </c>
      <c r="C39">
        <v>1</v>
      </c>
      <c r="D39" s="1">
        <v>68882</v>
      </c>
      <c r="E39">
        <v>40</v>
      </c>
      <c r="F39">
        <v>50</v>
      </c>
      <c r="G39">
        <v>16</v>
      </c>
      <c r="H39" s="18">
        <v>13000</v>
      </c>
      <c r="I39">
        <v>24</v>
      </c>
      <c r="J39">
        <v>19</v>
      </c>
      <c r="K39" t="s">
        <v>2</v>
      </c>
      <c r="L39">
        <v>59</v>
      </c>
      <c r="M39">
        <v>508</v>
      </c>
      <c r="N39">
        <v>52</v>
      </c>
      <c r="O39">
        <v>70</v>
      </c>
      <c r="P39">
        <v>32</v>
      </c>
      <c r="Q39">
        <v>30</v>
      </c>
      <c r="R39">
        <v>41</v>
      </c>
      <c r="S39">
        <v>66</v>
      </c>
      <c r="T39">
        <v>99</v>
      </c>
      <c r="U39" t="s">
        <v>532</v>
      </c>
    </row>
    <row r="40" spans="1:21" x14ac:dyDescent="0.3">
      <c r="A40">
        <v>38</v>
      </c>
      <c r="B40" t="s">
        <v>80</v>
      </c>
      <c r="C40">
        <v>0</v>
      </c>
      <c r="D40" s="1">
        <v>70742</v>
      </c>
      <c r="E40">
        <v>44</v>
      </c>
      <c r="F40">
        <v>36</v>
      </c>
      <c r="G40">
        <v>27</v>
      </c>
      <c r="H40" t="s">
        <v>581</v>
      </c>
      <c r="I40">
        <v>31</v>
      </c>
      <c r="J40">
        <v>6</v>
      </c>
      <c r="K40" t="s">
        <v>19</v>
      </c>
      <c r="L40">
        <v>42</v>
      </c>
      <c r="M40">
        <v>976</v>
      </c>
      <c r="N40">
        <v>23</v>
      </c>
      <c r="O40">
        <v>9</v>
      </c>
      <c r="P40">
        <v>37</v>
      </c>
      <c r="Q40">
        <v>34</v>
      </c>
      <c r="R40">
        <v>47</v>
      </c>
      <c r="S40">
        <v>54</v>
      </c>
      <c r="T40">
        <v>94</v>
      </c>
      <c r="U40" t="s">
        <v>434</v>
      </c>
    </row>
    <row r="41" spans="1:21" x14ac:dyDescent="0.3">
      <c r="A41">
        <v>39</v>
      </c>
      <c r="B41" t="s">
        <v>85</v>
      </c>
      <c r="C41">
        <v>2</v>
      </c>
      <c r="D41" s="1">
        <v>68957</v>
      </c>
      <c r="E41">
        <v>32</v>
      </c>
      <c r="F41">
        <v>21</v>
      </c>
      <c r="G41">
        <v>16</v>
      </c>
      <c r="H41" s="18">
        <v>21500</v>
      </c>
      <c r="I41">
        <v>48</v>
      </c>
      <c r="J41">
        <v>100</v>
      </c>
      <c r="K41" t="s">
        <v>1</v>
      </c>
      <c r="L41">
        <v>48</v>
      </c>
      <c r="M41">
        <v>111</v>
      </c>
      <c r="N41">
        <v>47</v>
      </c>
      <c r="O41">
        <v>57</v>
      </c>
      <c r="P41">
        <v>31</v>
      </c>
      <c r="Q41">
        <v>60</v>
      </c>
      <c r="R41">
        <v>51</v>
      </c>
      <c r="S41">
        <v>21</v>
      </c>
      <c r="T41">
        <v>86</v>
      </c>
      <c r="U41" t="s">
        <v>532</v>
      </c>
    </row>
    <row r="42" spans="1:21" x14ac:dyDescent="0.3">
      <c r="A42">
        <v>40</v>
      </c>
      <c r="B42" t="s">
        <v>46</v>
      </c>
      <c r="C42">
        <v>1</v>
      </c>
      <c r="D42" s="1">
        <v>65669</v>
      </c>
      <c r="E42">
        <v>51</v>
      </c>
      <c r="F42">
        <v>36</v>
      </c>
      <c r="G42">
        <v>30</v>
      </c>
      <c r="H42" s="18">
        <v>33500</v>
      </c>
      <c r="I42">
        <v>34</v>
      </c>
      <c r="J42">
        <v>100</v>
      </c>
      <c r="K42" t="s">
        <v>1</v>
      </c>
      <c r="L42">
        <v>50</v>
      </c>
      <c r="M42" s="1">
        <v>1274</v>
      </c>
      <c r="N42">
        <v>67</v>
      </c>
      <c r="O42">
        <v>79</v>
      </c>
      <c r="P42">
        <v>31</v>
      </c>
      <c r="Q42">
        <v>29</v>
      </c>
      <c r="R42">
        <v>37</v>
      </c>
      <c r="S42">
        <v>42</v>
      </c>
      <c r="T42">
        <v>96</v>
      </c>
      <c r="U42" t="s">
        <v>532</v>
      </c>
    </row>
    <row r="43" spans="1:21" x14ac:dyDescent="0.3">
      <c r="A43">
        <v>41</v>
      </c>
      <c r="B43" t="s">
        <v>77</v>
      </c>
      <c r="C43">
        <v>1</v>
      </c>
      <c r="D43" s="1">
        <v>68014</v>
      </c>
      <c r="E43">
        <v>40</v>
      </c>
      <c r="F43">
        <v>6</v>
      </c>
      <c r="G43">
        <v>10</v>
      </c>
      <c r="H43" s="18">
        <v>14900</v>
      </c>
      <c r="I43">
        <v>28</v>
      </c>
      <c r="J43">
        <v>100</v>
      </c>
      <c r="K43" t="s">
        <v>17</v>
      </c>
      <c r="L43">
        <v>36</v>
      </c>
      <c r="M43">
        <v>168</v>
      </c>
      <c r="N43">
        <v>24</v>
      </c>
      <c r="O43">
        <v>39</v>
      </c>
      <c r="P43">
        <v>38</v>
      </c>
      <c r="Q43">
        <v>56</v>
      </c>
      <c r="R43">
        <v>47</v>
      </c>
      <c r="S43">
        <v>19</v>
      </c>
      <c r="T43">
        <v>95</v>
      </c>
      <c r="U43" t="s">
        <v>532</v>
      </c>
    </row>
    <row r="44" spans="1:21" x14ac:dyDescent="0.3">
      <c r="A44">
        <v>41</v>
      </c>
      <c r="B44" t="s">
        <v>69</v>
      </c>
      <c r="C44">
        <v>2</v>
      </c>
      <c r="D44" s="1">
        <v>58573</v>
      </c>
      <c r="E44">
        <v>53</v>
      </c>
      <c r="F44">
        <v>50</v>
      </c>
      <c r="G44">
        <v>21</v>
      </c>
      <c r="H44" s="18">
        <v>22440</v>
      </c>
      <c r="I44">
        <v>45</v>
      </c>
      <c r="J44">
        <v>100</v>
      </c>
      <c r="K44" t="s">
        <v>1</v>
      </c>
      <c r="L44">
        <v>64</v>
      </c>
      <c r="M44" s="1">
        <v>1221</v>
      </c>
      <c r="N44">
        <v>70</v>
      </c>
      <c r="O44">
        <v>62</v>
      </c>
      <c r="P44">
        <v>38</v>
      </c>
      <c r="Q44">
        <v>53</v>
      </c>
      <c r="R44">
        <v>42</v>
      </c>
      <c r="S44">
        <v>30</v>
      </c>
      <c r="T44">
        <v>98</v>
      </c>
      <c r="U44" t="s">
        <v>532</v>
      </c>
    </row>
    <row r="45" spans="1:21" x14ac:dyDescent="0.3">
      <c r="A45">
        <v>43</v>
      </c>
      <c r="B45" t="s">
        <v>74</v>
      </c>
      <c r="C45">
        <v>1</v>
      </c>
      <c r="D45" s="1">
        <v>61505</v>
      </c>
      <c r="E45">
        <v>46</v>
      </c>
      <c r="F45">
        <v>53</v>
      </c>
      <c r="G45">
        <v>20</v>
      </c>
      <c r="H45" s="18">
        <v>20350</v>
      </c>
      <c r="I45">
        <v>43</v>
      </c>
      <c r="J45">
        <v>89</v>
      </c>
      <c r="K45" t="s">
        <v>673</v>
      </c>
      <c r="L45">
        <v>46</v>
      </c>
      <c r="M45">
        <v>271</v>
      </c>
      <c r="N45">
        <v>43</v>
      </c>
      <c r="O45">
        <v>73</v>
      </c>
      <c r="P45">
        <v>30</v>
      </c>
      <c r="Q45">
        <v>9</v>
      </c>
      <c r="R45">
        <v>45</v>
      </c>
      <c r="S45">
        <v>88</v>
      </c>
      <c r="T45">
        <v>91</v>
      </c>
      <c r="U45" t="s">
        <v>532</v>
      </c>
    </row>
    <row r="46" spans="1:21" x14ac:dyDescent="0.3">
      <c r="A46">
        <v>44</v>
      </c>
      <c r="B46" t="s">
        <v>72</v>
      </c>
      <c r="C46">
        <v>1</v>
      </c>
      <c r="D46" s="1">
        <v>45850</v>
      </c>
      <c r="E46">
        <v>48</v>
      </c>
      <c r="F46">
        <v>33</v>
      </c>
      <c r="G46">
        <v>12</v>
      </c>
      <c r="H46" s="18">
        <v>38000</v>
      </c>
      <c r="I46">
        <v>38</v>
      </c>
      <c r="J46">
        <v>100</v>
      </c>
      <c r="K46" t="s">
        <v>455</v>
      </c>
      <c r="L46">
        <v>13</v>
      </c>
      <c r="M46">
        <v>42</v>
      </c>
      <c r="N46">
        <v>28</v>
      </c>
      <c r="O46">
        <v>13</v>
      </c>
      <c r="P46">
        <v>55</v>
      </c>
      <c r="Q46">
        <v>26</v>
      </c>
      <c r="R46">
        <v>59</v>
      </c>
      <c r="S46">
        <v>57</v>
      </c>
      <c r="T46">
        <v>95</v>
      </c>
      <c r="U46" t="s">
        <v>532</v>
      </c>
    </row>
    <row r="47" spans="1:21" x14ac:dyDescent="0.3">
      <c r="A47">
        <v>45</v>
      </c>
      <c r="B47" t="s">
        <v>103</v>
      </c>
      <c r="C47">
        <v>0</v>
      </c>
      <c r="D47" s="1">
        <v>61524</v>
      </c>
      <c r="E47">
        <v>38</v>
      </c>
      <c r="F47">
        <v>31</v>
      </c>
      <c r="G47">
        <v>10</v>
      </c>
      <c r="H47" s="18">
        <v>11950</v>
      </c>
      <c r="I47">
        <v>32</v>
      </c>
      <c r="J47">
        <v>100</v>
      </c>
      <c r="K47" t="s">
        <v>17</v>
      </c>
      <c r="L47">
        <v>37</v>
      </c>
      <c r="M47">
        <v>73</v>
      </c>
      <c r="N47">
        <v>27</v>
      </c>
      <c r="O47">
        <v>69</v>
      </c>
      <c r="P47">
        <v>35</v>
      </c>
      <c r="Q47">
        <v>40</v>
      </c>
      <c r="R47">
        <v>44</v>
      </c>
      <c r="S47">
        <v>64</v>
      </c>
      <c r="T47">
        <v>98</v>
      </c>
      <c r="U47" t="s">
        <v>532</v>
      </c>
    </row>
    <row r="48" spans="1:21" x14ac:dyDescent="0.3">
      <c r="A48">
        <v>46</v>
      </c>
      <c r="B48" t="s">
        <v>96</v>
      </c>
      <c r="C48">
        <v>2</v>
      </c>
      <c r="D48" s="1">
        <v>61470</v>
      </c>
      <c r="E48">
        <v>46</v>
      </c>
      <c r="F48">
        <v>57</v>
      </c>
      <c r="G48">
        <v>24</v>
      </c>
      <c r="H48" s="18">
        <v>30232</v>
      </c>
      <c r="I48">
        <v>32</v>
      </c>
      <c r="J48">
        <v>50</v>
      </c>
      <c r="K48" t="s">
        <v>22</v>
      </c>
      <c r="L48">
        <v>27</v>
      </c>
      <c r="M48">
        <v>517</v>
      </c>
      <c r="N48">
        <v>76</v>
      </c>
      <c r="O48">
        <v>43</v>
      </c>
      <c r="P48">
        <v>47</v>
      </c>
      <c r="Q48">
        <v>79</v>
      </c>
      <c r="R48">
        <v>48</v>
      </c>
      <c r="S48">
        <v>13</v>
      </c>
      <c r="T48">
        <v>97</v>
      </c>
      <c r="U48" t="s">
        <v>532</v>
      </c>
    </row>
    <row r="49" spans="1:21" x14ac:dyDescent="0.3">
      <c r="A49">
        <v>46</v>
      </c>
      <c r="B49" t="s">
        <v>380</v>
      </c>
      <c r="C49">
        <v>2</v>
      </c>
      <c r="D49" s="1">
        <v>56654</v>
      </c>
      <c r="E49">
        <v>50</v>
      </c>
      <c r="F49">
        <v>50</v>
      </c>
      <c r="G49">
        <v>30</v>
      </c>
      <c r="H49" s="18">
        <v>25000</v>
      </c>
      <c r="I49">
        <v>31</v>
      </c>
      <c r="J49">
        <v>100</v>
      </c>
      <c r="K49" t="s">
        <v>1</v>
      </c>
      <c r="L49">
        <v>52</v>
      </c>
      <c r="M49" s="1">
        <v>1048</v>
      </c>
      <c r="N49">
        <v>89</v>
      </c>
      <c r="O49">
        <v>46</v>
      </c>
      <c r="P49">
        <v>50</v>
      </c>
      <c r="Q49">
        <v>43</v>
      </c>
      <c r="R49">
        <v>39</v>
      </c>
      <c r="S49">
        <v>38</v>
      </c>
      <c r="T49">
        <v>96</v>
      </c>
      <c r="U49" t="s">
        <v>532</v>
      </c>
    </row>
    <row r="50" spans="1:21" x14ac:dyDescent="0.3">
      <c r="A50">
        <v>48</v>
      </c>
      <c r="B50" t="s">
        <v>88</v>
      </c>
      <c r="C50">
        <v>2</v>
      </c>
      <c r="D50" s="1">
        <v>58512</v>
      </c>
      <c r="E50">
        <v>51</v>
      </c>
      <c r="F50">
        <v>45</v>
      </c>
      <c r="G50">
        <v>20</v>
      </c>
      <c r="H50" s="18">
        <v>23100</v>
      </c>
      <c r="I50">
        <v>46</v>
      </c>
      <c r="J50">
        <v>100</v>
      </c>
      <c r="K50" t="s">
        <v>674</v>
      </c>
      <c r="L50">
        <v>47</v>
      </c>
      <c r="M50">
        <v>710</v>
      </c>
      <c r="N50">
        <v>78</v>
      </c>
      <c r="O50">
        <v>18</v>
      </c>
      <c r="P50">
        <v>45</v>
      </c>
      <c r="Q50">
        <v>50</v>
      </c>
      <c r="R50">
        <v>38</v>
      </c>
      <c r="S50">
        <v>33</v>
      </c>
      <c r="T50">
        <v>93</v>
      </c>
      <c r="U50" t="s">
        <v>532</v>
      </c>
    </row>
    <row r="51" spans="1:21" x14ac:dyDescent="0.3">
      <c r="A51">
        <v>49</v>
      </c>
      <c r="B51" t="s">
        <v>137</v>
      </c>
      <c r="C51">
        <v>0</v>
      </c>
      <c r="D51" s="1">
        <v>55702</v>
      </c>
      <c r="E51">
        <v>57</v>
      </c>
      <c r="F51">
        <v>26</v>
      </c>
      <c r="G51">
        <v>8</v>
      </c>
      <c r="H51" t="s">
        <v>675</v>
      </c>
      <c r="I51">
        <v>25</v>
      </c>
      <c r="J51">
        <v>0</v>
      </c>
      <c r="K51" t="s">
        <v>23</v>
      </c>
      <c r="L51">
        <v>76</v>
      </c>
      <c r="M51">
        <v>91</v>
      </c>
      <c r="N51">
        <v>94</v>
      </c>
      <c r="O51">
        <v>32</v>
      </c>
      <c r="P51">
        <v>54</v>
      </c>
      <c r="Q51">
        <v>32</v>
      </c>
      <c r="R51">
        <v>68</v>
      </c>
      <c r="S51">
        <v>47</v>
      </c>
      <c r="T51">
        <v>99</v>
      </c>
      <c r="U51" t="s">
        <v>532</v>
      </c>
    </row>
    <row r="52" spans="1:21" x14ac:dyDescent="0.3">
      <c r="A52">
        <v>50</v>
      </c>
      <c r="B52" t="s">
        <v>111</v>
      </c>
      <c r="C52">
        <v>0</v>
      </c>
      <c r="D52" s="1">
        <v>56266</v>
      </c>
      <c r="E52">
        <v>53</v>
      </c>
      <c r="F52">
        <v>30</v>
      </c>
      <c r="G52">
        <v>14</v>
      </c>
      <c r="H52" s="18">
        <v>19900</v>
      </c>
      <c r="I52">
        <v>28</v>
      </c>
      <c r="J52">
        <v>17</v>
      </c>
      <c r="K52" t="s">
        <v>2</v>
      </c>
      <c r="L52">
        <v>47</v>
      </c>
      <c r="M52">
        <v>93</v>
      </c>
      <c r="N52">
        <v>49</v>
      </c>
      <c r="O52">
        <v>20</v>
      </c>
      <c r="P52">
        <v>56</v>
      </c>
      <c r="Q52">
        <v>42</v>
      </c>
      <c r="R52">
        <v>45</v>
      </c>
      <c r="S52">
        <v>58</v>
      </c>
      <c r="T52">
        <v>88</v>
      </c>
      <c r="U52" t="s">
        <v>532</v>
      </c>
    </row>
    <row r="53" spans="1:21" x14ac:dyDescent="0.3">
      <c r="A53">
        <v>51</v>
      </c>
      <c r="B53" t="s">
        <v>104</v>
      </c>
      <c r="C53">
        <v>1</v>
      </c>
      <c r="D53" s="1">
        <v>55044</v>
      </c>
      <c r="E53">
        <v>57</v>
      </c>
      <c r="F53">
        <v>43</v>
      </c>
      <c r="G53">
        <v>16</v>
      </c>
      <c r="H53" s="18">
        <v>4800</v>
      </c>
      <c r="I53">
        <v>44</v>
      </c>
      <c r="J53">
        <v>100</v>
      </c>
      <c r="K53" t="s">
        <v>1</v>
      </c>
      <c r="L53">
        <v>23</v>
      </c>
      <c r="M53">
        <v>512</v>
      </c>
      <c r="N53">
        <v>77</v>
      </c>
      <c r="O53">
        <v>23</v>
      </c>
      <c r="P53">
        <v>49</v>
      </c>
      <c r="Q53">
        <v>46</v>
      </c>
      <c r="R53">
        <v>43</v>
      </c>
      <c r="S53">
        <v>47</v>
      </c>
      <c r="T53">
        <v>92</v>
      </c>
      <c r="U53" t="s">
        <v>532</v>
      </c>
    </row>
    <row r="54" spans="1:21" x14ac:dyDescent="0.3">
      <c r="A54">
        <v>52</v>
      </c>
      <c r="B54" t="s">
        <v>93</v>
      </c>
      <c r="C54">
        <v>2</v>
      </c>
      <c r="D54" s="1">
        <v>50662</v>
      </c>
      <c r="E54">
        <v>50</v>
      </c>
      <c r="F54">
        <v>47</v>
      </c>
      <c r="G54">
        <v>30</v>
      </c>
      <c r="H54" s="18">
        <v>21800</v>
      </c>
      <c r="I54">
        <v>44</v>
      </c>
      <c r="J54">
        <v>100</v>
      </c>
      <c r="K54" t="s">
        <v>1</v>
      </c>
      <c r="L54">
        <v>63</v>
      </c>
      <c r="M54">
        <v>501</v>
      </c>
      <c r="N54">
        <v>93</v>
      </c>
      <c r="O54">
        <v>33</v>
      </c>
      <c r="P54">
        <v>50</v>
      </c>
      <c r="Q54">
        <v>45</v>
      </c>
      <c r="R54">
        <v>36</v>
      </c>
      <c r="S54">
        <v>33</v>
      </c>
      <c r="T54">
        <v>96</v>
      </c>
      <c r="U54" t="s">
        <v>532</v>
      </c>
    </row>
    <row r="55" spans="1:21" x14ac:dyDescent="0.3">
      <c r="A55">
        <v>53</v>
      </c>
      <c r="B55" t="s">
        <v>98</v>
      </c>
      <c r="C55">
        <v>0</v>
      </c>
      <c r="D55" s="1">
        <v>61683</v>
      </c>
      <c r="E55">
        <v>50</v>
      </c>
      <c r="F55">
        <v>28</v>
      </c>
      <c r="G55">
        <v>12</v>
      </c>
      <c r="H55" t="s">
        <v>676</v>
      </c>
      <c r="I55">
        <v>27</v>
      </c>
      <c r="J55">
        <v>9</v>
      </c>
      <c r="K55" t="s">
        <v>23</v>
      </c>
      <c r="L55">
        <v>43</v>
      </c>
      <c r="M55">
        <v>98</v>
      </c>
      <c r="N55">
        <v>61</v>
      </c>
      <c r="O55">
        <v>41</v>
      </c>
      <c r="P55">
        <v>53</v>
      </c>
      <c r="Q55">
        <v>21</v>
      </c>
      <c r="R55">
        <v>39</v>
      </c>
      <c r="S55">
        <v>82</v>
      </c>
      <c r="T55">
        <v>88</v>
      </c>
      <c r="U55" t="s">
        <v>434</v>
      </c>
    </row>
    <row r="56" spans="1:21" x14ac:dyDescent="0.3">
      <c r="A56">
        <v>53</v>
      </c>
      <c r="B56" t="s">
        <v>78</v>
      </c>
      <c r="C56">
        <v>0</v>
      </c>
      <c r="D56" s="1">
        <v>63272</v>
      </c>
      <c r="E56">
        <v>42</v>
      </c>
      <c r="F56">
        <v>23</v>
      </c>
      <c r="G56">
        <v>12</v>
      </c>
      <c r="H56" s="19">
        <v>31200</v>
      </c>
      <c r="I56">
        <v>38</v>
      </c>
      <c r="J56">
        <v>3</v>
      </c>
      <c r="K56" t="s">
        <v>677</v>
      </c>
      <c r="L56">
        <v>55</v>
      </c>
      <c r="M56">
        <v>980</v>
      </c>
      <c r="N56">
        <v>31</v>
      </c>
      <c r="O56">
        <v>69</v>
      </c>
      <c r="P56" t="s">
        <v>174</v>
      </c>
      <c r="Q56">
        <v>7</v>
      </c>
      <c r="R56">
        <v>39</v>
      </c>
      <c r="S56">
        <v>95</v>
      </c>
      <c r="T56">
        <v>62</v>
      </c>
      <c r="U56" t="s">
        <v>532</v>
      </c>
    </row>
    <row r="57" spans="1:21" x14ac:dyDescent="0.3">
      <c r="A57">
        <v>55</v>
      </c>
      <c r="B57" t="s">
        <v>395</v>
      </c>
      <c r="C57">
        <v>0</v>
      </c>
      <c r="D57" s="1">
        <v>55408</v>
      </c>
      <c r="E57">
        <v>44</v>
      </c>
      <c r="F57">
        <v>26</v>
      </c>
      <c r="G57">
        <v>12</v>
      </c>
      <c r="H57" t="s">
        <v>678</v>
      </c>
      <c r="I57">
        <v>33</v>
      </c>
      <c r="J57">
        <v>66</v>
      </c>
      <c r="K57" t="s">
        <v>4</v>
      </c>
      <c r="L57">
        <v>45</v>
      </c>
      <c r="M57">
        <v>66</v>
      </c>
      <c r="N57">
        <v>33</v>
      </c>
      <c r="O57">
        <v>32</v>
      </c>
      <c r="P57" t="s">
        <v>174</v>
      </c>
      <c r="Q57">
        <v>28</v>
      </c>
      <c r="R57">
        <v>53</v>
      </c>
      <c r="S57">
        <v>64</v>
      </c>
      <c r="T57">
        <v>92</v>
      </c>
      <c r="U57" t="s">
        <v>532</v>
      </c>
    </row>
    <row r="58" spans="1:21" x14ac:dyDescent="0.3">
      <c r="A58">
        <v>55</v>
      </c>
      <c r="B58" t="s">
        <v>86</v>
      </c>
      <c r="C58">
        <v>0</v>
      </c>
      <c r="D58" s="1">
        <v>55696</v>
      </c>
      <c r="E58">
        <v>52</v>
      </c>
      <c r="F58">
        <v>50</v>
      </c>
      <c r="G58">
        <v>28</v>
      </c>
      <c r="H58" s="18">
        <v>23100</v>
      </c>
      <c r="I58">
        <v>36</v>
      </c>
      <c r="J58">
        <v>100</v>
      </c>
      <c r="K58" t="s">
        <v>1</v>
      </c>
      <c r="L58">
        <v>91</v>
      </c>
      <c r="M58">
        <v>528</v>
      </c>
      <c r="N58">
        <v>46</v>
      </c>
      <c r="O58">
        <v>38</v>
      </c>
      <c r="P58">
        <v>48</v>
      </c>
      <c r="Q58">
        <v>44</v>
      </c>
      <c r="R58">
        <v>37</v>
      </c>
      <c r="S58">
        <v>24</v>
      </c>
      <c r="T58">
        <v>91</v>
      </c>
      <c r="U58" t="s">
        <v>532</v>
      </c>
    </row>
    <row r="59" spans="1:21" x14ac:dyDescent="0.3">
      <c r="A59">
        <v>55</v>
      </c>
      <c r="B59" t="s">
        <v>91</v>
      </c>
      <c r="C59">
        <v>2</v>
      </c>
      <c r="D59" s="1">
        <v>63084</v>
      </c>
      <c r="E59">
        <v>33</v>
      </c>
      <c r="F59">
        <v>33</v>
      </c>
      <c r="G59">
        <v>23</v>
      </c>
      <c r="H59" s="18">
        <v>8350</v>
      </c>
      <c r="I59">
        <v>38</v>
      </c>
      <c r="J59">
        <v>100</v>
      </c>
      <c r="K59" t="s">
        <v>17</v>
      </c>
      <c r="L59">
        <v>23</v>
      </c>
      <c r="M59">
        <v>207</v>
      </c>
      <c r="N59">
        <v>68</v>
      </c>
      <c r="O59">
        <v>50</v>
      </c>
      <c r="P59">
        <v>52</v>
      </c>
      <c r="Q59">
        <v>57</v>
      </c>
      <c r="R59">
        <v>44</v>
      </c>
      <c r="S59">
        <v>8</v>
      </c>
      <c r="T59">
        <v>100</v>
      </c>
      <c r="U59" t="s">
        <v>434</v>
      </c>
    </row>
    <row r="60" spans="1:21" x14ac:dyDescent="0.3">
      <c r="A60">
        <v>58</v>
      </c>
      <c r="B60" t="s">
        <v>94</v>
      </c>
      <c r="C60">
        <v>2</v>
      </c>
      <c r="D60" s="1">
        <v>54896</v>
      </c>
      <c r="E60">
        <v>55</v>
      </c>
      <c r="F60">
        <v>43</v>
      </c>
      <c r="G60">
        <v>30</v>
      </c>
      <c r="H60" s="18">
        <v>21200</v>
      </c>
      <c r="I60">
        <v>50</v>
      </c>
      <c r="J60">
        <v>100</v>
      </c>
      <c r="K60" t="s">
        <v>1</v>
      </c>
      <c r="L60">
        <v>53</v>
      </c>
      <c r="M60">
        <v>499</v>
      </c>
      <c r="N60">
        <v>60</v>
      </c>
      <c r="O60">
        <v>23</v>
      </c>
      <c r="P60">
        <v>52</v>
      </c>
      <c r="Q60">
        <v>64</v>
      </c>
      <c r="R60">
        <v>41</v>
      </c>
      <c r="S60">
        <v>34</v>
      </c>
      <c r="T60">
        <v>90</v>
      </c>
      <c r="U60" t="s">
        <v>532</v>
      </c>
    </row>
    <row r="61" spans="1:21" x14ac:dyDescent="0.3">
      <c r="A61">
        <v>59</v>
      </c>
      <c r="B61" t="s">
        <v>131</v>
      </c>
      <c r="C61">
        <v>1</v>
      </c>
      <c r="D61" s="1">
        <v>49291</v>
      </c>
      <c r="E61">
        <v>62</v>
      </c>
      <c r="F61">
        <v>45</v>
      </c>
      <c r="G61">
        <v>23</v>
      </c>
      <c r="H61" t="s">
        <v>679</v>
      </c>
      <c r="I61">
        <v>43</v>
      </c>
      <c r="J61">
        <v>19</v>
      </c>
      <c r="K61" t="s">
        <v>29</v>
      </c>
      <c r="L61">
        <v>2</v>
      </c>
      <c r="M61">
        <v>122</v>
      </c>
      <c r="N61">
        <v>11</v>
      </c>
      <c r="O61">
        <v>10</v>
      </c>
      <c r="P61">
        <v>67</v>
      </c>
      <c r="Q61">
        <v>82</v>
      </c>
      <c r="R61">
        <v>97</v>
      </c>
      <c r="S61">
        <v>18</v>
      </c>
      <c r="T61">
        <v>96</v>
      </c>
      <c r="U61" t="s">
        <v>532</v>
      </c>
    </row>
    <row r="62" spans="1:21" x14ac:dyDescent="0.3">
      <c r="A62">
        <v>60</v>
      </c>
      <c r="B62" t="s">
        <v>108</v>
      </c>
      <c r="C62">
        <v>1</v>
      </c>
      <c r="D62" s="1">
        <v>58366</v>
      </c>
      <c r="E62">
        <v>47</v>
      </c>
      <c r="F62">
        <v>55</v>
      </c>
      <c r="G62">
        <v>30</v>
      </c>
      <c r="H62" s="18">
        <v>13250</v>
      </c>
      <c r="I62">
        <v>54</v>
      </c>
      <c r="J62">
        <v>100</v>
      </c>
      <c r="K62" t="s">
        <v>1</v>
      </c>
      <c r="L62">
        <v>49</v>
      </c>
      <c r="M62">
        <v>325</v>
      </c>
      <c r="N62">
        <v>95</v>
      </c>
      <c r="O62">
        <v>45</v>
      </c>
      <c r="P62">
        <v>55</v>
      </c>
      <c r="Q62">
        <v>48</v>
      </c>
      <c r="R62">
        <v>30</v>
      </c>
      <c r="S62">
        <v>21</v>
      </c>
      <c r="T62">
        <v>89</v>
      </c>
      <c r="U62" t="s">
        <v>532</v>
      </c>
    </row>
    <row r="63" spans="1:21" x14ac:dyDescent="0.3">
      <c r="A63">
        <v>61</v>
      </c>
      <c r="B63" t="s">
        <v>398</v>
      </c>
      <c r="C63">
        <v>0</v>
      </c>
      <c r="D63" s="1">
        <v>46578</v>
      </c>
      <c r="E63">
        <v>48</v>
      </c>
      <c r="F63">
        <v>38</v>
      </c>
      <c r="G63">
        <v>12</v>
      </c>
      <c r="H63" t="s">
        <v>680</v>
      </c>
      <c r="I63">
        <v>33</v>
      </c>
      <c r="J63">
        <v>49</v>
      </c>
      <c r="K63" t="s">
        <v>4</v>
      </c>
      <c r="L63">
        <v>59</v>
      </c>
      <c r="M63">
        <v>50</v>
      </c>
      <c r="N63">
        <v>71</v>
      </c>
      <c r="O63">
        <v>31</v>
      </c>
      <c r="P63">
        <v>69</v>
      </c>
      <c r="Q63">
        <v>75</v>
      </c>
      <c r="R63">
        <v>60</v>
      </c>
      <c r="S63">
        <v>74</v>
      </c>
      <c r="T63">
        <v>95</v>
      </c>
      <c r="U63" t="s">
        <v>532</v>
      </c>
    </row>
    <row r="64" spans="1:21" x14ac:dyDescent="0.3">
      <c r="A64">
        <v>62</v>
      </c>
      <c r="B64" t="s">
        <v>97</v>
      </c>
      <c r="C64">
        <v>2</v>
      </c>
      <c r="D64" s="1">
        <v>55694</v>
      </c>
      <c r="E64">
        <v>51</v>
      </c>
      <c r="F64">
        <v>45</v>
      </c>
      <c r="G64">
        <v>22</v>
      </c>
      <c r="H64" s="18">
        <v>18500</v>
      </c>
      <c r="I64">
        <v>39</v>
      </c>
      <c r="J64">
        <v>100</v>
      </c>
      <c r="K64" t="s">
        <v>1</v>
      </c>
      <c r="L64">
        <v>57</v>
      </c>
      <c r="M64">
        <v>729</v>
      </c>
      <c r="N64">
        <v>84</v>
      </c>
      <c r="O64">
        <v>82</v>
      </c>
      <c r="P64">
        <v>58</v>
      </c>
      <c r="Q64">
        <v>73</v>
      </c>
      <c r="R64">
        <v>36</v>
      </c>
      <c r="S64">
        <v>12</v>
      </c>
      <c r="T64">
        <v>98</v>
      </c>
      <c r="U64" t="s">
        <v>532</v>
      </c>
    </row>
    <row r="65" spans="1:21" x14ac:dyDescent="0.3">
      <c r="A65">
        <v>63</v>
      </c>
      <c r="B65" t="s">
        <v>115</v>
      </c>
      <c r="C65">
        <v>0</v>
      </c>
      <c r="D65" s="1">
        <v>66906</v>
      </c>
      <c r="E65">
        <v>44</v>
      </c>
      <c r="F65">
        <v>29</v>
      </c>
      <c r="G65">
        <v>14</v>
      </c>
      <c r="H65" s="18">
        <v>20500</v>
      </c>
      <c r="I65">
        <v>25</v>
      </c>
      <c r="J65">
        <v>4</v>
      </c>
      <c r="K65" t="s">
        <v>2</v>
      </c>
      <c r="L65">
        <v>15</v>
      </c>
      <c r="M65">
        <v>123</v>
      </c>
      <c r="N65">
        <v>59</v>
      </c>
      <c r="O65">
        <v>0</v>
      </c>
      <c r="P65">
        <v>60</v>
      </c>
      <c r="Q65">
        <v>59</v>
      </c>
      <c r="R65">
        <v>53</v>
      </c>
      <c r="S65">
        <v>25</v>
      </c>
      <c r="T65">
        <v>95</v>
      </c>
      <c r="U65" t="s">
        <v>532</v>
      </c>
    </row>
    <row r="66" spans="1:21" x14ac:dyDescent="0.3">
      <c r="A66">
        <v>63</v>
      </c>
      <c r="B66" t="s">
        <v>92</v>
      </c>
      <c r="C66">
        <v>0</v>
      </c>
      <c r="D66" s="1">
        <v>80858</v>
      </c>
      <c r="E66">
        <v>51</v>
      </c>
      <c r="F66">
        <v>60</v>
      </c>
      <c r="G66">
        <v>24</v>
      </c>
      <c r="H66" s="18">
        <v>1065</v>
      </c>
      <c r="I66">
        <v>22</v>
      </c>
      <c r="J66">
        <v>13</v>
      </c>
      <c r="K66" t="s">
        <v>6</v>
      </c>
      <c r="L66">
        <v>9</v>
      </c>
      <c r="M66">
        <v>325</v>
      </c>
      <c r="N66">
        <v>50</v>
      </c>
      <c r="O66">
        <v>10</v>
      </c>
      <c r="P66">
        <v>65</v>
      </c>
      <c r="Q66">
        <v>87</v>
      </c>
      <c r="R66">
        <v>38</v>
      </c>
      <c r="S66">
        <v>11</v>
      </c>
      <c r="T66">
        <v>100</v>
      </c>
      <c r="U66" t="s">
        <v>532</v>
      </c>
    </row>
    <row r="67" spans="1:21" x14ac:dyDescent="0.3">
      <c r="A67">
        <v>65</v>
      </c>
      <c r="B67" t="s">
        <v>106</v>
      </c>
      <c r="C67">
        <v>0</v>
      </c>
      <c r="D67" s="1">
        <v>59490</v>
      </c>
      <c r="E67">
        <v>71</v>
      </c>
      <c r="F67">
        <v>40</v>
      </c>
      <c r="G67">
        <v>12</v>
      </c>
      <c r="H67" t="s">
        <v>681</v>
      </c>
      <c r="I67">
        <v>41</v>
      </c>
      <c r="J67">
        <v>0</v>
      </c>
      <c r="K67" t="s">
        <v>4</v>
      </c>
      <c r="L67">
        <v>63</v>
      </c>
      <c r="M67">
        <v>70</v>
      </c>
      <c r="N67">
        <v>42</v>
      </c>
      <c r="O67">
        <v>40</v>
      </c>
      <c r="P67">
        <v>57</v>
      </c>
      <c r="Q67">
        <v>52</v>
      </c>
      <c r="R67">
        <v>55</v>
      </c>
      <c r="S67">
        <v>97</v>
      </c>
      <c r="T67">
        <v>95</v>
      </c>
      <c r="U67" t="s">
        <v>532</v>
      </c>
    </row>
    <row r="68" spans="1:21" x14ac:dyDescent="0.3">
      <c r="A68">
        <v>65</v>
      </c>
      <c r="B68" t="s">
        <v>100</v>
      </c>
      <c r="C68">
        <v>0</v>
      </c>
      <c r="D68" s="1">
        <v>57229</v>
      </c>
      <c r="E68">
        <v>50</v>
      </c>
      <c r="F68">
        <v>50</v>
      </c>
      <c r="G68">
        <v>27</v>
      </c>
      <c r="H68" s="18">
        <v>25000</v>
      </c>
      <c r="I68">
        <v>35</v>
      </c>
      <c r="J68">
        <v>51</v>
      </c>
      <c r="K68" t="s">
        <v>22</v>
      </c>
      <c r="L68">
        <v>16</v>
      </c>
      <c r="M68">
        <v>367</v>
      </c>
      <c r="N68">
        <v>74</v>
      </c>
      <c r="O68">
        <v>10</v>
      </c>
      <c r="P68">
        <v>68</v>
      </c>
      <c r="Q68">
        <v>72</v>
      </c>
      <c r="R68">
        <v>43</v>
      </c>
      <c r="S68">
        <v>8</v>
      </c>
      <c r="T68">
        <v>93</v>
      </c>
      <c r="U68" t="s">
        <v>532</v>
      </c>
    </row>
    <row r="69" spans="1:21" x14ac:dyDescent="0.3">
      <c r="A69">
        <v>67</v>
      </c>
      <c r="B69" t="s">
        <v>124</v>
      </c>
      <c r="C69">
        <v>0</v>
      </c>
      <c r="D69" s="1">
        <v>54870</v>
      </c>
      <c r="E69">
        <v>65</v>
      </c>
      <c r="F69">
        <v>21</v>
      </c>
      <c r="G69">
        <v>12</v>
      </c>
      <c r="H69" t="s">
        <v>682</v>
      </c>
      <c r="I69">
        <v>34</v>
      </c>
      <c r="J69">
        <v>1</v>
      </c>
      <c r="K69" t="s">
        <v>4</v>
      </c>
      <c r="L69">
        <v>65</v>
      </c>
      <c r="M69">
        <v>336</v>
      </c>
      <c r="N69">
        <v>64</v>
      </c>
      <c r="O69">
        <v>57</v>
      </c>
      <c r="P69">
        <v>57</v>
      </c>
      <c r="Q69">
        <v>62</v>
      </c>
      <c r="R69">
        <v>58</v>
      </c>
      <c r="S69">
        <v>90</v>
      </c>
      <c r="T69">
        <v>97</v>
      </c>
      <c r="U69" t="s">
        <v>532</v>
      </c>
    </row>
    <row r="70" spans="1:21" x14ac:dyDescent="0.3">
      <c r="A70">
        <v>68</v>
      </c>
      <c r="B70" t="s">
        <v>102</v>
      </c>
      <c r="C70">
        <v>1</v>
      </c>
      <c r="D70" s="1">
        <v>56344</v>
      </c>
      <c r="E70">
        <v>38</v>
      </c>
      <c r="F70">
        <v>43</v>
      </c>
      <c r="G70">
        <v>28</v>
      </c>
      <c r="H70" s="18">
        <v>9742</v>
      </c>
      <c r="I70">
        <v>28</v>
      </c>
      <c r="J70">
        <v>28</v>
      </c>
      <c r="K70" t="s">
        <v>17</v>
      </c>
      <c r="L70">
        <v>27</v>
      </c>
      <c r="M70">
        <v>164</v>
      </c>
      <c r="N70">
        <v>72</v>
      </c>
      <c r="O70">
        <v>35</v>
      </c>
      <c r="P70">
        <v>52</v>
      </c>
      <c r="Q70">
        <v>77</v>
      </c>
      <c r="R70">
        <v>48</v>
      </c>
      <c r="S70">
        <v>10</v>
      </c>
      <c r="T70">
        <v>96</v>
      </c>
      <c r="U70" t="s">
        <v>434</v>
      </c>
    </row>
    <row r="71" spans="1:21" x14ac:dyDescent="0.3">
      <c r="A71">
        <v>69</v>
      </c>
      <c r="B71" t="s">
        <v>113</v>
      </c>
      <c r="C71">
        <v>1</v>
      </c>
      <c r="D71" s="1">
        <v>48886</v>
      </c>
      <c r="E71">
        <v>51</v>
      </c>
      <c r="F71">
        <v>21</v>
      </c>
      <c r="G71">
        <v>14</v>
      </c>
      <c r="H71" t="s">
        <v>683</v>
      </c>
      <c r="I71">
        <v>42</v>
      </c>
      <c r="J71">
        <v>100</v>
      </c>
      <c r="K71" t="s">
        <v>23</v>
      </c>
      <c r="L71">
        <v>56</v>
      </c>
      <c r="M71">
        <v>57</v>
      </c>
      <c r="N71">
        <v>73</v>
      </c>
      <c r="O71">
        <v>53</v>
      </c>
      <c r="P71" t="s">
        <v>174</v>
      </c>
      <c r="Q71">
        <v>12</v>
      </c>
      <c r="R71">
        <v>44</v>
      </c>
      <c r="S71">
        <v>60</v>
      </c>
      <c r="T71">
        <v>84</v>
      </c>
      <c r="U71" t="s">
        <v>434</v>
      </c>
    </row>
    <row r="72" spans="1:21" x14ac:dyDescent="0.3">
      <c r="A72">
        <v>70</v>
      </c>
      <c r="B72" t="s">
        <v>374</v>
      </c>
      <c r="C72">
        <v>0</v>
      </c>
      <c r="D72" s="1">
        <v>50562</v>
      </c>
      <c r="E72">
        <v>66</v>
      </c>
      <c r="F72">
        <v>27</v>
      </c>
      <c r="G72">
        <v>12</v>
      </c>
      <c r="H72" t="s">
        <v>684</v>
      </c>
      <c r="I72">
        <v>36</v>
      </c>
      <c r="J72">
        <v>2</v>
      </c>
      <c r="K72" t="s">
        <v>4</v>
      </c>
      <c r="L72">
        <v>64</v>
      </c>
      <c r="M72">
        <v>91</v>
      </c>
      <c r="N72">
        <v>29</v>
      </c>
      <c r="O72">
        <v>20</v>
      </c>
      <c r="P72">
        <v>76</v>
      </c>
      <c r="Q72">
        <v>83</v>
      </c>
      <c r="R72">
        <v>50</v>
      </c>
      <c r="S72">
        <v>76</v>
      </c>
      <c r="T72">
        <v>100</v>
      </c>
      <c r="U72" t="s">
        <v>532</v>
      </c>
    </row>
    <row r="73" spans="1:21" x14ac:dyDescent="0.3">
      <c r="A73">
        <v>71</v>
      </c>
      <c r="B73" t="s">
        <v>109</v>
      </c>
      <c r="C73">
        <v>1</v>
      </c>
      <c r="D73" s="1">
        <v>49871</v>
      </c>
      <c r="E73">
        <v>50</v>
      </c>
      <c r="F73">
        <v>53</v>
      </c>
      <c r="G73">
        <v>28</v>
      </c>
      <c r="H73" s="18">
        <v>18900</v>
      </c>
      <c r="I73">
        <v>48</v>
      </c>
      <c r="J73">
        <v>100</v>
      </c>
      <c r="K73" t="s">
        <v>1</v>
      </c>
      <c r="L73">
        <v>32</v>
      </c>
      <c r="M73">
        <v>601</v>
      </c>
      <c r="N73">
        <v>75</v>
      </c>
      <c r="O73">
        <v>27</v>
      </c>
      <c r="P73">
        <v>67</v>
      </c>
      <c r="Q73">
        <v>31</v>
      </c>
      <c r="R73">
        <v>39</v>
      </c>
      <c r="S73">
        <v>24</v>
      </c>
      <c r="T73">
        <v>84</v>
      </c>
      <c r="U73" t="s">
        <v>532</v>
      </c>
    </row>
    <row r="74" spans="1:21" x14ac:dyDescent="0.3">
      <c r="A74">
        <v>72</v>
      </c>
      <c r="B74" t="s">
        <v>122</v>
      </c>
      <c r="C74">
        <v>2</v>
      </c>
      <c r="D74" s="1">
        <v>52112</v>
      </c>
      <c r="E74">
        <v>54</v>
      </c>
      <c r="F74">
        <v>28</v>
      </c>
      <c r="G74">
        <v>36</v>
      </c>
      <c r="H74" s="18">
        <v>17800</v>
      </c>
      <c r="I74">
        <v>60</v>
      </c>
      <c r="J74">
        <v>100</v>
      </c>
      <c r="K74" t="s">
        <v>1</v>
      </c>
      <c r="L74">
        <v>25</v>
      </c>
      <c r="M74">
        <v>389</v>
      </c>
      <c r="N74">
        <v>45</v>
      </c>
      <c r="O74">
        <v>25</v>
      </c>
      <c r="P74">
        <v>76</v>
      </c>
      <c r="Q74">
        <v>33</v>
      </c>
      <c r="R74">
        <v>39</v>
      </c>
      <c r="S74">
        <v>14</v>
      </c>
      <c r="T74">
        <v>77</v>
      </c>
      <c r="U74" t="s">
        <v>532</v>
      </c>
    </row>
    <row r="75" spans="1:21" x14ac:dyDescent="0.3">
      <c r="A75">
        <v>72</v>
      </c>
      <c r="B75" t="s">
        <v>129</v>
      </c>
      <c r="C75">
        <v>1</v>
      </c>
      <c r="D75" s="1">
        <v>67512</v>
      </c>
      <c r="E75">
        <v>41</v>
      </c>
      <c r="F75">
        <v>45</v>
      </c>
      <c r="G75">
        <v>22</v>
      </c>
      <c r="H75" t="s">
        <v>685</v>
      </c>
      <c r="I75">
        <v>26</v>
      </c>
      <c r="J75">
        <v>9</v>
      </c>
      <c r="K75" t="s">
        <v>28</v>
      </c>
      <c r="L75">
        <v>33</v>
      </c>
      <c r="M75">
        <v>634</v>
      </c>
      <c r="N75">
        <v>79</v>
      </c>
      <c r="O75">
        <v>9</v>
      </c>
      <c r="P75">
        <v>67</v>
      </c>
      <c r="Q75">
        <v>71</v>
      </c>
      <c r="R75">
        <v>39</v>
      </c>
      <c r="S75">
        <v>13</v>
      </c>
      <c r="T75">
        <v>97</v>
      </c>
      <c r="U75" t="s">
        <v>434</v>
      </c>
    </row>
    <row r="76" spans="1:21" x14ac:dyDescent="0.3">
      <c r="A76">
        <v>74</v>
      </c>
      <c r="B76" t="s">
        <v>120</v>
      </c>
      <c r="C76">
        <v>0</v>
      </c>
      <c r="D76" s="1">
        <v>53988</v>
      </c>
      <c r="E76">
        <v>65</v>
      </c>
      <c r="F76">
        <v>43</v>
      </c>
      <c r="G76">
        <v>14</v>
      </c>
      <c r="H76" t="s">
        <v>678</v>
      </c>
      <c r="I76">
        <v>36</v>
      </c>
      <c r="J76">
        <v>84</v>
      </c>
      <c r="K76" t="s">
        <v>4</v>
      </c>
      <c r="L76">
        <v>45</v>
      </c>
      <c r="M76">
        <v>95</v>
      </c>
      <c r="N76">
        <v>51</v>
      </c>
      <c r="O76">
        <v>7</v>
      </c>
      <c r="P76">
        <v>79</v>
      </c>
      <c r="Q76">
        <v>36</v>
      </c>
      <c r="R76">
        <v>53</v>
      </c>
      <c r="S76">
        <v>94</v>
      </c>
      <c r="T76">
        <v>91</v>
      </c>
      <c r="U76" t="s">
        <v>532</v>
      </c>
    </row>
    <row r="77" spans="1:21" x14ac:dyDescent="0.3">
      <c r="A77">
        <v>75</v>
      </c>
      <c r="B77" t="s">
        <v>409</v>
      </c>
      <c r="C77">
        <v>0</v>
      </c>
      <c r="D77" s="1">
        <v>47474</v>
      </c>
      <c r="E77">
        <v>79</v>
      </c>
      <c r="F77">
        <v>36</v>
      </c>
      <c r="G77">
        <v>12</v>
      </c>
      <c r="H77" t="s">
        <v>686</v>
      </c>
      <c r="I77">
        <v>49</v>
      </c>
      <c r="J77">
        <v>0</v>
      </c>
      <c r="K77" t="s">
        <v>4</v>
      </c>
      <c r="L77">
        <v>54</v>
      </c>
      <c r="M77">
        <v>42</v>
      </c>
      <c r="N77">
        <v>16</v>
      </c>
      <c r="O77">
        <v>36</v>
      </c>
      <c r="P77">
        <v>76</v>
      </c>
      <c r="Q77">
        <v>67</v>
      </c>
      <c r="R77">
        <v>70</v>
      </c>
      <c r="S77">
        <v>90</v>
      </c>
      <c r="T77">
        <v>87</v>
      </c>
      <c r="U77" t="s">
        <v>532</v>
      </c>
    </row>
    <row r="78" spans="1:21" x14ac:dyDescent="0.3">
      <c r="A78">
        <v>76</v>
      </c>
      <c r="B78" t="s">
        <v>84</v>
      </c>
      <c r="C78">
        <v>1</v>
      </c>
      <c r="D78" s="1">
        <v>79467</v>
      </c>
      <c r="E78">
        <v>32</v>
      </c>
      <c r="F78">
        <v>17</v>
      </c>
      <c r="G78">
        <v>29</v>
      </c>
      <c r="H78" s="18">
        <v>0</v>
      </c>
      <c r="I78">
        <v>31</v>
      </c>
      <c r="J78">
        <v>89</v>
      </c>
      <c r="K78" t="s">
        <v>6</v>
      </c>
      <c r="L78">
        <v>20</v>
      </c>
      <c r="M78">
        <v>448</v>
      </c>
      <c r="N78">
        <v>85</v>
      </c>
      <c r="O78">
        <v>6</v>
      </c>
      <c r="P78" t="s">
        <v>174</v>
      </c>
      <c r="Q78">
        <v>92</v>
      </c>
      <c r="R78">
        <v>31</v>
      </c>
      <c r="S78">
        <v>30</v>
      </c>
      <c r="T78">
        <v>100</v>
      </c>
      <c r="U78" t="s">
        <v>434</v>
      </c>
    </row>
    <row r="79" spans="1:21" x14ac:dyDescent="0.3">
      <c r="A79">
        <v>77</v>
      </c>
      <c r="B79" t="s">
        <v>99</v>
      </c>
      <c r="C79">
        <v>2</v>
      </c>
      <c r="D79" s="1">
        <v>49797</v>
      </c>
      <c r="E79">
        <v>50</v>
      </c>
      <c r="F79">
        <v>40</v>
      </c>
      <c r="G79">
        <v>32</v>
      </c>
      <c r="H79" s="18">
        <v>19000</v>
      </c>
      <c r="I79">
        <v>43</v>
      </c>
      <c r="J79">
        <v>100</v>
      </c>
      <c r="K79" t="s">
        <v>1</v>
      </c>
      <c r="L79">
        <v>41</v>
      </c>
      <c r="M79">
        <v>512</v>
      </c>
      <c r="N79">
        <v>80</v>
      </c>
      <c r="O79">
        <v>29</v>
      </c>
      <c r="P79">
        <v>75</v>
      </c>
      <c r="Q79">
        <v>66</v>
      </c>
      <c r="R79">
        <v>38</v>
      </c>
      <c r="S79">
        <v>27</v>
      </c>
      <c r="T79">
        <v>81</v>
      </c>
      <c r="U79" t="s">
        <v>532</v>
      </c>
    </row>
    <row r="80" spans="1:21" x14ac:dyDescent="0.3">
      <c r="A80">
        <v>77</v>
      </c>
      <c r="B80" t="s">
        <v>112</v>
      </c>
      <c r="C80">
        <v>0</v>
      </c>
      <c r="D80" s="1">
        <v>40806</v>
      </c>
      <c r="E80">
        <v>52</v>
      </c>
      <c r="F80">
        <v>50</v>
      </c>
      <c r="G80">
        <v>23</v>
      </c>
      <c r="H80" s="18">
        <v>9800</v>
      </c>
      <c r="I80">
        <v>47</v>
      </c>
      <c r="J80">
        <v>8</v>
      </c>
      <c r="K80" t="s">
        <v>9</v>
      </c>
      <c r="L80">
        <v>9</v>
      </c>
      <c r="M80">
        <v>61</v>
      </c>
      <c r="N80">
        <v>21</v>
      </c>
      <c r="O80">
        <v>78</v>
      </c>
      <c r="P80" t="s">
        <v>174</v>
      </c>
      <c r="Q80">
        <v>89</v>
      </c>
      <c r="R80">
        <v>51</v>
      </c>
      <c r="S80">
        <v>26</v>
      </c>
      <c r="T80">
        <v>100</v>
      </c>
      <c r="U80" t="s">
        <v>532</v>
      </c>
    </row>
    <row r="81" spans="1:21" x14ac:dyDescent="0.3">
      <c r="A81">
        <v>79</v>
      </c>
      <c r="B81" t="s">
        <v>498</v>
      </c>
      <c r="C81">
        <v>0</v>
      </c>
      <c r="D81" s="1">
        <v>45082</v>
      </c>
      <c r="E81">
        <v>58</v>
      </c>
      <c r="F81">
        <v>64</v>
      </c>
      <c r="G81">
        <v>14</v>
      </c>
      <c r="H81" t="s">
        <v>687</v>
      </c>
      <c r="I81">
        <v>38</v>
      </c>
      <c r="J81">
        <v>13</v>
      </c>
      <c r="K81" t="s">
        <v>4</v>
      </c>
      <c r="L81">
        <v>45</v>
      </c>
      <c r="M81">
        <v>145</v>
      </c>
      <c r="N81">
        <v>34</v>
      </c>
      <c r="O81">
        <v>18</v>
      </c>
      <c r="P81">
        <v>68</v>
      </c>
      <c r="Q81">
        <v>61</v>
      </c>
      <c r="R81">
        <v>49</v>
      </c>
      <c r="S81">
        <v>88</v>
      </c>
      <c r="T81">
        <v>83</v>
      </c>
      <c r="U81" t="s">
        <v>532</v>
      </c>
    </row>
    <row r="82" spans="1:21" x14ac:dyDescent="0.3">
      <c r="A82">
        <v>80</v>
      </c>
      <c r="B82" t="s">
        <v>641</v>
      </c>
      <c r="C82">
        <v>0</v>
      </c>
      <c r="D82" s="1">
        <v>52341</v>
      </c>
      <c r="E82">
        <v>49</v>
      </c>
      <c r="F82">
        <v>35</v>
      </c>
      <c r="G82">
        <v>12</v>
      </c>
      <c r="H82" t="s">
        <v>682</v>
      </c>
      <c r="I82">
        <v>36</v>
      </c>
      <c r="J82">
        <v>30</v>
      </c>
      <c r="K82" t="s">
        <v>4</v>
      </c>
      <c r="L82">
        <v>48</v>
      </c>
      <c r="M82">
        <v>37</v>
      </c>
      <c r="N82">
        <v>81</v>
      </c>
      <c r="O82">
        <v>47</v>
      </c>
      <c r="P82">
        <v>67</v>
      </c>
      <c r="Q82">
        <v>86</v>
      </c>
      <c r="R82">
        <v>58</v>
      </c>
      <c r="S82">
        <v>92</v>
      </c>
      <c r="T82">
        <v>79</v>
      </c>
      <c r="U82" t="s">
        <v>532</v>
      </c>
    </row>
    <row r="83" spans="1:21" x14ac:dyDescent="0.3">
      <c r="A83">
        <v>81</v>
      </c>
      <c r="B83" t="s">
        <v>135</v>
      </c>
      <c r="C83">
        <v>1</v>
      </c>
      <c r="D83" s="1">
        <v>51406</v>
      </c>
      <c r="E83">
        <v>58</v>
      </c>
      <c r="F83">
        <v>11</v>
      </c>
      <c r="G83">
        <v>21</v>
      </c>
      <c r="H83" t="s">
        <v>628</v>
      </c>
      <c r="I83">
        <v>44</v>
      </c>
      <c r="J83">
        <v>0</v>
      </c>
      <c r="K83" t="s">
        <v>30</v>
      </c>
      <c r="L83">
        <v>7</v>
      </c>
      <c r="M83">
        <v>253</v>
      </c>
      <c r="N83">
        <v>90</v>
      </c>
      <c r="O83">
        <v>61</v>
      </c>
      <c r="P83">
        <v>74</v>
      </c>
      <c r="Q83">
        <v>81</v>
      </c>
      <c r="R83">
        <v>82</v>
      </c>
      <c r="S83">
        <v>8</v>
      </c>
      <c r="T83">
        <v>83</v>
      </c>
      <c r="U83" t="s">
        <v>532</v>
      </c>
    </row>
    <row r="84" spans="1:21" x14ac:dyDescent="0.3">
      <c r="A84">
        <v>82</v>
      </c>
      <c r="B84" t="s">
        <v>107</v>
      </c>
      <c r="C84">
        <v>1</v>
      </c>
      <c r="D84" s="1">
        <v>59754</v>
      </c>
      <c r="E84">
        <v>58</v>
      </c>
      <c r="F84">
        <v>26</v>
      </c>
      <c r="G84">
        <v>12</v>
      </c>
      <c r="H84" t="s">
        <v>639</v>
      </c>
      <c r="I84">
        <v>22</v>
      </c>
      <c r="J84">
        <v>0</v>
      </c>
      <c r="K84" t="s">
        <v>24</v>
      </c>
      <c r="L84">
        <v>62</v>
      </c>
      <c r="M84">
        <v>132</v>
      </c>
      <c r="N84">
        <v>86</v>
      </c>
      <c r="O84">
        <v>53</v>
      </c>
      <c r="P84" t="s">
        <v>174</v>
      </c>
      <c r="Q84">
        <v>37</v>
      </c>
      <c r="R84">
        <v>36</v>
      </c>
      <c r="S84">
        <v>96</v>
      </c>
      <c r="T84">
        <v>98</v>
      </c>
      <c r="U84" t="s">
        <v>532</v>
      </c>
    </row>
    <row r="85" spans="1:21" x14ac:dyDescent="0.3">
      <c r="A85">
        <v>83</v>
      </c>
      <c r="B85" t="s">
        <v>116</v>
      </c>
      <c r="C85">
        <v>0</v>
      </c>
      <c r="D85" s="1">
        <v>36659</v>
      </c>
      <c r="E85">
        <v>54</v>
      </c>
      <c r="F85">
        <v>23</v>
      </c>
      <c r="G85">
        <v>12</v>
      </c>
      <c r="H85" s="18">
        <v>8032</v>
      </c>
      <c r="I85">
        <v>49</v>
      </c>
      <c r="J85">
        <v>38</v>
      </c>
      <c r="K85" t="s">
        <v>26</v>
      </c>
      <c r="L85">
        <v>4</v>
      </c>
      <c r="M85">
        <v>37</v>
      </c>
      <c r="N85">
        <v>13</v>
      </c>
      <c r="O85">
        <v>77</v>
      </c>
      <c r="P85" t="s">
        <v>174</v>
      </c>
      <c r="Q85">
        <v>74</v>
      </c>
      <c r="R85">
        <v>44</v>
      </c>
      <c r="S85">
        <v>41</v>
      </c>
      <c r="T85">
        <v>82</v>
      </c>
      <c r="U85" t="s">
        <v>532</v>
      </c>
    </row>
    <row r="86" spans="1:21" x14ac:dyDescent="0.3">
      <c r="A86">
        <v>84</v>
      </c>
      <c r="B86" t="s">
        <v>634</v>
      </c>
      <c r="C86">
        <v>1</v>
      </c>
      <c r="D86" s="1">
        <v>58250</v>
      </c>
      <c r="E86">
        <v>72</v>
      </c>
      <c r="F86">
        <v>60</v>
      </c>
      <c r="G86">
        <v>27</v>
      </c>
      <c r="H86" s="18">
        <v>6350</v>
      </c>
      <c r="I86">
        <v>41</v>
      </c>
      <c r="J86">
        <v>100</v>
      </c>
      <c r="K86" t="s">
        <v>1</v>
      </c>
      <c r="L86">
        <v>22</v>
      </c>
      <c r="M86">
        <v>158</v>
      </c>
      <c r="N86">
        <v>99</v>
      </c>
      <c r="O86">
        <v>60</v>
      </c>
      <c r="P86">
        <v>70</v>
      </c>
      <c r="Q86">
        <v>38</v>
      </c>
      <c r="R86">
        <v>26</v>
      </c>
      <c r="S86">
        <v>21</v>
      </c>
      <c r="T86">
        <v>92</v>
      </c>
      <c r="U86" t="s">
        <v>434</v>
      </c>
    </row>
    <row r="87" spans="1:21" x14ac:dyDescent="0.3">
      <c r="A87">
        <v>85</v>
      </c>
      <c r="B87" t="s">
        <v>127</v>
      </c>
      <c r="C87">
        <v>0</v>
      </c>
      <c r="D87" s="1">
        <v>49242</v>
      </c>
      <c r="E87">
        <v>45</v>
      </c>
      <c r="F87">
        <v>42</v>
      </c>
      <c r="G87">
        <v>12</v>
      </c>
      <c r="H87" s="18">
        <v>14000</v>
      </c>
      <c r="I87">
        <v>47</v>
      </c>
      <c r="J87">
        <v>0</v>
      </c>
      <c r="K87" t="s">
        <v>5</v>
      </c>
      <c r="L87">
        <v>19</v>
      </c>
      <c r="M87">
        <v>87</v>
      </c>
      <c r="N87">
        <v>91</v>
      </c>
      <c r="O87">
        <v>17</v>
      </c>
      <c r="P87">
        <v>86</v>
      </c>
      <c r="Q87">
        <v>63</v>
      </c>
      <c r="R87">
        <v>44</v>
      </c>
      <c r="S87">
        <v>52</v>
      </c>
      <c r="T87">
        <v>77</v>
      </c>
      <c r="U87" t="s">
        <v>532</v>
      </c>
    </row>
    <row r="88" spans="1:21" x14ac:dyDescent="0.3">
      <c r="A88">
        <v>86</v>
      </c>
      <c r="B88" t="s">
        <v>688</v>
      </c>
      <c r="C88">
        <v>0</v>
      </c>
      <c r="D88" s="1">
        <v>42743</v>
      </c>
      <c r="E88">
        <v>38</v>
      </c>
      <c r="F88">
        <v>31</v>
      </c>
      <c r="G88">
        <v>12</v>
      </c>
      <c r="H88" t="s">
        <v>689</v>
      </c>
      <c r="I88">
        <v>41</v>
      </c>
      <c r="J88">
        <v>0</v>
      </c>
      <c r="K88" t="s">
        <v>4</v>
      </c>
      <c r="L88">
        <v>51</v>
      </c>
      <c r="M88">
        <v>73</v>
      </c>
      <c r="N88">
        <v>41</v>
      </c>
      <c r="O88">
        <v>23</v>
      </c>
      <c r="P88" t="s">
        <v>174</v>
      </c>
      <c r="Q88">
        <v>84</v>
      </c>
      <c r="R88">
        <v>98</v>
      </c>
      <c r="S88">
        <v>67</v>
      </c>
      <c r="T88">
        <v>89</v>
      </c>
      <c r="U88" t="s">
        <v>532</v>
      </c>
    </row>
    <row r="89" spans="1:21" x14ac:dyDescent="0.3">
      <c r="A89">
        <v>87</v>
      </c>
      <c r="B89" t="s">
        <v>414</v>
      </c>
      <c r="C89">
        <v>0</v>
      </c>
      <c r="D89" s="1">
        <v>64328</v>
      </c>
      <c r="E89">
        <v>44</v>
      </c>
      <c r="F89">
        <v>50</v>
      </c>
      <c r="G89">
        <v>24</v>
      </c>
      <c r="H89" t="s">
        <v>690</v>
      </c>
      <c r="I89">
        <v>30</v>
      </c>
      <c r="J89">
        <v>18</v>
      </c>
      <c r="K89" t="s">
        <v>28</v>
      </c>
      <c r="L89">
        <v>28</v>
      </c>
      <c r="M89">
        <v>320</v>
      </c>
      <c r="N89">
        <v>100</v>
      </c>
      <c r="O89">
        <v>12</v>
      </c>
      <c r="P89">
        <v>78</v>
      </c>
      <c r="Q89">
        <v>96</v>
      </c>
      <c r="R89">
        <v>34</v>
      </c>
      <c r="S89">
        <v>16</v>
      </c>
      <c r="T89">
        <v>80</v>
      </c>
      <c r="U89" t="s">
        <v>434</v>
      </c>
    </row>
    <row r="90" spans="1:21" x14ac:dyDescent="0.3">
      <c r="A90">
        <v>88</v>
      </c>
      <c r="B90" t="s">
        <v>691</v>
      </c>
      <c r="C90">
        <v>0</v>
      </c>
      <c r="D90" s="1">
        <v>48542</v>
      </c>
      <c r="E90">
        <v>39</v>
      </c>
      <c r="F90">
        <v>33</v>
      </c>
      <c r="G90">
        <v>14</v>
      </c>
      <c r="H90" t="s">
        <v>692</v>
      </c>
      <c r="I90">
        <v>37</v>
      </c>
      <c r="J90">
        <v>0</v>
      </c>
      <c r="K90" t="s">
        <v>4</v>
      </c>
      <c r="L90">
        <v>41</v>
      </c>
      <c r="M90">
        <v>69</v>
      </c>
      <c r="N90">
        <v>54</v>
      </c>
      <c r="O90">
        <v>17</v>
      </c>
      <c r="P90">
        <v>80</v>
      </c>
      <c r="Q90">
        <v>49</v>
      </c>
      <c r="R90">
        <v>55</v>
      </c>
      <c r="S90">
        <v>75</v>
      </c>
      <c r="T90">
        <v>84</v>
      </c>
      <c r="U90" t="s">
        <v>532</v>
      </c>
    </row>
    <row r="91" spans="1:21" x14ac:dyDescent="0.3">
      <c r="A91">
        <v>89</v>
      </c>
      <c r="B91" t="s">
        <v>90</v>
      </c>
      <c r="C91">
        <v>1</v>
      </c>
      <c r="D91" s="1">
        <v>49032</v>
      </c>
      <c r="E91">
        <v>54</v>
      </c>
      <c r="F91">
        <v>33</v>
      </c>
      <c r="G91">
        <v>25</v>
      </c>
      <c r="H91" s="18">
        <v>22000</v>
      </c>
      <c r="I91">
        <v>29</v>
      </c>
      <c r="J91">
        <v>100</v>
      </c>
      <c r="K91" t="s">
        <v>11</v>
      </c>
      <c r="L91">
        <v>15</v>
      </c>
      <c r="M91">
        <v>204</v>
      </c>
      <c r="N91">
        <v>3</v>
      </c>
      <c r="O91">
        <v>89</v>
      </c>
      <c r="P91" t="s">
        <v>174</v>
      </c>
      <c r="Q91">
        <v>58</v>
      </c>
      <c r="R91">
        <v>67</v>
      </c>
      <c r="S91">
        <v>12</v>
      </c>
      <c r="T91">
        <v>71</v>
      </c>
      <c r="U91" t="s">
        <v>434</v>
      </c>
    </row>
    <row r="92" spans="1:21" x14ac:dyDescent="0.3">
      <c r="A92">
        <v>89</v>
      </c>
      <c r="B92" t="s">
        <v>125</v>
      </c>
      <c r="C92">
        <v>0</v>
      </c>
      <c r="D92" s="1">
        <v>47631</v>
      </c>
      <c r="E92">
        <v>41</v>
      </c>
      <c r="F92">
        <v>18</v>
      </c>
      <c r="G92">
        <v>19</v>
      </c>
      <c r="H92" s="18">
        <v>2890</v>
      </c>
      <c r="I92">
        <v>34</v>
      </c>
      <c r="J92">
        <v>8</v>
      </c>
      <c r="K92" t="s">
        <v>17</v>
      </c>
      <c r="L92">
        <v>19</v>
      </c>
      <c r="M92">
        <v>208</v>
      </c>
      <c r="N92">
        <v>53</v>
      </c>
      <c r="O92">
        <v>0</v>
      </c>
      <c r="P92" t="s">
        <v>174</v>
      </c>
      <c r="Q92">
        <v>85</v>
      </c>
      <c r="R92">
        <v>38</v>
      </c>
      <c r="S92">
        <v>18</v>
      </c>
      <c r="T92">
        <v>100</v>
      </c>
      <c r="U92" t="s">
        <v>434</v>
      </c>
    </row>
    <row r="93" spans="1:21" x14ac:dyDescent="0.3">
      <c r="A93">
        <v>91</v>
      </c>
      <c r="B93" t="s">
        <v>136</v>
      </c>
      <c r="C93">
        <v>0</v>
      </c>
      <c r="D93" s="1">
        <v>51209</v>
      </c>
      <c r="E93">
        <v>34</v>
      </c>
      <c r="F93">
        <v>20</v>
      </c>
      <c r="G93">
        <v>12</v>
      </c>
      <c r="H93" t="s">
        <v>684</v>
      </c>
      <c r="I93">
        <v>40</v>
      </c>
      <c r="J93">
        <v>0</v>
      </c>
      <c r="K93" t="s">
        <v>4</v>
      </c>
      <c r="L93">
        <v>46</v>
      </c>
      <c r="M93">
        <v>96</v>
      </c>
      <c r="N93">
        <v>82</v>
      </c>
      <c r="O93">
        <v>20</v>
      </c>
      <c r="P93">
        <v>85</v>
      </c>
      <c r="Q93">
        <v>54</v>
      </c>
      <c r="R93">
        <v>55</v>
      </c>
      <c r="S93">
        <v>60</v>
      </c>
      <c r="T93">
        <v>82</v>
      </c>
      <c r="U93" t="s">
        <v>532</v>
      </c>
    </row>
    <row r="94" spans="1:21" x14ac:dyDescent="0.3">
      <c r="A94">
        <v>92</v>
      </c>
      <c r="B94" t="s">
        <v>693</v>
      </c>
      <c r="C94">
        <v>0</v>
      </c>
      <c r="D94" s="1">
        <v>44584</v>
      </c>
      <c r="E94">
        <v>46</v>
      </c>
      <c r="F94">
        <v>60</v>
      </c>
      <c r="G94">
        <v>16</v>
      </c>
      <c r="H94" t="s">
        <v>694</v>
      </c>
      <c r="I94">
        <v>39</v>
      </c>
      <c r="J94">
        <v>2</v>
      </c>
      <c r="K94" t="s">
        <v>4</v>
      </c>
      <c r="L94">
        <v>55</v>
      </c>
      <c r="M94">
        <v>148</v>
      </c>
      <c r="N94">
        <v>7</v>
      </c>
      <c r="O94">
        <v>0</v>
      </c>
      <c r="P94" t="s">
        <v>174</v>
      </c>
      <c r="Q94">
        <v>47</v>
      </c>
      <c r="R94">
        <v>56</v>
      </c>
      <c r="S94">
        <v>94</v>
      </c>
      <c r="T94">
        <v>79</v>
      </c>
      <c r="U94" t="s">
        <v>532</v>
      </c>
    </row>
    <row r="95" spans="1:21" x14ac:dyDescent="0.3">
      <c r="A95">
        <v>93</v>
      </c>
      <c r="B95" t="s">
        <v>629</v>
      </c>
      <c r="C95">
        <v>1</v>
      </c>
      <c r="D95" s="1">
        <v>55180</v>
      </c>
      <c r="E95">
        <v>66</v>
      </c>
      <c r="F95">
        <v>29</v>
      </c>
      <c r="G95">
        <v>30</v>
      </c>
      <c r="H95" s="18">
        <v>29000</v>
      </c>
      <c r="I95">
        <v>47</v>
      </c>
      <c r="J95">
        <v>100</v>
      </c>
      <c r="K95" t="s">
        <v>1</v>
      </c>
      <c r="L95">
        <v>25</v>
      </c>
      <c r="M95">
        <v>425</v>
      </c>
      <c r="N95">
        <v>65</v>
      </c>
      <c r="O95">
        <v>7</v>
      </c>
      <c r="P95" t="s">
        <v>174</v>
      </c>
      <c r="Q95">
        <v>55</v>
      </c>
      <c r="R95">
        <v>36</v>
      </c>
      <c r="S95">
        <v>14</v>
      </c>
      <c r="T95">
        <v>80</v>
      </c>
      <c r="U95" t="s">
        <v>532</v>
      </c>
    </row>
    <row r="96" spans="1:21" x14ac:dyDescent="0.3">
      <c r="A96">
        <v>94</v>
      </c>
      <c r="B96" t="s">
        <v>73</v>
      </c>
      <c r="C96">
        <v>2</v>
      </c>
      <c r="D96" s="1">
        <v>50788</v>
      </c>
      <c r="E96">
        <v>65</v>
      </c>
      <c r="F96">
        <v>20</v>
      </c>
      <c r="G96">
        <v>27</v>
      </c>
      <c r="H96" s="18">
        <v>26200</v>
      </c>
      <c r="I96">
        <v>65</v>
      </c>
      <c r="J96">
        <v>100</v>
      </c>
      <c r="K96" t="s">
        <v>1</v>
      </c>
      <c r="L96">
        <v>52</v>
      </c>
      <c r="M96">
        <v>298</v>
      </c>
      <c r="N96">
        <v>97</v>
      </c>
      <c r="O96">
        <v>55</v>
      </c>
      <c r="P96">
        <v>76</v>
      </c>
      <c r="Q96">
        <v>51</v>
      </c>
      <c r="R96">
        <v>36</v>
      </c>
      <c r="S96">
        <v>28</v>
      </c>
      <c r="T96">
        <v>71</v>
      </c>
      <c r="U96" t="s">
        <v>532</v>
      </c>
    </row>
    <row r="97" spans="1:21" x14ac:dyDescent="0.3">
      <c r="A97">
        <v>95</v>
      </c>
      <c r="B97" t="s">
        <v>114</v>
      </c>
      <c r="C97">
        <v>1</v>
      </c>
      <c r="D97" s="1">
        <v>46343</v>
      </c>
      <c r="E97">
        <v>36</v>
      </c>
      <c r="F97">
        <v>41</v>
      </c>
      <c r="G97">
        <v>30</v>
      </c>
      <c r="H97" s="18">
        <v>7452</v>
      </c>
      <c r="I97">
        <v>37</v>
      </c>
      <c r="J97">
        <v>82</v>
      </c>
      <c r="K97" t="s">
        <v>11</v>
      </c>
      <c r="L97">
        <v>10</v>
      </c>
      <c r="M97">
        <v>708</v>
      </c>
      <c r="N97">
        <v>14</v>
      </c>
      <c r="O97">
        <v>59</v>
      </c>
      <c r="P97">
        <v>86</v>
      </c>
      <c r="Q97">
        <v>88</v>
      </c>
      <c r="R97">
        <v>52</v>
      </c>
      <c r="S97">
        <v>19</v>
      </c>
      <c r="T97">
        <v>79</v>
      </c>
      <c r="U97" t="s">
        <v>532</v>
      </c>
    </row>
    <row r="98" spans="1:21" x14ac:dyDescent="0.3">
      <c r="A98">
        <v>96</v>
      </c>
      <c r="B98" t="s">
        <v>418</v>
      </c>
      <c r="C98">
        <v>0</v>
      </c>
      <c r="D98" s="1">
        <v>37410</v>
      </c>
      <c r="E98">
        <v>65</v>
      </c>
      <c r="F98">
        <v>27</v>
      </c>
      <c r="G98">
        <v>12</v>
      </c>
      <c r="H98" t="s">
        <v>684</v>
      </c>
      <c r="I98">
        <v>39</v>
      </c>
      <c r="J98">
        <v>0</v>
      </c>
      <c r="K98" t="s">
        <v>4</v>
      </c>
      <c r="L98">
        <v>63</v>
      </c>
      <c r="M98">
        <v>326</v>
      </c>
      <c r="N98">
        <v>69</v>
      </c>
      <c r="O98">
        <v>9</v>
      </c>
      <c r="P98">
        <v>92</v>
      </c>
      <c r="Q98">
        <v>90</v>
      </c>
      <c r="R98">
        <v>55</v>
      </c>
      <c r="S98">
        <v>99</v>
      </c>
      <c r="T98">
        <v>84</v>
      </c>
      <c r="U98" t="s">
        <v>532</v>
      </c>
    </row>
    <row r="99" spans="1:21" x14ac:dyDescent="0.3">
      <c r="A99">
        <v>97</v>
      </c>
      <c r="B99" t="s">
        <v>645</v>
      </c>
      <c r="C99">
        <v>0</v>
      </c>
      <c r="D99" s="1">
        <v>35288</v>
      </c>
      <c r="E99">
        <v>40</v>
      </c>
      <c r="F99">
        <v>29</v>
      </c>
      <c r="G99">
        <v>13</v>
      </c>
      <c r="H99" t="s">
        <v>695</v>
      </c>
      <c r="I99">
        <v>44</v>
      </c>
      <c r="J99">
        <v>93</v>
      </c>
      <c r="K99" t="s">
        <v>4</v>
      </c>
      <c r="L99">
        <v>38</v>
      </c>
      <c r="M99">
        <v>193</v>
      </c>
      <c r="N99">
        <v>40</v>
      </c>
      <c r="O99">
        <v>24</v>
      </c>
      <c r="P99" t="s">
        <v>174</v>
      </c>
      <c r="Q99">
        <v>76</v>
      </c>
      <c r="R99">
        <v>41</v>
      </c>
      <c r="S99">
        <v>87</v>
      </c>
      <c r="T99">
        <v>66</v>
      </c>
      <c r="U99" t="s">
        <v>532</v>
      </c>
    </row>
    <row r="100" spans="1:21" x14ac:dyDescent="0.3">
      <c r="A100">
        <v>98</v>
      </c>
      <c r="B100" t="s">
        <v>130</v>
      </c>
      <c r="C100">
        <v>2</v>
      </c>
      <c r="D100" s="1">
        <v>48684</v>
      </c>
      <c r="E100">
        <v>44</v>
      </c>
      <c r="F100">
        <v>18</v>
      </c>
      <c r="G100">
        <v>24</v>
      </c>
      <c r="H100" s="18">
        <v>26500</v>
      </c>
      <c r="I100">
        <v>56</v>
      </c>
      <c r="J100">
        <v>100</v>
      </c>
      <c r="K100" t="s">
        <v>1</v>
      </c>
      <c r="L100">
        <v>33</v>
      </c>
      <c r="M100">
        <v>171</v>
      </c>
      <c r="N100">
        <v>88</v>
      </c>
      <c r="O100">
        <v>0</v>
      </c>
      <c r="P100">
        <v>89</v>
      </c>
      <c r="Q100">
        <v>70</v>
      </c>
      <c r="R100">
        <v>35</v>
      </c>
      <c r="S100">
        <v>23</v>
      </c>
      <c r="T100">
        <v>74</v>
      </c>
      <c r="U100" t="s">
        <v>532</v>
      </c>
    </row>
    <row r="101" spans="1:21" x14ac:dyDescent="0.3">
      <c r="A101">
        <v>99</v>
      </c>
      <c r="B101" t="s">
        <v>426</v>
      </c>
      <c r="C101">
        <v>0</v>
      </c>
      <c r="D101" s="1">
        <v>43562</v>
      </c>
      <c r="E101">
        <v>69</v>
      </c>
      <c r="F101">
        <v>18</v>
      </c>
      <c r="G101">
        <v>10</v>
      </c>
      <c r="H101" t="s">
        <v>696</v>
      </c>
      <c r="I101">
        <v>41</v>
      </c>
      <c r="J101">
        <v>0</v>
      </c>
      <c r="K101" t="s">
        <v>7</v>
      </c>
      <c r="L101">
        <v>18</v>
      </c>
      <c r="M101">
        <v>97</v>
      </c>
      <c r="N101">
        <v>19</v>
      </c>
      <c r="O101">
        <v>36</v>
      </c>
      <c r="P101" t="s">
        <v>174</v>
      </c>
      <c r="Q101">
        <v>100</v>
      </c>
      <c r="R101">
        <v>61</v>
      </c>
      <c r="S101">
        <v>7</v>
      </c>
      <c r="T101">
        <v>92</v>
      </c>
      <c r="U101" t="s">
        <v>532</v>
      </c>
    </row>
    <row r="102" spans="1:21" x14ac:dyDescent="0.3">
      <c r="A102">
        <v>100</v>
      </c>
      <c r="B102" t="s">
        <v>110</v>
      </c>
      <c r="C102">
        <v>1</v>
      </c>
      <c r="D102" s="1">
        <v>40172</v>
      </c>
      <c r="E102">
        <v>47</v>
      </c>
      <c r="F102">
        <v>47</v>
      </c>
      <c r="G102">
        <v>27</v>
      </c>
      <c r="H102" t="s">
        <v>697</v>
      </c>
      <c r="I102">
        <v>26</v>
      </c>
      <c r="J102">
        <v>32</v>
      </c>
      <c r="K102" t="s">
        <v>25</v>
      </c>
      <c r="L102">
        <v>12</v>
      </c>
      <c r="M102">
        <v>47</v>
      </c>
      <c r="N102">
        <v>96</v>
      </c>
      <c r="O102">
        <v>40</v>
      </c>
      <c r="P102">
        <v>92</v>
      </c>
      <c r="Q102">
        <v>94</v>
      </c>
      <c r="R102">
        <v>29</v>
      </c>
      <c r="S102">
        <v>0</v>
      </c>
      <c r="T102">
        <v>100</v>
      </c>
      <c r="U102" t="s">
        <v>532</v>
      </c>
    </row>
  </sheetData>
  <pageMargins left="0.7" right="0.7" top="0.75" bottom="0.75" header="0.3" footer="0.3"/>
  <pageSetup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C102"/>
  <sheetViews>
    <sheetView zoomScaleNormal="100" workbookViewId="0">
      <pane xSplit="2" ySplit="2" topLeftCell="H3" activePane="bottomRight" state="frozen"/>
      <selection pane="topRight" activeCell="B1" sqref="B1"/>
      <selection pane="bottomLeft" activeCell="A2" sqref="A2"/>
      <selection pane="bottomRight" activeCell="B108" sqref="B108"/>
    </sheetView>
  </sheetViews>
  <sheetFormatPr defaultRowHeight="14.4" x14ac:dyDescent="0.3"/>
  <cols>
    <col min="2" max="2" width="57.6640625" bestFit="1" customWidth="1"/>
    <col min="3" max="3" width="14.6640625" bestFit="1" customWidth="1"/>
    <col min="4" max="4" width="14.6640625" customWidth="1"/>
    <col min="5" max="5" width="20.5546875" customWidth="1"/>
    <col min="6" max="6" width="19.44140625" customWidth="1"/>
    <col min="7" max="7" width="24.88671875" customWidth="1"/>
    <col min="8" max="8" width="32.88671875" bestFit="1" customWidth="1"/>
    <col min="9" max="9" width="48.33203125" customWidth="1"/>
    <col min="10" max="10" width="21.6640625" bestFit="1" customWidth="1"/>
    <col min="11" max="11" width="39.33203125" bestFit="1" customWidth="1"/>
    <col min="12" max="12" width="22.109375" bestFit="1" customWidth="1"/>
    <col min="13" max="13" width="17.44140625" bestFit="1" customWidth="1"/>
    <col min="14" max="14" width="20.6640625" bestFit="1" customWidth="1"/>
    <col min="15" max="15" width="25.33203125" bestFit="1" customWidth="1"/>
    <col min="16" max="16" width="14.109375" customWidth="1"/>
    <col min="17" max="17" width="27.109375" bestFit="1" customWidth="1"/>
    <col min="18" max="18" width="16.44140625" bestFit="1" customWidth="1"/>
    <col min="19" max="19" width="12.5546875" bestFit="1" customWidth="1"/>
    <col min="20" max="20" width="8.88671875" bestFit="1" customWidth="1"/>
    <col min="21" max="21" width="25.6640625" bestFit="1" customWidth="1"/>
    <col min="22" max="22" width="29.44140625" bestFit="1" customWidth="1"/>
    <col min="23" max="23" width="25.109375" bestFit="1" customWidth="1"/>
    <col min="24" max="25" width="16.109375" customWidth="1"/>
    <col min="26" max="26" width="16" bestFit="1" customWidth="1"/>
    <col min="27" max="27" width="12" bestFit="1" customWidth="1"/>
  </cols>
  <sheetData>
    <row r="1" spans="2:29" x14ac:dyDescent="0.3">
      <c r="B1" s="22">
        <v>1</v>
      </c>
      <c r="C1" s="22">
        <v>2</v>
      </c>
      <c r="D1" s="22">
        <v>3</v>
      </c>
      <c r="E1" s="22">
        <v>4</v>
      </c>
      <c r="F1" s="22">
        <v>5</v>
      </c>
      <c r="G1" s="22">
        <v>6</v>
      </c>
      <c r="H1" s="22">
        <v>7</v>
      </c>
      <c r="I1" s="22">
        <v>8</v>
      </c>
      <c r="J1" s="22">
        <v>9</v>
      </c>
      <c r="K1" s="22">
        <v>10</v>
      </c>
      <c r="L1" s="22">
        <v>11</v>
      </c>
      <c r="M1" s="22">
        <v>12</v>
      </c>
      <c r="N1" s="22">
        <v>13</v>
      </c>
      <c r="O1" s="22">
        <v>14</v>
      </c>
      <c r="P1" s="22">
        <v>15</v>
      </c>
      <c r="Q1" s="22">
        <v>16</v>
      </c>
      <c r="R1" s="22">
        <v>17</v>
      </c>
      <c r="S1" s="22">
        <v>18</v>
      </c>
      <c r="T1" s="22">
        <v>19</v>
      </c>
      <c r="U1" s="22">
        <v>20</v>
      </c>
      <c r="V1" s="22">
        <v>21</v>
      </c>
      <c r="W1" s="22">
        <v>22</v>
      </c>
      <c r="X1" s="22">
        <v>23</v>
      </c>
      <c r="Y1" s="22">
        <v>24</v>
      </c>
      <c r="Z1" s="22">
        <v>25</v>
      </c>
      <c r="AA1" s="22">
        <v>26</v>
      </c>
      <c r="AB1" s="22">
        <v>27</v>
      </c>
    </row>
    <row r="2" spans="2:29" s="12" customFormat="1" x14ac:dyDescent="0.3">
      <c r="B2" s="12" t="s">
        <v>32</v>
      </c>
      <c r="C2" s="12" t="s">
        <v>709</v>
      </c>
      <c r="D2" s="12" t="s">
        <v>739</v>
      </c>
      <c r="E2" s="12" t="s">
        <v>726</v>
      </c>
      <c r="F2" s="12" t="s">
        <v>710</v>
      </c>
      <c r="G2" s="12" t="s">
        <v>706</v>
      </c>
      <c r="H2" s="12" t="s">
        <v>699</v>
      </c>
      <c r="I2" s="12" t="s">
        <v>700</v>
      </c>
      <c r="J2" s="12" t="s">
        <v>702</v>
      </c>
      <c r="K2" s="12" t="s">
        <v>704</v>
      </c>
      <c r="L2" s="12" t="s">
        <v>742</v>
      </c>
      <c r="M2" s="12" t="s">
        <v>727</v>
      </c>
      <c r="N2" s="12" t="s">
        <v>715</v>
      </c>
      <c r="O2" s="12" t="s">
        <v>716</v>
      </c>
      <c r="P2" s="12" t="s">
        <v>714</v>
      </c>
      <c r="Q2" s="12" t="s">
        <v>717</v>
      </c>
      <c r="R2" s="12" t="s">
        <v>741</v>
      </c>
      <c r="S2" s="12" t="s">
        <v>698</v>
      </c>
      <c r="T2" s="12" t="s">
        <v>719</v>
      </c>
      <c r="U2" s="12" t="s">
        <v>747</v>
      </c>
      <c r="V2" s="12" t="s">
        <v>748</v>
      </c>
      <c r="W2" s="12" t="s">
        <v>749</v>
      </c>
      <c r="X2" s="12" t="s">
        <v>744</v>
      </c>
      <c r="Y2" s="12" t="s">
        <v>745</v>
      </c>
      <c r="Z2" s="12" t="s">
        <v>746</v>
      </c>
      <c r="AA2" s="12" t="s">
        <v>703</v>
      </c>
      <c r="AB2" s="12" t="s">
        <v>720</v>
      </c>
    </row>
    <row r="3" spans="2:29" s="4" customFormat="1" ht="57.6" x14ac:dyDescent="0.3">
      <c r="B3" t="s">
        <v>38</v>
      </c>
      <c r="C3" s="4">
        <v>7</v>
      </c>
      <c r="F3" s="4" t="s">
        <v>711</v>
      </c>
      <c r="G3" s="4" t="s">
        <v>434</v>
      </c>
      <c r="H3" s="5" t="s">
        <v>723</v>
      </c>
      <c r="I3" s="5" t="s">
        <v>712</v>
      </c>
      <c r="J3" s="4">
        <v>1</v>
      </c>
      <c r="K3" s="4">
        <v>7</v>
      </c>
      <c r="L3" s="4" t="s">
        <v>743</v>
      </c>
      <c r="M3" s="6">
        <v>250</v>
      </c>
      <c r="N3" s="6">
        <v>1429</v>
      </c>
      <c r="O3" s="6">
        <v>3329</v>
      </c>
      <c r="P3" s="4" t="s">
        <v>713</v>
      </c>
      <c r="Q3" s="4">
        <v>3</v>
      </c>
      <c r="R3" s="4">
        <v>3</v>
      </c>
      <c r="S3" s="4">
        <v>5</v>
      </c>
      <c r="T3" s="4">
        <v>9</v>
      </c>
      <c r="U3" s="4" t="s">
        <v>434</v>
      </c>
      <c r="V3" s="4" t="s">
        <v>532</v>
      </c>
      <c r="W3" s="4" t="s">
        <v>532</v>
      </c>
      <c r="X3" s="4" t="s">
        <v>434</v>
      </c>
      <c r="Y3" s="4" t="s">
        <v>532</v>
      </c>
      <c r="Z3" s="4" t="s">
        <v>532</v>
      </c>
      <c r="AA3" s="4" t="s">
        <v>434</v>
      </c>
      <c r="AB3" s="4" t="s">
        <v>532</v>
      </c>
    </row>
    <row r="4" spans="2:29" s="4" customFormat="1" ht="72" x14ac:dyDescent="0.3">
      <c r="B4" s="4" t="s">
        <v>39</v>
      </c>
      <c r="C4" s="4">
        <v>6</v>
      </c>
      <c r="E4" s="4">
        <v>90</v>
      </c>
      <c r="G4" s="4" t="s">
        <v>434</v>
      </c>
      <c r="H4" s="5" t="s">
        <v>725</v>
      </c>
      <c r="I4" s="5" t="s">
        <v>724</v>
      </c>
      <c r="J4" s="4">
        <v>1</v>
      </c>
      <c r="K4" s="4">
        <v>11</v>
      </c>
      <c r="M4" s="6">
        <v>200</v>
      </c>
      <c r="N4" s="6"/>
      <c r="O4" s="6">
        <v>49300</v>
      </c>
      <c r="P4" s="4" t="s">
        <v>722</v>
      </c>
      <c r="Q4" s="4">
        <v>4</v>
      </c>
      <c r="R4" s="4">
        <v>3</v>
      </c>
      <c r="S4" s="4">
        <v>17</v>
      </c>
      <c r="T4" s="4">
        <v>35</v>
      </c>
      <c r="U4" s="4" t="s">
        <v>532</v>
      </c>
      <c r="V4" s="4" t="s">
        <v>532</v>
      </c>
      <c r="W4" s="4" t="s">
        <v>434</v>
      </c>
      <c r="X4" s="4" t="s">
        <v>434</v>
      </c>
      <c r="Y4" s="4" t="s">
        <v>532</v>
      </c>
      <c r="Z4" s="4" t="s">
        <v>532</v>
      </c>
      <c r="AA4" s="4" t="s">
        <v>434</v>
      </c>
      <c r="AB4" s="4" t="s">
        <v>434</v>
      </c>
    </row>
    <row r="5" spans="2:29" s="4" customFormat="1" ht="115.2" x14ac:dyDescent="0.3">
      <c r="B5" s="5" t="s">
        <v>40</v>
      </c>
      <c r="C5" s="4">
        <v>7</v>
      </c>
      <c r="F5" s="4" t="s">
        <v>711</v>
      </c>
      <c r="G5" s="4" t="s">
        <v>434</v>
      </c>
      <c r="H5" s="5" t="s">
        <v>729</v>
      </c>
      <c r="I5" s="5" t="s">
        <v>728</v>
      </c>
      <c r="J5" s="4">
        <v>1</v>
      </c>
      <c r="K5" s="4">
        <v>7</v>
      </c>
      <c r="L5" s="4" t="s">
        <v>743</v>
      </c>
      <c r="M5" s="4">
        <v>100</v>
      </c>
      <c r="N5" s="6">
        <v>3471</v>
      </c>
      <c r="O5" s="6">
        <v>32250</v>
      </c>
      <c r="P5" s="4" t="s">
        <v>722</v>
      </c>
      <c r="Q5" s="4">
        <v>3</v>
      </c>
      <c r="R5" s="4">
        <v>3</v>
      </c>
      <c r="S5" s="4">
        <v>13</v>
      </c>
      <c r="T5" s="4">
        <v>4</v>
      </c>
      <c r="U5" s="4" t="s">
        <v>434</v>
      </c>
      <c r="V5" s="4" t="s">
        <v>532</v>
      </c>
      <c r="W5" s="4" t="s">
        <v>532</v>
      </c>
      <c r="X5" s="4" t="s">
        <v>434</v>
      </c>
      <c r="Y5" s="4" t="s">
        <v>532</v>
      </c>
      <c r="Z5" s="4" t="s">
        <v>532</v>
      </c>
      <c r="AA5" s="4" t="s">
        <v>434</v>
      </c>
      <c r="AB5" s="4" t="s">
        <v>532</v>
      </c>
    </row>
    <row r="6" spans="2:29" s="4" customFormat="1" ht="100.8" x14ac:dyDescent="0.3">
      <c r="B6" s="4" t="s">
        <v>41</v>
      </c>
      <c r="C6" s="4">
        <v>7</v>
      </c>
      <c r="E6" s="4">
        <v>100</v>
      </c>
      <c r="G6" s="4" t="s">
        <v>434</v>
      </c>
      <c r="H6" s="5" t="s">
        <v>735</v>
      </c>
      <c r="J6" s="4">
        <v>1</v>
      </c>
      <c r="K6" s="4">
        <v>5</v>
      </c>
      <c r="M6" s="4">
        <v>0</v>
      </c>
      <c r="N6" s="4">
        <v>0</v>
      </c>
      <c r="O6" s="6">
        <v>180000</v>
      </c>
      <c r="P6" s="4" t="s">
        <v>734</v>
      </c>
      <c r="Q6" s="4">
        <v>4</v>
      </c>
      <c r="R6" s="4">
        <v>3</v>
      </c>
      <c r="S6" s="4">
        <v>8</v>
      </c>
      <c r="T6" s="4">
        <v>8</v>
      </c>
      <c r="U6" s="4" t="s">
        <v>434</v>
      </c>
      <c r="V6" s="4" t="s">
        <v>532</v>
      </c>
      <c r="W6" s="4" t="s">
        <v>532</v>
      </c>
      <c r="X6" s="4" t="s">
        <v>532</v>
      </c>
      <c r="Y6" s="4" t="s">
        <v>434</v>
      </c>
      <c r="Z6" s="4" t="s">
        <v>532</v>
      </c>
      <c r="AA6" s="4" t="s">
        <v>434</v>
      </c>
      <c r="AB6" s="4" t="s">
        <v>532</v>
      </c>
    </row>
    <row r="7" spans="2:29" s="4" customFormat="1" ht="28.8" x14ac:dyDescent="0.3">
      <c r="B7" s="4" t="s">
        <v>42</v>
      </c>
      <c r="F7" s="4" t="s">
        <v>736</v>
      </c>
      <c r="G7" s="4" t="s">
        <v>434</v>
      </c>
      <c r="I7" s="5" t="s">
        <v>737</v>
      </c>
      <c r="J7" s="4">
        <v>6</v>
      </c>
      <c r="K7" s="4">
        <v>11</v>
      </c>
      <c r="L7" s="4" t="s">
        <v>743</v>
      </c>
      <c r="M7" s="4">
        <v>180</v>
      </c>
      <c r="N7" s="6">
        <v>41600</v>
      </c>
      <c r="O7" s="6">
        <v>49200</v>
      </c>
      <c r="P7" s="4" t="s">
        <v>722</v>
      </c>
      <c r="Q7" s="4">
        <v>4</v>
      </c>
      <c r="R7" s="4">
        <v>3</v>
      </c>
      <c r="S7" s="4">
        <v>9</v>
      </c>
      <c r="T7" s="4">
        <v>62</v>
      </c>
      <c r="U7" s="4" t="s">
        <v>434</v>
      </c>
      <c r="V7" s="4" t="s">
        <v>532</v>
      </c>
      <c r="W7" s="4" t="s">
        <v>532</v>
      </c>
      <c r="X7" s="4" t="s">
        <v>532</v>
      </c>
      <c r="Y7" s="4" t="s">
        <v>434</v>
      </c>
      <c r="Z7" s="4" t="s">
        <v>532</v>
      </c>
      <c r="AA7" s="4" t="s">
        <v>434</v>
      </c>
      <c r="AB7" s="4" t="s">
        <v>532</v>
      </c>
    </row>
    <row r="8" spans="2:29" s="4" customFormat="1" ht="144" x14ac:dyDescent="0.3">
      <c r="B8" s="4" t="s">
        <v>43</v>
      </c>
      <c r="C8" s="4">
        <v>6.5</v>
      </c>
      <c r="D8" s="4">
        <v>850</v>
      </c>
      <c r="E8" s="4">
        <v>95</v>
      </c>
      <c r="G8" s="4" t="s">
        <v>434</v>
      </c>
      <c r="I8" s="5" t="s">
        <v>740</v>
      </c>
      <c r="J8" s="4">
        <v>3</v>
      </c>
      <c r="K8" s="4">
        <v>6</v>
      </c>
      <c r="L8" s="4" t="s">
        <v>743</v>
      </c>
      <c r="M8" s="4">
        <v>100</v>
      </c>
      <c r="N8" s="6">
        <v>4600</v>
      </c>
      <c r="O8" s="6">
        <v>39620</v>
      </c>
      <c r="P8" s="4" t="s">
        <v>722</v>
      </c>
      <c r="Q8" s="4">
        <v>4</v>
      </c>
      <c r="R8" s="4">
        <v>3</v>
      </c>
      <c r="T8" s="4" t="s">
        <v>708</v>
      </c>
      <c r="U8" s="4" t="s">
        <v>434</v>
      </c>
      <c r="V8" s="4" t="s">
        <v>532</v>
      </c>
      <c r="W8" s="4" t="s">
        <v>532</v>
      </c>
      <c r="X8" s="4" t="s">
        <v>532</v>
      </c>
      <c r="Y8" s="4" t="s">
        <v>434</v>
      </c>
      <c r="Z8" s="4" t="s">
        <v>532</v>
      </c>
      <c r="AA8" s="4" t="s">
        <v>434</v>
      </c>
      <c r="AB8" s="4" t="s">
        <v>532</v>
      </c>
    </row>
    <row r="9" spans="2:29" s="4" customFormat="1" ht="57.6" x14ac:dyDescent="0.3">
      <c r="B9" s="4" t="s">
        <v>44</v>
      </c>
      <c r="C9" s="4">
        <v>6.5</v>
      </c>
      <c r="E9" s="4">
        <v>80</v>
      </c>
      <c r="G9" s="4" t="s">
        <v>434</v>
      </c>
      <c r="I9" s="5" t="s">
        <v>751</v>
      </c>
      <c r="J9" s="4">
        <v>1</v>
      </c>
      <c r="K9" s="4">
        <v>10</v>
      </c>
      <c r="L9" s="4" t="s">
        <v>743</v>
      </c>
      <c r="M9" s="4">
        <v>100</v>
      </c>
      <c r="N9" s="7">
        <v>44900</v>
      </c>
      <c r="O9" s="7">
        <v>44900</v>
      </c>
      <c r="P9" s="4" t="s">
        <v>750</v>
      </c>
      <c r="Q9" s="4">
        <v>3</v>
      </c>
      <c r="R9" s="4">
        <v>3</v>
      </c>
      <c r="S9" s="4">
        <v>10</v>
      </c>
      <c r="T9" s="4">
        <v>86</v>
      </c>
      <c r="U9" s="4" t="s">
        <v>532</v>
      </c>
      <c r="V9" s="4" t="s">
        <v>434</v>
      </c>
      <c r="W9" s="4" t="s">
        <v>532</v>
      </c>
      <c r="X9" s="4" t="s">
        <v>532</v>
      </c>
      <c r="Y9" s="4" t="s">
        <v>434</v>
      </c>
      <c r="Z9" s="4" t="s">
        <v>532</v>
      </c>
      <c r="AA9" s="4" t="s">
        <v>434</v>
      </c>
      <c r="AB9" s="4" t="s">
        <v>532</v>
      </c>
    </row>
    <row r="10" spans="2:29" s="4" customFormat="1" ht="57.6" x14ac:dyDescent="0.3">
      <c r="B10" s="4" t="s">
        <v>45</v>
      </c>
      <c r="C10" s="4">
        <v>7</v>
      </c>
      <c r="E10" s="4">
        <v>100</v>
      </c>
      <c r="G10" s="4" t="s">
        <v>532</v>
      </c>
      <c r="I10" s="5" t="s">
        <v>754</v>
      </c>
      <c r="J10" s="4">
        <v>1</v>
      </c>
      <c r="K10" s="4">
        <v>10</v>
      </c>
      <c r="L10" s="4" t="s">
        <v>743</v>
      </c>
      <c r="M10" s="4">
        <v>50</v>
      </c>
      <c r="N10" s="7">
        <v>16500</v>
      </c>
      <c r="O10" s="7">
        <v>23620</v>
      </c>
      <c r="P10" s="4" t="s">
        <v>750</v>
      </c>
      <c r="Q10" s="4">
        <v>4</v>
      </c>
      <c r="R10" s="4">
        <v>3</v>
      </c>
      <c r="S10" s="4">
        <v>2</v>
      </c>
      <c r="U10" s="4" t="s">
        <v>434</v>
      </c>
      <c r="V10" s="4" t="s">
        <v>532</v>
      </c>
      <c r="W10" s="4" t="s">
        <v>532</v>
      </c>
      <c r="X10" s="4" t="s">
        <v>434</v>
      </c>
      <c r="Y10" s="4" t="s">
        <v>532</v>
      </c>
      <c r="Z10" s="4" t="s">
        <v>532</v>
      </c>
      <c r="AA10" s="4" t="s">
        <v>434</v>
      </c>
      <c r="AB10" s="4" t="s">
        <v>532</v>
      </c>
    </row>
    <row r="11" spans="2:29" s="4" customFormat="1" ht="72" x14ac:dyDescent="0.3">
      <c r="B11" s="4" t="s">
        <v>46</v>
      </c>
      <c r="C11" s="4">
        <v>6</v>
      </c>
      <c r="E11" s="4">
        <v>83</v>
      </c>
      <c r="G11" s="4" t="s">
        <v>434</v>
      </c>
      <c r="I11" s="5" t="s">
        <v>755</v>
      </c>
      <c r="J11" s="4">
        <v>4</v>
      </c>
      <c r="L11" s="4" t="s">
        <v>743</v>
      </c>
      <c r="M11" s="4">
        <v>120</v>
      </c>
      <c r="N11" s="7">
        <v>38600</v>
      </c>
      <c r="O11" s="7">
        <v>38600</v>
      </c>
      <c r="P11" s="4" t="s">
        <v>722</v>
      </c>
      <c r="Q11" s="4">
        <v>4</v>
      </c>
      <c r="R11" s="4">
        <v>4</v>
      </c>
      <c r="U11" s="4" t="s">
        <v>434</v>
      </c>
      <c r="V11" s="4" t="s">
        <v>532</v>
      </c>
      <c r="W11" s="4" t="s">
        <v>532</v>
      </c>
      <c r="X11" s="4" t="s">
        <v>434</v>
      </c>
      <c r="Y11" s="4" t="s">
        <v>532</v>
      </c>
      <c r="Z11" s="4" t="s">
        <v>532</v>
      </c>
      <c r="AA11" s="4" t="s">
        <v>434</v>
      </c>
      <c r="AB11" s="4" t="s">
        <v>532</v>
      </c>
    </row>
    <row r="12" spans="2:29" s="4" customFormat="1" ht="72" x14ac:dyDescent="0.3">
      <c r="B12" s="4" t="s">
        <v>47</v>
      </c>
      <c r="C12" s="4">
        <v>7</v>
      </c>
      <c r="D12" s="4">
        <v>850</v>
      </c>
      <c r="E12" s="4">
        <v>100</v>
      </c>
      <c r="G12" s="4" t="s">
        <v>434</v>
      </c>
      <c r="I12" s="5" t="s">
        <v>758</v>
      </c>
      <c r="J12" s="4">
        <v>1</v>
      </c>
      <c r="K12" s="4">
        <v>1</v>
      </c>
      <c r="L12" s="4" t="s">
        <v>743</v>
      </c>
      <c r="M12" s="4">
        <v>50</v>
      </c>
      <c r="N12" s="7">
        <v>29500</v>
      </c>
      <c r="O12" s="7">
        <v>32000</v>
      </c>
      <c r="P12" s="4" t="s">
        <v>722</v>
      </c>
      <c r="Q12" s="4">
        <v>6</v>
      </c>
      <c r="R12" s="4">
        <v>3</v>
      </c>
      <c r="S12" s="4">
        <v>14</v>
      </c>
      <c r="T12" s="4">
        <v>15</v>
      </c>
      <c r="U12" s="4" t="s">
        <v>434</v>
      </c>
      <c r="V12" s="4" t="s">
        <v>532</v>
      </c>
      <c r="W12" s="4" t="s">
        <v>532</v>
      </c>
      <c r="X12" s="4" t="s">
        <v>434</v>
      </c>
      <c r="Y12" s="4" t="s">
        <v>532</v>
      </c>
      <c r="Z12" s="4" t="s">
        <v>532</v>
      </c>
      <c r="AA12" s="4" t="s">
        <v>434</v>
      </c>
      <c r="AB12" s="4" t="s">
        <v>532</v>
      </c>
    </row>
    <row r="13" spans="2:29" s="4" customFormat="1" ht="72" x14ac:dyDescent="0.3">
      <c r="B13" s="4" t="s">
        <v>48</v>
      </c>
      <c r="C13" s="4">
        <v>7</v>
      </c>
      <c r="E13" s="4">
        <v>100</v>
      </c>
      <c r="G13" s="4" t="s">
        <v>532</v>
      </c>
      <c r="I13" s="5" t="s">
        <v>761</v>
      </c>
      <c r="J13" s="4">
        <v>1</v>
      </c>
      <c r="K13" s="4">
        <v>4</v>
      </c>
      <c r="L13" s="4" t="s">
        <v>762</v>
      </c>
      <c r="M13" s="4">
        <v>800</v>
      </c>
      <c r="O13" s="7">
        <v>90000</v>
      </c>
      <c r="P13" s="4" t="s">
        <v>760</v>
      </c>
      <c r="Q13" s="4">
        <v>4</v>
      </c>
      <c r="R13" s="4">
        <v>6</v>
      </c>
      <c r="S13" s="4">
        <v>11</v>
      </c>
      <c r="U13" s="4" t="s">
        <v>434</v>
      </c>
      <c r="V13" s="4" t="s">
        <v>532</v>
      </c>
      <c r="W13" s="4" t="s">
        <v>532</v>
      </c>
      <c r="X13" s="4" t="s">
        <v>434</v>
      </c>
      <c r="Y13" s="4" t="s">
        <v>532</v>
      </c>
      <c r="Z13" s="4" t="s">
        <v>532</v>
      </c>
      <c r="AA13" s="4" t="s">
        <v>434</v>
      </c>
      <c r="AB13" s="4" t="s">
        <v>532</v>
      </c>
    </row>
    <row r="14" spans="2:29" s="9" customFormat="1" ht="28.8" x14ac:dyDescent="0.3">
      <c r="B14" s="8" t="s">
        <v>49</v>
      </c>
      <c r="C14" s="9">
        <v>6.5</v>
      </c>
      <c r="D14" s="9">
        <v>850</v>
      </c>
      <c r="E14" s="9">
        <v>92</v>
      </c>
      <c r="G14" s="8" t="s">
        <v>434</v>
      </c>
      <c r="I14" s="10" t="s">
        <v>764</v>
      </c>
      <c r="J14" s="9">
        <v>5</v>
      </c>
      <c r="K14" s="9">
        <v>2</v>
      </c>
      <c r="L14" s="8" t="s">
        <v>743</v>
      </c>
      <c r="M14" s="9">
        <v>100</v>
      </c>
      <c r="N14" s="11">
        <v>38900</v>
      </c>
      <c r="O14" s="9">
        <v>44800</v>
      </c>
      <c r="P14" s="8" t="s">
        <v>722</v>
      </c>
      <c r="Q14" s="9">
        <v>4</v>
      </c>
      <c r="R14" s="9">
        <v>3</v>
      </c>
      <c r="S14" s="9">
        <v>14</v>
      </c>
      <c r="T14" s="9">
        <v>13</v>
      </c>
      <c r="U14" s="8" t="s">
        <v>434</v>
      </c>
      <c r="V14" s="8" t="s">
        <v>532</v>
      </c>
      <c r="W14" s="8" t="s">
        <v>532</v>
      </c>
      <c r="X14" s="8" t="s">
        <v>434</v>
      </c>
      <c r="Y14" s="8" t="s">
        <v>532</v>
      </c>
      <c r="Z14" s="8" t="s">
        <v>532</v>
      </c>
      <c r="AA14" s="8" t="s">
        <v>434</v>
      </c>
      <c r="AB14" s="8" t="s">
        <v>532</v>
      </c>
      <c r="AC14" s="8"/>
    </row>
    <row r="15" spans="2:29" s="4" customFormat="1" ht="57.6" x14ac:dyDescent="0.3">
      <c r="B15" s="4" t="s">
        <v>50</v>
      </c>
      <c r="I15" s="5" t="s">
        <v>766</v>
      </c>
      <c r="J15" s="4">
        <v>1</v>
      </c>
      <c r="K15" s="4">
        <v>3</v>
      </c>
      <c r="O15" s="7">
        <v>968000</v>
      </c>
      <c r="P15" s="4" t="s">
        <v>765</v>
      </c>
      <c r="AA15" s="4" t="s">
        <v>434</v>
      </c>
      <c r="AB15" s="4" t="s">
        <v>532</v>
      </c>
    </row>
    <row r="16" spans="2:29" s="4" customFormat="1" ht="43.2" x14ac:dyDescent="0.3">
      <c r="B16" s="4" t="s">
        <v>51</v>
      </c>
      <c r="C16" s="4">
        <v>7</v>
      </c>
      <c r="E16" s="4">
        <v>100</v>
      </c>
      <c r="F16" s="4" t="s">
        <v>768</v>
      </c>
      <c r="G16" s="4" t="s">
        <v>434</v>
      </c>
      <c r="I16" s="5" t="s">
        <v>767</v>
      </c>
      <c r="J16" s="4">
        <v>2</v>
      </c>
      <c r="K16" s="4">
        <v>6</v>
      </c>
      <c r="L16" s="4" t="s">
        <v>743</v>
      </c>
      <c r="M16" s="4">
        <v>100</v>
      </c>
      <c r="O16" s="7">
        <v>37200</v>
      </c>
      <c r="P16" s="4" t="s">
        <v>722</v>
      </c>
      <c r="Q16" s="4">
        <v>4</v>
      </c>
      <c r="R16" s="4">
        <v>3</v>
      </c>
      <c r="S16" s="4">
        <v>6</v>
      </c>
      <c r="T16" s="4">
        <v>6</v>
      </c>
      <c r="U16" s="4" t="s">
        <v>434</v>
      </c>
      <c r="V16" s="4" t="s">
        <v>532</v>
      </c>
      <c r="W16" s="4" t="s">
        <v>532</v>
      </c>
      <c r="X16" s="4" t="s">
        <v>434</v>
      </c>
      <c r="Y16" s="4" t="s">
        <v>532</v>
      </c>
      <c r="Z16" s="4" t="s">
        <v>532</v>
      </c>
      <c r="AA16" s="4" t="s">
        <v>434</v>
      </c>
      <c r="AB16" s="4" t="s">
        <v>532</v>
      </c>
    </row>
    <row r="17" spans="2:28" s="4" customFormat="1" ht="72" x14ac:dyDescent="0.3">
      <c r="B17" s="4" t="s">
        <v>52</v>
      </c>
      <c r="F17" s="4" t="s">
        <v>711</v>
      </c>
      <c r="I17" s="5" t="s">
        <v>769</v>
      </c>
      <c r="J17" s="4">
        <v>1</v>
      </c>
      <c r="K17" s="4">
        <v>11</v>
      </c>
      <c r="L17" s="4" t="s">
        <v>743</v>
      </c>
      <c r="N17" s="7">
        <v>11800</v>
      </c>
      <c r="O17" s="7">
        <v>11800</v>
      </c>
      <c r="P17" s="4" t="s">
        <v>722</v>
      </c>
      <c r="Q17" s="4">
        <v>3</v>
      </c>
      <c r="R17" s="4">
        <v>5</v>
      </c>
      <c r="S17" s="4">
        <v>113</v>
      </c>
      <c r="U17" s="4" t="s">
        <v>434</v>
      </c>
      <c r="V17" s="4" t="s">
        <v>532</v>
      </c>
      <c r="W17" s="4" t="s">
        <v>532</v>
      </c>
      <c r="X17" s="4" t="s">
        <v>434</v>
      </c>
      <c r="Y17" s="4" t="s">
        <v>532</v>
      </c>
      <c r="Z17" s="4" t="s">
        <v>532</v>
      </c>
      <c r="AA17" s="4" t="s">
        <v>434</v>
      </c>
      <c r="AB17" s="4" t="s">
        <v>532</v>
      </c>
    </row>
    <row r="18" spans="2:28" s="4" customFormat="1" ht="72" x14ac:dyDescent="0.3">
      <c r="B18" t="s">
        <v>53</v>
      </c>
      <c r="C18" s="4">
        <v>7</v>
      </c>
      <c r="E18" s="4">
        <v>100</v>
      </c>
      <c r="F18" s="4" t="s">
        <v>711</v>
      </c>
      <c r="G18" s="4" t="s">
        <v>434</v>
      </c>
      <c r="I18" s="5" t="s">
        <v>772</v>
      </c>
      <c r="J18" s="4">
        <v>1</v>
      </c>
      <c r="L18" s="4" t="s">
        <v>743</v>
      </c>
      <c r="M18" s="4">
        <v>135</v>
      </c>
      <c r="O18" s="7">
        <v>33500</v>
      </c>
      <c r="P18" s="4" t="s">
        <v>722</v>
      </c>
      <c r="Q18" s="4">
        <v>3</v>
      </c>
      <c r="R18" s="4">
        <v>3</v>
      </c>
      <c r="S18" s="4">
        <v>9</v>
      </c>
      <c r="T18" s="4">
        <v>6</v>
      </c>
      <c r="U18" s="4" t="s">
        <v>532</v>
      </c>
      <c r="V18" s="4" t="s">
        <v>434</v>
      </c>
      <c r="W18" s="4" t="s">
        <v>532</v>
      </c>
      <c r="X18" s="4" t="s">
        <v>532</v>
      </c>
      <c r="Y18" s="4" t="s">
        <v>434</v>
      </c>
      <c r="Z18" s="4" t="s">
        <v>532</v>
      </c>
      <c r="AB18" s="4" t="s">
        <v>532</v>
      </c>
    </row>
    <row r="19" spans="2:28" s="4" customFormat="1" x14ac:dyDescent="0.3">
      <c r="B19" s="4" t="s">
        <v>54</v>
      </c>
      <c r="C19" s="4">
        <v>7</v>
      </c>
      <c r="E19" s="4">
        <v>95</v>
      </c>
      <c r="G19" s="4" t="s">
        <v>532</v>
      </c>
      <c r="I19" s="5" t="s">
        <v>773</v>
      </c>
      <c r="J19" s="4">
        <v>1</v>
      </c>
      <c r="K19" s="4">
        <v>6</v>
      </c>
      <c r="L19" s="4" t="s">
        <v>743</v>
      </c>
      <c r="M19" s="4">
        <v>150</v>
      </c>
      <c r="O19" s="7">
        <v>43300</v>
      </c>
      <c r="P19" s="4" t="s">
        <v>722</v>
      </c>
      <c r="Q19" s="4">
        <v>4</v>
      </c>
      <c r="R19" s="4">
        <v>2</v>
      </c>
      <c r="S19" s="4">
        <v>17</v>
      </c>
      <c r="T19" s="4">
        <v>50</v>
      </c>
      <c r="U19" s="4" t="s">
        <v>532</v>
      </c>
      <c r="V19" s="4" t="s">
        <v>434</v>
      </c>
      <c r="W19" s="4" t="s">
        <v>532</v>
      </c>
      <c r="X19" s="4" t="s">
        <v>532</v>
      </c>
      <c r="Y19" s="4" t="s">
        <v>434</v>
      </c>
      <c r="Z19" s="4" t="s">
        <v>532</v>
      </c>
      <c r="AA19" s="4" t="s">
        <v>434</v>
      </c>
      <c r="AB19" s="4" t="s">
        <v>532</v>
      </c>
    </row>
    <row r="20" spans="2:28" s="4" customFormat="1" ht="72" x14ac:dyDescent="0.3">
      <c r="B20" s="4" t="s">
        <v>55</v>
      </c>
      <c r="C20" s="4">
        <v>6</v>
      </c>
      <c r="E20" s="4">
        <v>85</v>
      </c>
      <c r="G20" s="4" t="s">
        <v>434</v>
      </c>
      <c r="I20" s="5" t="s">
        <v>775</v>
      </c>
      <c r="J20" s="4">
        <v>1</v>
      </c>
      <c r="K20" s="4">
        <v>2</v>
      </c>
      <c r="L20" s="4" t="s">
        <v>762</v>
      </c>
      <c r="M20" s="4">
        <v>800</v>
      </c>
      <c r="O20" s="7">
        <v>368000</v>
      </c>
      <c r="P20" s="4" t="s">
        <v>760</v>
      </c>
      <c r="Q20" s="4">
        <v>4</v>
      </c>
      <c r="R20" s="4">
        <v>3</v>
      </c>
      <c r="S20" s="4">
        <v>9</v>
      </c>
      <c r="T20" s="4">
        <v>8</v>
      </c>
      <c r="U20" s="4" t="s">
        <v>434</v>
      </c>
      <c r="V20" s="4" t="s">
        <v>532</v>
      </c>
      <c r="W20" s="4" t="s">
        <v>532</v>
      </c>
      <c r="X20" s="4" t="s">
        <v>434</v>
      </c>
      <c r="Y20" s="4" t="s">
        <v>532</v>
      </c>
      <c r="Z20" s="4" t="s">
        <v>532</v>
      </c>
      <c r="AA20" s="4" t="s">
        <v>434</v>
      </c>
      <c r="AB20" s="4" t="s">
        <v>532</v>
      </c>
    </row>
    <row r="21" spans="2:28" s="4" customFormat="1" ht="86.4" x14ac:dyDescent="0.3">
      <c r="B21" s="4" t="s">
        <v>56</v>
      </c>
      <c r="C21" s="4">
        <v>7</v>
      </c>
      <c r="E21" s="4">
        <v>90</v>
      </c>
      <c r="G21" s="4" t="s">
        <v>434</v>
      </c>
      <c r="I21" s="5" t="s">
        <v>778</v>
      </c>
      <c r="J21" s="4">
        <v>1</v>
      </c>
      <c r="K21" s="4">
        <v>4</v>
      </c>
      <c r="L21" s="4" t="s">
        <v>743</v>
      </c>
      <c r="M21" s="7">
        <v>0</v>
      </c>
      <c r="N21" s="7">
        <v>33900</v>
      </c>
      <c r="O21" s="7">
        <v>33900</v>
      </c>
      <c r="P21" s="4" t="s">
        <v>722</v>
      </c>
      <c r="Q21" s="4">
        <v>6</v>
      </c>
      <c r="R21" s="4">
        <v>3</v>
      </c>
      <c r="S21" s="4">
        <v>6</v>
      </c>
      <c r="T21" s="4">
        <v>16</v>
      </c>
      <c r="U21" s="4" t="s">
        <v>434</v>
      </c>
      <c r="V21" s="4" t="s">
        <v>532</v>
      </c>
      <c r="W21" s="4" t="s">
        <v>532</v>
      </c>
      <c r="X21" s="4" t="s">
        <v>434</v>
      </c>
      <c r="Y21" s="4" t="s">
        <v>532</v>
      </c>
      <c r="Z21" s="4" t="s">
        <v>532</v>
      </c>
      <c r="AA21" s="4" t="s">
        <v>434</v>
      </c>
      <c r="AB21" s="4" t="s">
        <v>532</v>
      </c>
    </row>
    <row r="22" spans="2:28" s="4" customFormat="1" ht="43.2" x14ac:dyDescent="0.3">
      <c r="B22" s="4" t="s">
        <v>57</v>
      </c>
      <c r="C22" s="4">
        <v>6</v>
      </c>
      <c r="E22" s="4">
        <v>88</v>
      </c>
      <c r="G22" s="4" t="s">
        <v>434</v>
      </c>
      <c r="I22" s="5" t="s">
        <v>780</v>
      </c>
      <c r="J22" s="4">
        <v>1</v>
      </c>
      <c r="K22" s="4">
        <v>9</v>
      </c>
      <c r="L22" s="4" t="s">
        <v>743</v>
      </c>
      <c r="M22" s="4">
        <v>100</v>
      </c>
      <c r="N22" s="7">
        <v>32206</v>
      </c>
      <c r="O22" s="7">
        <v>49000</v>
      </c>
      <c r="P22" s="4" t="s">
        <v>722</v>
      </c>
      <c r="Q22" s="4">
        <v>4</v>
      </c>
      <c r="R22" s="4">
        <v>4</v>
      </c>
      <c r="S22" s="4">
        <v>9</v>
      </c>
      <c r="U22" s="4" t="s">
        <v>434</v>
      </c>
      <c r="V22" s="4" t="s">
        <v>532</v>
      </c>
      <c r="W22" s="4" t="s">
        <v>532</v>
      </c>
      <c r="X22" s="4" t="s">
        <v>434</v>
      </c>
      <c r="Y22" s="4" t="s">
        <v>532</v>
      </c>
      <c r="Z22" s="4" t="s">
        <v>532</v>
      </c>
      <c r="AA22" s="4" t="s">
        <v>434</v>
      </c>
      <c r="AB22" s="4" t="s">
        <v>532</v>
      </c>
    </row>
    <row r="23" spans="2:28" s="4" customFormat="1" x14ac:dyDescent="0.3">
      <c r="B23" s="5" t="s">
        <v>58</v>
      </c>
      <c r="C23" s="4">
        <v>6</v>
      </c>
      <c r="E23" s="4">
        <v>80</v>
      </c>
      <c r="G23" s="4" t="s">
        <v>434</v>
      </c>
      <c r="J23" s="4">
        <v>1</v>
      </c>
      <c r="O23" s="7">
        <v>1094400</v>
      </c>
      <c r="P23" s="4" t="s">
        <v>765</v>
      </c>
      <c r="S23" s="4">
        <v>4</v>
      </c>
      <c r="T23" s="4">
        <v>15</v>
      </c>
      <c r="U23" s="4" t="s">
        <v>434</v>
      </c>
      <c r="V23" s="4" t="s">
        <v>532</v>
      </c>
      <c r="W23" s="4" t="s">
        <v>532</v>
      </c>
      <c r="X23" s="4" t="s">
        <v>434</v>
      </c>
      <c r="Y23" s="4" t="s">
        <v>532</v>
      </c>
      <c r="Z23" s="4" t="s">
        <v>532</v>
      </c>
      <c r="AA23" s="4" t="s">
        <v>434</v>
      </c>
      <c r="AB23" s="4" t="s">
        <v>532</v>
      </c>
    </row>
    <row r="24" spans="2:28" s="4" customFormat="1" ht="43.2" x14ac:dyDescent="0.3">
      <c r="B24" s="5" t="s">
        <v>59</v>
      </c>
      <c r="C24" s="4">
        <v>6</v>
      </c>
      <c r="D24" s="4">
        <v>550</v>
      </c>
      <c r="E24" s="4">
        <v>80</v>
      </c>
      <c r="G24" s="4" t="s">
        <v>532</v>
      </c>
      <c r="I24" s="5" t="s">
        <v>782</v>
      </c>
      <c r="J24" s="4">
        <v>1</v>
      </c>
      <c r="L24" s="4" t="s">
        <v>762</v>
      </c>
      <c r="M24" s="4">
        <v>600</v>
      </c>
      <c r="O24" s="7">
        <v>158000</v>
      </c>
      <c r="P24" s="4" t="s">
        <v>760</v>
      </c>
      <c r="Q24" s="4">
        <v>4</v>
      </c>
      <c r="R24" s="4">
        <v>4</v>
      </c>
      <c r="S24" s="4">
        <v>6</v>
      </c>
      <c r="T24" s="4">
        <v>6</v>
      </c>
      <c r="U24" s="4" t="s">
        <v>532</v>
      </c>
      <c r="V24" s="4" t="s">
        <v>434</v>
      </c>
      <c r="W24" s="4" t="s">
        <v>532</v>
      </c>
      <c r="X24" s="4" t="s">
        <v>434</v>
      </c>
      <c r="Y24" s="4" t="s">
        <v>532</v>
      </c>
      <c r="Z24" s="4" t="s">
        <v>532</v>
      </c>
      <c r="AA24" s="4" t="s">
        <v>434</v>
      </c>
      <c r="AB24" s="4" t="s">
        <v>532</v>
      </c>
    </row>
    <row r="25" spans="2:28" s="4" customFormat="1" ht="43.2" x14ac:dyDescent="0.3">
      <c r="B25" t="s">
        <v>60</v>
      </c>
      <c r="C25" s="4">
        <v>7</v>
      </c>
      <c r="E25" s="4">
        <v>100</v>
      </c>
      <c r="G25" s="4" t="s">
        <v>434</v>
      </c>
      <c r="I25" s="5" t="s">
        <v>786</v>
      </c>
      <c r="J25" s="4">
        <v>1</v>
      </c>
      <c r="L25" s="4" t="s">
        <v>743</v>
      </c>
      <c r="M25" s="4">
        <v>100</v>
      </c>
      <c r="O25" s="7">
        <v>37300</v>
      </c>
      <c r="P25" s="4" t="s">
        <v>750</v>
      </c>
      <c r="Q25" s="4">
        <v>2</v>
      </c>
      <c r="R25" s="4">
        <v>6</v>
      </c>
      <c r="S25" s="4">
        <v>8</v>
      </c>
      <c r="T25" s="4">
        <v>38</v>
      </c>
      <c r="U25" s="4" t="s">
        <v>532</v>
      </c>
      <c r="V25" s="4" t="s">
        <v>434</v>
      </c>
      <c r="W25" s="4" t="s">
        <v>532</v>
      </c>
      <c r="X25" s="4" t="s">
        <v>532</v>
      </c>
      <c r="Y25" s="4" t="s">
        <v>434</v>
      </c>
      <c r="Z25" s="4" t="s">
        <v>532</v>
      </c>
      <c r="AA25" s="4" t="s">
        <v>434</v>
      </c>
      <c r="AB25" s="4" t="s">
        <v>532</v>
      </c>
    </row>
    <row r="26" spans="2:28" s="4" customFormat="1" ht="72" x14ac:dyDescent="0.3">
      <c r="B26" s="4" t="s">
        <v>61</v>
      </c>
      <c r="C26" s="4">
        <v>7</v>
      </c>
      <c r="F26" s="4" t="s">
        <v>711</v>
      </c>
      <c r="G26" s="4" t="s">
        <v>434</v>
      </c>
      <c r="I26" s="5" t="s">
        <v>787</v>
      </c>
      <c r="J26" s="4">
        <v>1</v>
      </c>
      <c r="K26" s="4">
        <v>6</v>
      </c>
      <c r="L26" s="4" t="s">
        <v>743</v>
      </c>
      <c r="M26" s="4" t="s">
        <v>789</v>
      </c>
      <c r="N26" s="4">
        <v>0</v>
      </c>
      <c r="O26" s="7">
        <v>39000</v>
      </c>
      <c r="P26" s="4" t="s">
        <v>722</v>
      </c>
      <c r="Q26" s="4">
        <v>4</v>
      </c>
      <c r="R26" s="4">
        <v>4</v>
      </c>
      <c r="S26" s="4">
        <v>4</v>
      </c>
      <c r="T26" s="4">
        <v>32</v>
      </c>
      <c r="U26" s="4" t="s">
        <v>532</v>
      </c>
      <c r="V26" s="4" t="s">
        <v>532</v>
      </c>
      <c r="W26" s="4" t="s">
        <v>434</v>
      </c>
      <c r="X26" s="4" t="s">
        <v>434</v>
      </c>
      <c r="Y26" s="4" t="s">
        <v>532</v>
      </c>
      <c r="Z26" s="4" t="s">
        <v>532</v>
      </c>
      <c r="AA26" s="4" t="s">
        <v>434</v>
      </c>
      <c r="AB26" s="4" t="s">
        <v>532</v>
      </c>
    </row>
    <row r="27" spans="2:28" s="4" customFormat="1" ht="28.8" x14ac:dyDescent="0.3">
      <c r="B27" s="4" t="s">
        <v>62</v>
      </c>
      <c r="C27" s="4">
        <v>6.5</v>
      </c>
      <c r="E27" s="4">
        <v>90</v>
      </c>
      <c r="G27" s="4" t="s">
        <v>532</v>
      </c>
      <c r="I27" s="5" t="s">
        <v>791</v>
      </c>
      <c r="J27" s="4">
        <v>1</v>
      </c>
      <c r="L27" s="4" t="s">
        <v>743</v>
      </c>
      <c r="M27" s="4">
        <v>50</v>
      </c>
      <c r="N27" s="7">
        <v>10000</v>
      </c>
      <c r="O27" s="7">
        <v>12000</v>
      </c>
      <c r="P27" s="4" t="s">
        <v>722</v>
      </c>
      <c r="Q27" s="4">
        <v>4</v>
      </c>
      <c r="R27" s="4">
        <v>4</v>
      </c>
      <c r="S27" s="4">
        <v>5</v>
      </c>
      <c r="T27" s="4">
        <v>42</v>
      </c>
      <c r="U27" s="4" t="s">
        <v>532</v>
      </c>
      <c r="V27" s="4" t="s">
        <v>434</v>
      </c>
      <c r="W27" s="4" t="s">
        <v>532</v>
      </c>
      <c r="X27" s="4" t="s">
        <v>434</v>
      </c>
      <c r="Y27" s="4" t="s">
        <v>532</v>
      </c>
      <c r="Z27" s="4" t="s">
        <v>532</v>
      </c>
      <c r="AB27" s="4" t="s">
        <v>532</v>
      </c>
    </row>
    <row r="28" spans="2:28" s="4" customFormat="1" ht="43.2" x14ac:dyDescent="0.3">
      <c r="B28" s="4" t="s">
        <v>63</v>
      </c>
      <c r="C28" s="4">
        <v>6.5</v>
      </c>
      <c r="D28" s="4">
        <v>850</v>
      </c>
      <c r="E28" s="4">
        <v>85</v>
      </c>
      <c r="F28" s="4" t="s">
        <v>736</v>
      </c>
      <c r="G28" s="4" t="s">
        <v>532</v>
      </c>
      <c r="I28" s="5" t="s">
        <v>793</v>
      </c>
      <c r="J28" s="4">
        <v>1</v>
      </c>
      <c r="K28" s="4">
        <v>13</v>
      </c>
      <c r="L28" s="4" t="s">
        <v>743</v>
      </c>
      <c r="M28" s="4">
        <v>140</v>
      </c>
      <c r="N28" s="7">
        <v>23900</v>
      </c>
      <c r="O28" s="7">
        <v>23900</v>
      </c>
      <c r="P28" s="4" t="s">
        <v>722</v>
      </c>
      <c r="Q28" s="4">
        <v>4</v>
      </c>
      <c r="R28" s="4">
        <v>4</v>
      </c>
      <c r="S28" s="4">
        <v>9</v>
      </c>
      <c r="U28" s="4" t="s">
        <v>434</v>
      </c>
      <c r="V28" s="4" t="s">
        <v>532</v>
      </c>
      <c r="W28" s="4" t="s">
        <v>532</v>
      </c>
      <c r="X28" s="4" t="s">
        <v>434</v>
      </c>
      <c r="Y28" s="4" t="s">
        <v>532</v>
      </c>
      <c r="Z28" s="4" t="s">
        <v>532</v>
      </c>
      <c r="AA28" s="4" t="s">
        <v>434</v>
      </c>
      <c r="AB28" s="4" t="s">
        <v>532</v>
      </c>
    </row>
    <row r="29" spans="2:28" s="4" customFormat="1" ht="43.2" x14ac:dyDescent="0.3">
      <c r="B29" s="4" t="s">
        <v>64</v>
      </c>
      <c r="C29" s="4">
        <v>7</v>
      </c>
      <c r="E29" s="4">
        <v>100</v>
      </c>
      <c r="G29" s="4" t="s">
        <v>532</v>
      </c>
      <c r="I29" s="5" t="s">
        <v>795</v>
      </c>
      <c r="J29" s="4">
        <v>1</v>
      </c>
      <c r="L29" s="4" t="s">
        <v>743</v>
      </c>
      <c r="M29" s="4">
        <v>60</v>
      </c>
      <c r="N29" s="7">
        <v>27550</v>
      </c>
      <c r="O29" s="7">
        <v>33800</v>
      </c>
      <c r="P29" s="4" t="s">
        <v>750</v>
      </c>
      <c r="Q29" s="4">
        <v>3</v>
      </c>
      <c r="R29" s="4">
        <v>3</v>
      </c>
      <c r="U29" s="4" t="s">
        <v>532</v>
      </c>
      <c r="V29" s="4" t="s">
        <v>532</v>
      </c>
      <c r="W29" s="4" t="s">
        <v>434</v>
      </c>
      <c r="X29" s="4" t="s">
        <v>532</v>
      </c>
      <c r="Y29" s="4" t="s">
        <v>434</v>
      </c>
      <c r="Z29" s="4" t="s">
        <v>532</v>
      </c>
      <c r="AA29" s="4" t="s">
        <v>434</v>
      </c>
      <c r="AB29" s="4" t="s">
        <v>532</v>
      </c>
    </row>
    <row r="30" spans="2:28" s="4" customFormat="1" ht="43.2" x14ac:dyDescent="0.3">
      <c r="B30" s="4" t="s">
        <v>65</v>
      </c>
      <c r="C30" s="4">
        <v>7</v>
      </c>
      <c r="E30" s="4">
        <v>100</v>
      </c>
      <c r="G30" s="4" t="s">
        <v>434</v>
      </c>
      <c r="I30" s="5" t="s">
        <v>797</v>
      </c>
      <c r="J30" s="4">
        <v>1</v>
      </c>
      <c r="L30" s="4" t="s">
        <v>743</v>
      </c>
      <c r="M30" s="4">
        <v>0</v>
      </c>
      <c r="N30" s="7">
        <v>2908</v>
      </c>
      <c r="O30" s="7">
        <v>5814</v>
      </c>
      <c r="P30" s="4" t="s">
        <v>722</v>
      </c>
      <c r="Q30" s="4">
        <v>4</v>
      </c>
      <c r="R30" s="4">
        <v>4</v>
      </c>
      <c r="S30" s="4">
        <v>8</v>
      </c>
      <c r="U30" s="4" t="s">
        <v>434</v>
      </c>
      <c r="V30" s="4" t="s">
        <v>532</v>
      </c>
      <c r="W30" s="4" t="s">
        <v>532</v>
      </c>
      <c r="X30" s="4" t="s">
        <v>434</v>
      </c>
      <c r="Y30" s="4" t="s">
        <v>532</v>
      </c>
      <c r="Z30" s="4" t="s">
        <v>532</v>
      </c>
      <c r="AA30" s="4" t="s">
        <v>434</v>
      </c>
      <c r="AB30" s="4" t="s">
        <v>532</v>
      </c>
    </row>
    <row r="31" spans="2:28" s="4" customFormat="1" ht="57.6" x14ac:dyDescent="0.3">
      <c r="B31" s="4" t="s">
        <v>66</v>
      </c>
      <c r="C31" s="4">
        <v>7</v>
      </c>
      <c r="D31" s="4">
        <v>600</v>
      </c>
      <c r="E31" s="4">
        <v>100</v>
      </c>
      <c r="G31" s="4" t="s">
        <v>532</v>
      </c>
      <c r="I31" s="5" t="s">
        <v>799</v>
      </c>
      <c r="J31" s="4">
        <v>1</v>
      </c>
      <c r="K31" s="4">
        <v>4</v>
      </c>
      <c r="L31" s="4" t="s">
        <v>743</v>
      </c>
      <c r="M31" s="4">
        <v>100</v>
      </c>
      <c r="N31" s="7">
        <v>12750</v>
      </c>
      <c r="O31" s="7">
        <v>14990</v>
      </c>
      <c r="P31" s="4" t="s">
        <v>722</v>
      </c>
      <c r="Q31" s="4">
        <v>4</v>
      </c>
      <c r="R31" s="4">
        <v>4</v>
      </c>
    </row>
    <row r="32" spans="2:28" s="4" customFormat="1" ht="86.4" x14ac:dyDescent="0.3">
      <c r="B32" s="4" t="s">
        <v>67</v>
      </c>
      <c r="C32" s="4">
        <v>7</v>
      </c>
      <c r="D32" s="4">
        <v>850</v>
      </c>
      <c r="E32" s="4">
        <v>100</v>
      </c>
      <c r="G32" s="4" t="s">
        <v>434</v>
      </c>
      <c r="I32" s="5" t="s">
        <v>800</v>
      </c>
      <c r="J32" s="4">
        <v>1</v>
      </c>
      <c r="K32" s="4">
        <v>4</v>
      </c>
      <c r="L32" s="4" t="s">
        <v>743</v>
      </c>
      <c r="M32" s="4">
        <v>200</v>
      </c>
      <c r="O32" s="7">
        <v>2289</v>
      </c>
      <c r="P32" s="4" t="s">
        <v>713</v>
      </c>
      <c r="Q32" s="4">
        <v>4</v>
      </c>
      <c r="R32" s="4">
        <v>4</v>
      </c>
      <c r="S32" s="4">
        <v>8</v>
      </c>
      <c r="U32" s="4" t="s">
        <v>434</v>
      </c>
      <c r="V32" s="4" t="s">
        <v>532</v>
      </c>
      <c r="W32" s="4" t="s">
        <v>532</v>
      </c>
      <c r="X32" s="4" t="s">
        <v>434</v>
      </c>
      <c r="Y32" s="4" t="s">
        <v>532</v>
      </c>
      <c r="Z32" s="4" t="s">
        <v>532</v>
      </c>
      <c r="AA32" s="4" t="s">
        <v>434</v>
      </c>
      <c r="AB32" s="4" t="s">
        <v>532</v>
      </c>
    </row>
    <row r="33" spans="2:28" s="4" customFormat="1" ht="28.8" x14ac:dyDescent="0.3">
      <c r="B33" s="4" t="s">
        <v>68</v>
      </c>
      <c r="G33" s="4" t="s">
        <v>434</v>
      </c>
      <c r="I33" s="5" t="s">
        <v>805</v>
      </c>
      <c r="J33" s="4">
        <v>1</v>
      </c>
      <c r="K33" s="4">
        <v>11</v>
      </c>
      <c r="L33" s="4" t="s">
        <v>743</v>
      </c>
      <c r="M33" s="4">
        <v>2400</v>
      </c>
      <c r="N33" s="4" t="s">
        <v>804</v>
      </c>
      <c r="O33" s="4" t="s">
        <v>806</v>
      </c>
      <c r="P33" s="4" t="s">
        <v>803</v>
      </c>
      <c r="Q33" s="4">
        <v>6</v>
      </c>
      <c r="R33" s="4">
        <v>3</v>
      </c>
      <c r="S33" s="4">
        <v>16</v>
      </c>
      <c r="U33" s="4" t="s">
        <v>532</v>
      </c>
      <c r="V33" s="4" t="s">
        <v>532</v>
      </c>
      <c r="W33" s="4" t="s">
        <v>434</v>
      </c>
      <c r="X33" s="4" t="s">
        <v>532</v>
      </c>
      <c r="Y33" s="4" t="s">
        <v>434</v>
      </c>
      <c r="Z33" s="4" t="s">
        <v>532</v>
      </c>
      <c r="AA33" s="4" t="s">
        <v>434</v>
      </c>
      <c r="AB33" s="4" t="s">
        <v>532</v>
      </c>
    </row>
    <row r="34" spans="2:28" s="4" customFormat="1" ht="43.2" x14ac:dyDescent="0.3">
      <c r="B34" s="4" t="s">
        <v>69</v>
      </c>
      <c r="C34" s="4">
        <v>6</v>
      </c>
      <c r="E34" s="4">
        <v>83</v>
      </c>
      <c r="G34" s="4" t="s">
        <v>434</v>
      </c>
      <c r="I34" s="5" t="s">
        <v>809</v>
      </c>
      <c r="J34" s="4">
        <v>2</v>
      </c>
      <c r="M34" s="4">
        <v>80</v>
      </c>
      <c r="O34" s="7">
        <v>30600</v>
      </c>
      <c r="P34" s="4" t="s">
        <v>722</v>
      </c>
      <c r="Q34" s="4">
        <v>6</v>
      </c>
      <c r="U34" s="4" t="s">
        <v>434</v>
      </c>
      <c r="V34" s="4" t="s">
        <v>532</v>
      </c>
      <c r="W34" s="4" t="s">
        <v>532</v>
      </c>
      <c r="X34" s="4" t="s">
        <v>532</v>
      </c>
      <c r="AA34" s="4" t="s">
        <v>434</v>
      </c>
      <c r="AB34" s="4" t="s">
        <v>532</v>
      </c>
    </row>
    <row r="35" spans="2:28" x14ac:dyDescent="0.3">
      <c r="B35" t="s">
        <v>70</v>
      </c>
      <c r="E35" s="4">
        <v>100</v>
      </c>
      <c r="G35" s="4" t="s">
        <v>434</v>
      </c>
      <c r="J35" s="4">
        <v>1</v>
      </c>
      <c r="K35" s="4">
        <v>4</v>
      </c>
      <c r="M35" s="4">
        <v>0</v>
      </c>
      <c r="O35" s="1">
        <v>26000</v>
      </c>
      <c r="P35" s="4" t="s">
        <v>722</v>
      </c>
      <c r="Q35" s="4">
        <v>3</v>
      </c>
      <c r="R35" s="4">
        <v>3</v>
      </c>
      <c r="S35" s="4">
        <v>13</v>
      </c>
      <c r="U35" s="4" t="s">
        <v>532</v>
      </c>
      <c r="V35" s="4" t="s">
        <v>434</v>
      </c>
      <c r="W35" s="4" t="s">
        <v>532</v>
      </c>
      <c r="X35" s="4" t="s">
        <v>532</v>
      </c>
      <c r="Y35" s="4" t="s">
        <v>434</v>
      </c>
      <c r="Z35" s="4" t="s">
        <v>532</v>
      </c>
      <c r="AA35" s="4" t="s">
        <v>434</v>
      </c>
      <c r="AB35" s="4" t="s">
        <v>532</v>
      </c>
    </row>
    <row r="36" spans="2:28" s="4" customFormat="1" ht="28.8" x14ac:dyDescent="0.3">
      <c r="B36" s="4" t="s">
        <v>71</v>
      </c>
      <c r="C36" s="4">
        <v>7</v>
      </c>
      <c r="E36" s="4">
        <v>100</v>
      </c>
      <c r="G36" s="4" t="s">
        <v>434</v>
      </c>
      <c r="I36" s="5" t="s">
        <v>811</v>
      </c>
      <c r="J36" s="4">
        <v>3</v>
      </c>
      <c r="M36" s="4">
        <v>135</v>
      </c>
      <c r="O36" s="7">
        <v>37400</v>
      </c>
      <c r="P36" s="4" t="s">
        <v>812</v>
      </c>
      <c r="Q36" s="4">
        <v>3</v>
      </c>
      <c r="R36" s="4">
        <v>3</v>
      </c>
      <c r="S36" s="4">
        <v>16</v>
      </c>
      <c r="U36" s="4" t="s">
        <v>532</v>
      </c>
      <c r="V36" s="4" t="s">
        <v>434</v>
      </c>
      <c r="W36" s="4" t="s">
        <v>532</v>
      </c>
      <c r="X36" s="4" t="s">
        <v>532</v>
      </c>
      <c r="Y36" s="4" t="s">
        <v>434</v>
      </c>
      <c r="Z36" s="4" t="s">
        <v>532</v>
      </c>
      <c r="AB36" s="4" t="s">
        <v>532</v>
      </c>
    </row>
    <row r="37" spans="2:28" s="4" customFormat="1" ht="43.2" x14ac:dyDescent="0.3">
      <c r="B37" s="4" t="s">
        <v>72</v>
      </c>
      <c r="C37" s="4">
        <v>7</v>
      </c>
      <c r="E37" s="4">
        <v>100</v>
      </c>
      <c r="G37" s="4" t="s">
        <v>532</v>
      </c>
      <c r="I37" s="5" t="s">
        <v>815</v>
      </c>
      <c r="J37" s="4">
        <v>3</v>
      </c>
      <c r="L37" s="4" t="s">
        <v>743</v>
      </c>
      <c r="M37" s="4">
        <v>50</v>
      </c>
      <c r="O37" s="7">
        <v>45000</v>
      </c>
      <c r="P37" s="4" t="s">
        <v>812</v>
      </c>
      <c r="Q37" s="4">
        <v>3</v>
      </c>
      <c r="R37" s="4">
        <v>3</v>
      </c>
      <c r="S37" s="4">
        <v>15</v>
      </c>
      <c r="U37" s="4" t="s">
        <v>532</v>
      </c>
      <c r="V37" s="4" t="s">
        <v>434</v>
      </c>
      <c r="W37" s="4" t="s">
        <v>532</v>
      </c>
      <c r="X37" s="4" t="s">
        <v>532</v>
      </c>
      <c r="Y37" s="4" t="s">
        <v>434</v>
      </c>
      <c r="Z37" s="4" t="s">
        <v>532</v>
      </c>
      <c r="AA37" s="4" t="s">
        <v>434</v>
      </c>
      <c r="AB37" s="4" t="s">
        <v>532</v>
      </c>
    </row>
    <row r="38" spans="2:28" s="4" customFormat="1" ht="28.8" x14ac:dyDescent="0.3">
      <c r="B38" s="4" t="s">
        <v>73</v>
      </c>
      <c r="C38" s="4">
        <v>6</v>
      </c>
      <c r="E38" s="4">
        <v>72</v>
      </c>
      <c r="F38" s="4" t="s">
        <v>736</v>
      </c>
      <c r="G38" s="4" t="s">
        <v>532</v>
      </c>
      <c r="I38" s="5" t="s">
        <v>817</v>
      </c>
      <c r="J38" s="4">
        <v>1</v>
      </c>
      <c r="L38" s="4" t="s">
        <v>743</v>
      </c>
      <c r="M38" s="4">
        <v>50</v>
      </c>
      <c r="N38" s="7">
        <v>27800</v>
      </c>
      <c r="O38" s="7">
        <v>30000</v>
      </c>
      <c r="P38" s="4" t="s">
        <v>722</v>
      </c>
      <c r="Q38" s="4">
        <v>5</v>
      </c>
      <c r="R38" s="4">
        <v>3</v>
      </c>
      <c r="U38" s="4" t="s">
        <v>434</v>
      </c>
      <c r="V38" s="4" t="s">
        <v>532</v>
      </c>
      <c r="W38" s="4" t="s">
        <v>532</v>
      </c>
      <c r="X38" s="4" t="s">
        <v>532</v>
      </c>
      <c r="Y38" s="4" t="s">
        <v>434</v>
      </c>
      <c r="Z38" s="4" t="s">
        <v>532</v>
      </c>
      <c r="AA38" s="4" t="s">
        <v>434</v>
      </c>
      <c r="AB38" s="4" t="s">
        <v>532</v>
      </c>
    </row>
    <row r="39" spans="2:28" s="4" customFormat="1" ht="28.8" x14ac:dyDescent="0.3">
      <c r="B39" s="4" t="s">
        <v>74</v>
      </c>
      <c r="C39" s="4">
        <v>6.5</v>
      </c>
      <c r="E39" s="4">
        <v>90</v>
      </c>
      <c r="F39" s="4" t="s">
        <v>711</v>
      </c>
      <c r="G39" s="4" t="s">
        <v>532</v>
      </c>
      <c r="I39" s="5" t="s">
        <v>818</v>
      </c>
      <c r="J39" s="4">
        <v>1</v>
      </c>
      <c r="O39" s="7">
        <v>25900</v>
      </c>
      <c r="P39" s="4" t="s">
        <v>722</v>
      </c>
      <c r="Q39" s="4">
        <v>6</v>
      </c>
      <c r="R39" s="4">
        <v>3</v>
      </c>
      <c r="S39" s="4">
        <v>10</v>
      </c>
      <c r="T39" s="4">
        <v>22</v>
      </c>
      <c r="U39" s="4" t="s">
        <v>434</v>
      </c>
      <c r="V39" s="4" t="s">
        <v>532</v>
      </c>
      <c r="W39" s="4" t="s">
        <v>532</v>
      </c>
      <c r="X39" s="4" t="s">
        <v>434</v>
      </c>
      <c r="Y39" s="4" t="s">
        <v>532</v>
      </c>
      <c r="Z39" s="4" t="s">
        <v>532</v>
      </c>
      <c r="AA39" s="4" t="s">
        <v>434</v>
      </c>
      <c r="AB39" s="4" t="s">
        <v>532</v>
      </c>
    </row>
    <row r="40" spans="2:28" s="4" customFormat="1" ht="28.8" x14ac:dyDescent="0.3">
      <c r="B40" s="4" t="s">
        <v>75</v>
      </c>
      <c r="C40" s="4">
        <v>7</v>
      </c>
      <c r="E40" s="4">
        <v>90</v>
      </c>
      <c r="G40" s="4" t="s">
        <v>434</v>
      </c>
      <c r="I40" s="5" t="s">
        <v>820</v>
      </c>
      <c r="J40" s="4">
        <v>1</v>
      </c>
      <c r="K40" s="4">
        <v>4</v>
      </c>
      <c r="M40" s="4">
        <v>0</v>
      </c>
      <c r="O40" s="7">
        <v>35500</v>
      </c>
      <c r="P40" s="4" t="s">
        <v>722</v>
      </c>
      <c r="Q40" s="4">
        <v>4</v>
      </c>
      <c r="R40" s="4">
        <v>3</v>
      </c>
      <c r="S40" s="4">
        <v>8</v>
      </c>
      <c r="T40" s="4">
        <v>25</v>
      </c>
      <c r="U40" s="4" t="s">
        <v>434</v>
      </c>
      <c r="V40" s="4" t="s">
        <v>532</v>
      </c>
      <c r="W40" s="4" t="s">
        <v>532</v>
      </c>
      <c r="X40" s="4" t="s">
        <v>434</v>
      </c>
      <c r="Y40" s="4" t="s">
        <v>532</v>
      </c>
      <c r="Z40" s="4" t="s">
        <v>532</v>
      </c>
      <c r="AA40" s="4" t="s">
        <v>434</v>
      </c>
      <c r="AB40" s="4" t="s">
        <v>532</v>
      </c>
    </row>
    <row r="41" spans="2:28" s="4" customFormat="1" ht="28.8" x14ac:dyDescent="0.3">
      <c r="B41" s="4" t="s">
        <v>76</v>
      </c>
      <c r="C41" s="4">
        <v>6.5</v>
      </c>
      <c r="E41" s="4">
        <v>88</v>
      </c>
      <c r="F41" s="4" t="s">
        <v>711</v>
      </c>
      <c r="G41" s="4" t="s">
        <v>532</v>
      </c>
      <c r="I41" s="5" t="s">
        <v>823</v>
      </c>
      <c r="J41" s="4">
        <v>1</v>
      </c>
      <c r="L41" s="4" t="s">
        <v>743</v>
      </c>
      <c r="M41" s="4">
        <v>55</v>
      </c>
      <c r="N41" s="7">
        <v>16800</v>
      </c>
      <c r="O41" s="7">
        <v>22100</v>
      </c>
      <c r="P41" s="4" t="s">
        <v>722</v>
      </c>
      <c r="Q41" s="4">
        <v>3</v>
      </c>
      <c r="R41" s="4">
        <v>3</v>
      </c>
      <c r="S41" s="4">
        <v>17</v>
      </c>
      <c r="T41" s="4">
        <v>4</v>
      </c>
      <c r="U41" s="4" t="s">
        <v>532</v>
      </c>
      <c r="V41" s="4" t="s">
        <v>532</v>
      </c>
      <c r="W41" s="4" t="s">
        <v>434</v>
      </c>
      <c r="X41" s="4" t="s">
        <v>532</v>
      </c>
      <c r="Y41" s="4" t="s">
        <v>532</v>
      </c>
      <c r="Z41" s="4" t="s">
        <v>434</v>
      </c>
      <c r="AB41" s="4" t="s">
        <v>532</v>
      </c>
    </row>
    <row r="42" spans="2:28" s="4" customFormat="1" ht="43.2" x14ac:dyDescent="0.3">
      <c r="B42" t="s">
        <v>77</v>
      </c>
      <c r="C42" s="4">
        <v>6.5</v>
      </c>
      <c r="G42" s="4" t="s">
        <v>434</v>
      </c>
      <c r="I42" s="5" t="s">
        <v>826</v>
      </c>
      <c r="J42" s="4">
        <v>1</v>
      </c>
      <c r="L42" s="4" t="s">
        <v>743</v>
      </c>
      <c r="M42" s="7">
        <v>0</v>
      </c>
      <c r="N42" s="7">
        <v>21900</v>
      </c>
      <c r="O42" s="7">
        <v>21900</v>
      </c>
      <c r="P42" s="4" t="s">
        <v>722</v>
      </c>
      <c r="Q42" s="4">
        <v>2</v>
      </c>
      <c r="R42" s="4">
        <v>4</v>
      </c>
      <c r="S42" s="4">
        <v>9</v>
      </c>
      <c r="U42" s="4" t="s">
        <v>532</v>
      </c>
      <c r="V42" s="4" t="s">
        <v>434</v>
      </c>
      <c r="W42" s="4" t="s">
        <v>532</v>
      </c>
      <c r="X42" s="4" t="s">
        <v>532</v>
      </c>
      <c r="Y42" s="4" t="s">
        <v>434</v>
      </c>
      <c r="Z42" s="4" t="s">
        <v>532</v>
      </c>
      <c r="AA42" s="4" t="s">
        <v>434</v>
      </c>
      <c r="AB42" s="4" t="s">
        <v>532</v>
      </c>
    </row>
    <row r="43" spans="2:28" s="4" customFormat="1" ht="28.8" x14ac:dyDescent="0.3">
      <c r="B43" s="4" t="s">
        <v>78</v>
      </c>
      <c r="C43" s="4">
        <v>5.5</v>
      </c>
      <c r="E43" s="4">
        <v>74</v>
      </c>
      <c r="G43" s="4" t="s">
        <v>532</v>
      </c>
      <c r="I43" s="5" t="s">
        <v>828</v>
      </c>
      <c r="J43" s="4">
        <v>4</v>
      </c>
      <c r="K43" s="4">
        <v>7</v>
      </c>
      <c r="M43" s="4">
        <v>95</v>
      </c>
      <c r="N43" s="7">
        <v>55000</v>
      </c>
      <c r="O43" s="7">
        <v>55000</v>
      </c>
      <c r="P43" s="4" t="s">
        <v>812</v>
      </c>
      <c r="Q43" s="4">
        <v>3</v>
      </c>
      <c r="R43" s="4">
        <v>3</v>
      </c>
      <c r="S43" s="4">
        <v>13</v>
      </c>
      <c r="U43" s="4" t="s">
        <v>532</v>
      </c>
      <c r="V43" s="4" t="s">
        <v>434</v>
      </c>
      <c r="W43" s="4" t="s">
        <v>532</v>
      </c>
      <c r="X43" s="4" t="s">
        <v>532</v>
      </c>
      <c r="Y43" s="4" t="s">
        <v>434</v>
      </c>
      <c r="Z43" s="4" t="s">
        <v>532</v>
      </c>
      <c r="AA43" s="4" t="s">
        <v>434</v>
      </c>
      <c r="AB43" s="4" t="s">
        <v>532</v>
      </c>
    </row>
    <row r="44" spans="2:28" s="4" customFormat="1" ht="72" x14ac:dyDescent="0.3">
      <c r="B44" s="4" t="s">
        <v>79</v>
      </c>
      <c r="C44" s="4">
        <v>7</v>
      </c>
      <c r="D44" s="4">
        <v>580</v>
      </c>
      <c r="G44" s="4" t="s">
        <v>434</v>
      </c>
      <c r="I44" s="5" t="s">
        <v>829</v>
      </c>
      <c r="J44" s="4">
        <v>6</v>
      </c>
      <c r="K44" s="4">
        <v>20</v>
      </c>
      <c r="M44" s="4">
        <v>200</v>
      </c>
      <c r="O44" s="7">
        <v>34000</v>
      </c>
      <c r="P44" s="4" t="s">
        <v>722</v>
      </c>
      <c r="Q44" s="4">
        <v>4</v>
      </c>
      <c r="R44" s="4">
        <v>3</v>
      </c>
      <c r="U44" s="4" t="s">
        <v>434</v>
      </c>
      <c r="V44" s="4" t="s">
        <v>532</v>
      </c>
      <c r="W44" s="4" t="s">
        <v>532</v>
      </c>
      <c r="X44" s="4" t="s">
        <v>532</v>
      </c>
      <c r="Y44" s="4" t="s">
        <v>532</v>
      </c>
      <c r="Z44" s="4" t="s">
        <v>434</v>
      </c>
      <c r="AA44" s="4" t="s">
        <v>434</v>
      </c>
      <c r="AB44" s="4" t="s">
        <v>434</v>
      </c>
    </row>
    <row r="45" spans="2:28" s="4" customFormat="1" ht="158.4" x14ac:dyDescent="0.3">
      <c r="B45" s="4" t="s">
        <v>80</v>
      </c>
      <c r="F45" s="4" t="s">
        <v>833</v>
      </c>
      <c r="G45" s="4" t="s">
        <v>434</v>
      </c>
      <c r="I45" s="5" t="s">
        <v>832</v>
      </c>
      <c r="J45" s="4">
        <v>1</v>
      </c>
      <c r="L45" s="4" t="s">
        <v>743</v>
      </c>
      <c r="M45" s="4">
        <v>100</v>
      </c>
      <c r="N45" s="4">
        <v>0</v>
      </c>
      <c r="O45" s="7">
        <v>30400</v>
      </c>
      <c r="P45" s="4" t="s">
        <v>722</v>
      </c>
      <c r="Q45" s="4">
        <v>4</v>
      </c>
      <c r="R45" s="4">
        <v>4</v>
      </c>
      <c r="S45" s="4">
        <v>8</v>
      </c>
      <c r="T45" s="4">
        <v>10</v>
      </c>
      <c r="U45" s="4" t="s">
        <v>532</v>
      </c>
      <c r="V45" s="4" t="s">
        <v>532</v>
      </c>
      <c r="W45" s="4" t="s">
        <v>434</v>
      </c>
      <c r="X45" s="4" t="s">
        <v>434</v>
      </c>
      <c r="Y45" s="4" t="s">
        <v>532</v>
      </c>
      <c r="Z45" s="4" t="s">
        <v>532</v>
      </c>
      <c r="AA45" s="4" t="s">
        <v>434</v>
      </c>
      <c r="AB45" s="4" t="s">
        <v>532</v>
      </c>
    </row>
    <row r="46" spans="2:28" s="4" customFormat="1" ht="72" x14ac:dyDescent="0.3">
      <c r="B46" s="4" t="s">
        <v>81</v>
      </c>
      <c r="C46" s="4">
        <v>6.5</v>
      </c>
      <c r="E46" s="4">
        <v>70</v>
      </c>
      <c r="G46" s="4" t="s">
        <v>434</v>
      </c>
      <c r="I46" s="5" t="s">
        <v>835</v>
      </c>
      <c r="J46" s="4">
        <v>1</v>
      </c>
      <c r="K46" s="4">
        <v>4</v>
      </c>
      <c r="L46" s="4" t="s">
        <v>743</v>
      </c>
      <c r="M46" s="4">
        <v>2000</v>
      </c>
      <c r="N46" s="7">
        <v>20420000</v>
      </c>
      <c r="O46" s="7">
        <v>29050000</v>
      </c>
      <c r="P46" s="4" t="s">
        <v>803</v>
      </c>
      <c r="Q46" s="4">
        <v>5</v>
      </c>
      <c r="R46" s="4">
        <v>3.5</v>
      </c>
      <c r="S46" s="4">
        <v>16</v>
      </c>
      <c r="T46" s="4">
        <v>4</v>
      </c>
      <c r="U46" s="4" t="s">
        <v>532</v>
      </c>
      <c r="V46" s="4" t="s">
        <v>434</v>
      </c>
      <c r="W46" s="4" t="s">
        <v>532</v>
      </c>
      <c r="X46" s="4" t="s">
        <v>532</v>
      </c>
      <c r="Y46" s="4" t="s">
        <v>434</v>
      </c>
      <c r="Z46" s="4" t="s">
        <v>532</v>
      </c>
      <c r="AA46" s="4" t="s">
        <v>434</v>
      </c>
      <c r="AB46" s="4" t="s">
        <v>532</v>
      </c>
    </row>
    <row r="47" spans="2:28" s="4" customFormat="1" ht="43.2" x14ac:dyDescent="0.3">
      <c r="B47" s="4" t="s">
        <v>82</v>
      </c>
      <c r="C47" s="4">
        <v>6</v>
      </c>
      <c r="E47" s="4">
        <v>94</v>
      </c>
      <c r="F47" s="4" t="s">
        <v>736</v>
      </c>
      <c r="G47" s="4" t="s">
        <v>532</v>
      </c>
      <c r="I47" s="5" t="s">
        <v>837</v>
      </c>
      <c r="J47" s="4">
        <v>3</v>
      </c>
      <c r="M47" s="4">
        <v>100</v>
      </c>
      <c r="O47" s="7">
        <v>15350</v>
      </c>
      <c r="P47" s="4" t="s">
        <v>722</v>
      </c>
      <c r="Q47" s="4">
        <v>4</v>
      </c>
      <c r="R47" s="4">
        <v>3</v>
      </c>
      <c r="S47" s="4">
        <v>20</v>
      </c>
      <c r="T47" s="4">
        <v>9</v>
      </c>
      <c r="U47" s="4" t="s">
        <v>434</v>
      </c>
      <c r="V47" s="4" t="s">
        <v>532</v>
      </c>
      <c r="W47" s="4" t="s">
        <v>532</v>
      </c>
      <c r="X47" s="4" t="s">
        <v>434</v>
      </c>
      <c r="Y47" s="4" t="s">
        <v>532</v>
      </c>
      <c r="Z47" s="4" t="s">
        <v>532</v>
      </c>
      <c r="AA47" s="4" t="s">
        <v>434</v>
      </c>
      <c r="AB47" s="4" t="s">
        <v>532</v>
      </c>
    </row>
    <row r="48" spans="2:28" s="4" customFormat="1" ht="72" x14ac:dyDescent="0.3">
      <c r="B48" s="4" t="s">
        <v>83</v>
      </c>
      <c r="C48" s="4">
        <v>7</v>
      </c>
      <c r="D48" s="4">
        <v>800</v>
      </c>
      <c r="E48" s="4">
        <v>64</v>
      </c>
      <c r="G48" s="4" t="s">
        <v>434</v>
      </c>
      <c r="I48" s="5" t="s">
        <v>840</v>
      </c>
      <c r="J48" s="4">
        <v>1</v>
      </c>
      <c r="K48" s="4">
        <v>3</v>
      </c>
      <c r="L48" s="4" t="s">
        <v>743</v>
      </c>
      <c r="M48" s="4">
        <v>100</v>
      </c>
      <c r="N48" s="7">
        <v>21000</v>
      </c>
      <c r="O48" s="7">
        <v>24900</v>
      </c>
      <c r="P48" s="4" t="s">
        <v>812</v>
      </c>
      <c r="Q48" s="4">
        <v>2</v>
      </c>
      <c r="R48" s="4">
        <v>4</v>
      </c>
      <c r="S48" s="4">
        <v>10</v>
      </c>
      <c r="T48" s="4">
        <v>3</v>
      </c>
      <c r="U48" s="4" t="s">
        <v>532</v>
      </c>
      <c r="V48" s="4" t="s">
        <v>434</v>
      </c>
      <c r="W48" s="4" t="s">
        <v>532</v>
      </c>
      <c r="X48" s="4" t="s">
        <v>532</v>
      </c>
      <c r="Y48" s="4" t="s">
        <v>434</v>
      </c>
      <c r="Z48" s="4" t="s">
        <v>839</v>
      </c>
      <c r="AA48" s="4" t="s">
        <v>532</v>
      </c>
      <c r="AB48" s="4" t="s">
        <v>532</v>
      </c>
    </row>
    <row r="49" spans="2:28" s="4" customFormat="1" ht="57.6" x14ac:dyDescent="0.3">
      <c r="B49" s="4" t="s">
        <v>84</v>
      </c>
      <c r="C49" s="4">
        <v>6.5</v>
      </c>
      <c r="G49" s="4" t="s">
        <v>434</v>
      </c>
      <c r="I49" s="5" t="s">
        <v>842</v>
      </c>
      <c r="J49" s="4">
        <v>1</v>
      </c>
      <c r="K49" s="4">
        <v>7</v>
      </c>
      <c r="L49" s="4" t="s">
        <v>743</v>
      </c>
      <c r="M49" s="4">
        <v>75</v>
      </c>
      <c r="N49" s="4">
        <v>0</v>
      </c>
      <c r="O49" s="4">
        <v>0</v>
      </c>
      <c r="P49" s="4" t="s">
        <v>722</v>
      </c>
      <c r="Q49" s="4">
        <v>4</v>
      </c>
      <c r="R49" s="4">
        <v>4</v>
      </c>
      <c r="S49" s="4">
        <v>24</v>
      </c>
      <c r="T49" s="4">
        <v>5</v>
      </c>
      <c r="U49" s="4" t="s">
        <v>434</v>
      </c>
      <c r="V49" s="4" t="s">
        <v>532</v>
      </c>
      <c r="W49" s="4" t="s">
        <v>532</v>
      </c>
      <c r="X49" s="4" t="s">
        <v>434</v>
      </c>
      <c r="Y49" s="4" t="s">
        <v>532</v>
      </c>
      <c r="Z49" s="4" t="s">
        <v>532</v>
      </c>
      <c r="AA49" s="4" t="s">
        <v>532</v>
      </c>
      <c r="AB49" s="4" t="s">
        <v>532</v>
      </c>
    </row>
    <row r="50" spans="2:28" s="4" customFormat="1" ht="28.8" x14ac:dyDescent="0.3">
      <c r="B50" s="4" t="s">
        <v>85</v>
      </c>
      <c r="C50" s="4">
        <v>6.5</v>
      </c>
      <c r="D50" s="4">
        <v>650</v>
      </c>
      <c r="E50" s="4">
        <v>84</v>
      </c>
      <c r="G50" s="4" t="s">
        <v>434</v>
      </c>
      <c r="I50" s="5" t="s">
        <v>844</v>
      </c>
      <c r="J50" s="4">
        <v>1</v>
      </c>
      <c r="K50" s="4">
        <v>3</v>
      </c>
      <c r="L50" s="4" t="s">
        <v>743</v>
      </c>
      <c r="M50" s="4">
        <v>100</v>
      </c>
      <c r="N50" s="7">
        <v>22000</v>
      </c>
      <c r="O50" s="7">
        <v>22000</v>
      </c>
      <c r="P50" s="4" t="s">
        <v>722</v>
      </c>
      <c r="Q50" s="4">
        <v>4</v>
      </c>
      <c r="R50" s="4">
        <v>3</v>
      </c>
      <c r="S50" s="4">
        <v>8</v>
      </c>
      <c r="T50" s="4">
        <v>13</v>
      </c>
      <c r="U50" s="4" t="s">
        <v>434</v>
      </c>
      <c r="V50" s="4" t="s">
        <v>532</v>
      </c>
      <c r="W50" s="4" t="s">
        <v>532</v>
      </c>
      <c r="X50" s="4" t="s">
        <v>532</v>
      </c>
      <c r="Y50" s="4" t="s">
        <v>434</v>
      </c>
      <c r="Z50" s="4" t="s">
        <v>532</v>
      </c>
      <c r="AA50" s="4" t="s">
        <v>434</v>
      </c>
      <c r="AB50" s="4" t="s">
        <v>532</v>
      </c>
    </row>
    <row r="51" spans="2:28" x14ac:dyDescent="0.3">
      <c r="B51" t="s">
        <v>86</v>
      </c>
      <c r="C51" s="4">
        <v>6</v>
      </c>
      <c r="D51">
        <v>780</v>
      </c>
      <c r="F51" t="s">
        <v>736</v>
      </c>
      <c r="G51" s="4" t="s">
        <v>434</v>
      </c>
      <c r="I51" t="s">
        <v>846</v>
      </c>
      <c r="J51" s="4">
        <v>2</v>
      </c>
      <c r="K51" s="4">
        <v>4</v>
      </c>
      <c r="L51" s="4" t="s">
        <v>743</v>
      </c>
      <c r="M51" s="4">
        <v>90</v>
      </c>
      <c r="N51" s="1">
        <v>26500</v>
      </c>
      <c r="O51" s="1">
        <v>28400</v>
      </c>
      <c r="P51" s="4" t="s">
        <v>722</v>
      </c>
      <c r="Q51" s="4">
        <v>4</v>
      </c>
      <c r="R51" s="4">
        <v>4</v>
      </c>
      <c r="U51" s="4" t="s">
        <v>434</v>
      </c>
      <c r="V51" s="4" t="s">
        <v>532</v>
      </c>
      <c r="W51" s="4" t="s">
        <v>532</v>
      </c>
      <c r="X51" s="4" t="s">
        <v>434</v>
      </c>
      <c r="Y51" s="4" t="s">
        <v>532</v>
      </c>
      <c r="Z51" s="4" t="s">
        <v>532</v>
      </c>
      <c r="AA51" s="4" t="s">
        <v>434</v>
      </c>
      <c r="AB51" s="4" t="s">
        <v>532</v>
      </c>
    </row>
    <row r="52" spans="2:28" s="4" customFormat="1" ht="43.2" x14ac:dyDescent="0.3">
      <c r="B52" t="s">
        <v>87</v>
      </c>
      <c r="C52" s="4">
        <v>7</v>
      </c>
      <c r="E52" s="4">
        <v>100</v>
      </c>
      <c r="G52" s="4" t="s">
        <v>434</v>
      </c>
      <c r="I52" s="5" t="s">
        <v>849</v>
      </c>
      <c r="J52" s="4">
        <v>1</v>
      </c>
      <c r="L52" s="4" t="s">
        <v>743</v>
      </c>
      <c r="M52" s="7"/>
      <c r="N52" s="7">
        <v>28800</v>
      </c>
      <c r="O52" s="7">
        <v>28800</v>
      </c>
      <c r="P52" s="4" t="s">
        <v>750</v>
      </c>
      <c r="Q52" s="4">
        <v>3</v>
      </c>
      <c r="R52" s="4">
        <v>3</v>
      </c>
      <c r="S52" s="4">
        <v>7</v>
      </c>
      <c r="T52" s="4">
        <v>5</v>
      </c>
      <c r="U52" s="4" t="s">
        <v>532</v>
      </c>
      <c r="V52" s="4" t="s">
        <v>434</v>
      </c>
      <c r="W52" s="4" t="s">
        <v>532</v>
      </c>
      <c r="X52" s="4" t="s">
        <v>532</v>
      </c>
      <c r="Y52" s="4" t="s">
        <v>434</v>
      </c>
      <c r="Z52" s="4" t="s">
        <v>532</v>
      </c>
      <c r="AA52" s="4" t="s">
        <v>434</v>
      </c>
      <c r="AB52" s="4" t="s">
        <v>532</v>
      </c>
    </row>
    <row r="53" spans="2:28" s="4" customFormat="1" ht="28.8" x14ac:dyDescent="0.3">
      <c r="B53" s="4" t="s">
        <v>88</v>
      </c>
      <c r="C53" s="4">
        <v>6</v>
      </c>
      <c r="D53" s="4">
        <v>720</v>
      </c>
      <c r="F53" s="4" t="s">
        <v>736</v>
      </c>
      <c r="G53" s="4" t="s">
        <v>434</v>
      </c>
      <c r="I53" s="5" t="s">
        <v>851</v>
      </c>
      <c r="J53" s="4">
        <v>4</v>
      </c>
      <c r="K53" s="4">
        <v>8</v>
      </c>
      <c r="L53" s="4" t="s">
        <v>743</v>
      </c>
      <c r="M53" s="4">
        <v>100</v>
      </c>
      <c r="N53" s="7">
        <v>30600</v>
      </c>
      <c r="O53" s="7">
        <v>30600</v>
      </c>
      <c r="P53" s="4" t="s">
        <v>722</v>
      </c>
      <c r="Q53" s="4">
        <v>3</v>
      </c>
      <c r="R53" s="4">
        <v>4</v>
      </c>
      <c r="S53" s="4">
        <v>8</v>
      </c>
      <c r="T53" s="4">
        <v>8</v>
      </c>
      <c r="U53" s="4" t="s">
        <v>434</v>
      </c>
      <c r="V53" s="4" t="s">
        <v>532</v>
      </c>
      <c r="W53" s="4" t="s">
        <v>532</v>
      </c>
      <c r="X53" s="4" t="s">
        <v>532</v>
      </c>
      <c r="Y53" s="4" t="s">
        <v>434</v>
      </c>
      <c r="Z53" s="4" t="s">
        <v>532</v>
      </c>
      <c r="AA53" s="4" t="s">
        <v>434</v>
      </c>
      <c r="AB53" s="4" t="s">
        <v>434</v>
      </c>
    </row>
    <row r="54" spans="2:28" s="4" customFormat="1" ht="28.8" x14ac:dyDescent="0.3">
      <c r="B54" t="s">
        <v>89</v>
      </c>
      <c r="C54" s="4">
        <v>7</v>
      </c>
      <c r="E54" s="4">
        <v>96</v>
      </c>
      <c r="G54" s="4" t="s">
        <v>434</v>
      </c>
      <c r="I54" s="5" t="s">
        <v>854</v>
      </c>
      <c r="J54" s="4">
        <v>1</v>
      </c>
      <c r="L54" s="4" t="s">
        <v>743</v>
      </c>
      <c r="M54" s="4">
        <v>150</v>
      </c>
      <c r="N54" s="7">
        <v>36000</v>
      </c>
      <c r="O54" s="7">
        <v>47500</v>
      </c>
      <c r="P54" s="4" t="s">
        <v>855</v>
      </c>
      <c r="Q54" s="4">
        <v>2</v>
      </c>
      <c r="R54" s="4">
        <v>4</v>
      </c>
      <c r="S54" s="4">
        <v>7</v>
      </c>
      <c r="T54" s="4">
        <v>4</v>
      </c>
      <c r="U54" s="4" t="s">
        <v>434</v>
      </c>
      <c r="V54" s="4" t="s">
        <v>532</v>
      </c>
      <c r="W54" s="4" t="s">
        <v>532</v>
      </c>
      <c r="X54" s="4" t="s">
        <v>532</v>
      </c>
      <c r="Y54" s="4" t="s">
        <v>434</v>
      </c>
      <c r="Z54" s="4" t="s">
        <v>532</v>
      </c>
      <c r="AA54" s="4" t="s">
        <v>434</v>
      </c>
      <c r="AB54" s="4" t="s">
        <v>532</v>
      </c>
    </row>
    <row r="55" spans="2:28" s="4" customFormat="1" ht="43.2" x14ac:dyDescent="0.3">
      <c r="B55" s="4" t="s">
        <v>90</v>
      </c>
      <c r="C55" s="4">
        <v>7</v>
      </c>
      <c r="E55" s="4">
        <v>100</v>
      </c>
      <c r="G55" s="4" t="s">
        <v>434</v>
      </c>
      <c r="I55" s="5" t="s">
        <v>857</v>
      </c>
      <c r="J55" s="4">
        <v>1</v>
      </c>
      <c r="K55" s="4">
        <v>9</v>
      </c>
      <c r="M55" s="4">
        <v>100</v>
      </c>
      <c r="O55" s="7">
        <v>18000</v>
      </c>
      <c r="P55" s="4" t="s">
        <v>750</v>
      </c>
      <c r="Q55" s="4">
        <v>4</v>
      </c>
      <c r="R55" s="4">
        <v>2.5</v>
      </c>
      <c r="S55" s="4">
        <v>6</v>
      </c>
      <c r="T55" s="4">
        <v>5</v>
      </c>
      <c r="U55" s="4" t="s">
        <v>434</v>
      </c>
      <c r="V55" s="4" t="s">
        <v>532</v>
      </c>
      <c r="W55" s="4" t="s">
        <v>532</v>
      </c>
      <c r="X55" s="4" t="s">
        <v>532</v>
      </c>
      <c r="Y55" s="4" t="s">
        <v>434</v>
      </c>
      <c r="Z55" s="4" t="s">
        <v>532</v>
      </c>
      <c r="AA55" s="4" t="s">
        <v>434</v>
      </c>
      <c r="AB55" s="4" t="s">
        <v>532</v>
      </c>
    </row>
    <row r="56" spans="2:28" s="4" customFormat="1" ht="28.8" x14ac:dyDescent="0.3">
      <c r="B56" s="4" t="s">
        <v>91</v>
      </c>
      <c r="C56" s="4">
        <v>6.5</v>
      </c>
      <c r="E56" s="4">
        <v>79</v>
      </c>
      <c r="G56" s="4" t="s">
        <v>532</v>
      </c>
      <c r="I56" s="5" t="s">
        <v>859</v>
      </c>
      <c r="J56" s="4">
        <v>1</v>
      </c>
      <c r="K56" s="4">
        <v>5</v>
      </c>
      <c r="M56" s="4">
        <v>200</v>
      </c>
      <c r="N56" s="7">
        <v>83500</v>
      </c>
      <c r="P56" s="4" t="s">
        <v>722</v>
      </c>
      <c r="Q56" s="4">
        <v>4</v>
      </c>
      <c r="R56" s="4">
        <v>4</v>
      </c>
      <c r="S56" s="4">
        <v>6</v>
      </c>
      <c r="T56" s="4">
        <v>11</v>
      </c>
      <c r="U56" s="4" t="s">
        <v>434</v>
      </c>
      <c r="V56" s="4" t="s">
        <v>532</v>
      </c>
      <c r="W56" s="4" t="s">
        <v>532</v>
      </c>
      <c r="X56" s="4" t="s">
        <v>434</v>
      </c>
      <c r="Y56" s="4" t="s">
        <v>532</v>
      </c>
      <c r="Z56" s="4" t="s">
        <v>532</v>
      </c>
      <c r="AA56" s="4" t="s">
        <v>434</v>
      </c>
      <c r="AB56" s="4" t="s">
        <v>532</v>
      </c>
    </row>
    <row r="57" spans="2:28" s="4" customFormat="1" ht="57.6" x14ac:dyDescent="0.3">
      <c r="B57" s="4" t="s">
        <v>92</v>
      </c>
      <c r="C57" s="4">
        <v>7</v>
      </c>
      <c r="E57" s="4">
        <v>100</v>
      </c>
      <c r="G57" s="4" t="s">
        <v>434</v>
      </c>
      <c r="I57" s="5" t="s">
        <v>862</v>
      </c>
      <c r="J57" s="4">
        <v>1</v>
      </c>
      <c r="L57" s="4" t="s">
        <v>743</v>
      </c>
      <c r="M57" s="4">
        <v>0</v>
      </c>
      <c r="N57" s="4">
        <v>0</v>
      </c>
      <c r="O57" s="4">
        <v>0</v>
      </c>
      <c r="P57" s="4" t="s">
        <v>722</v>
      </c>
      <c r="Q57" s="4">
        <v>3</v>
      </c>
      <c r="R57" s="4">
        <v>5</v>
      </c>
      <c r="S57" s="4">
        <v>8</v>
      </c>
      <c r="T57" s="4">
        <v>2</v>
      </c>
      <c r="U57" s="4" t="s">
        <v>434</v>
      </c>
      <c r="V57" s="4" t="s">
        <v>532</v>
      </c>
      <c r="W57" s="4" t="s">
        <v>532</v>
      </c>
      <c r="X57" s="4" t="s">
        <v>434</v>
      </c>
      <c r="Y57" s="4" t="s">
        <v>532</v>
      </c>
      <c r="Z57" s="4" t="s">
        <v>532</v>
      </c>
      <c r="AA57" s="4" t="s">
        <v>434</v>
      </c>
      <c r="AB57" s="4" t="s">
        <v>532</v>
      </c>
    </row>
    <row r="58" spans="2:28" s="4" customFormat="1" ht="72" x14ac:dyDescent="0.3">
      <c r="B58" s="4" t="s">
        <v>93</v>
      </c>
      <c r="C58" s="4">
        <v>5.5</v>
      </c>
      <c r="D58" s="4">
        <v>600</v>
      </c>
      <c r="E58" s="4">
        <v>60</v>
      </c>
      <c r="F58" s="4" t="s">
        <v>736</v>
      </c>
      <c r="G58" s="4" t="s">
        <v>434</v>
      </c>
      <c r="I58" s="5" t="s">
        <v>864</v>
      </c>
      <c r="J58" s="4">
        <v>1</v>
      </c>
      <c r="K58" s="4">
        <v>9</v>
      </c>
      <c r="L58" s="4" t="s">
        <v>743</v>
      </c>
      <c r="M58" s="4">
        <v>90</v>
      </c>
      <c r="N58" s="7">
        <v>40900</v>
      </c>
      <c r="O58" s="7">
        <v>40900</v>
      </c>
      <c r="P58" s="4" t="s">
        <v>722</v>
      </c>
      <c r="Q58" s="4">
        <v>4</v>
      </c>
      <c r="R58" s="4">
        <v>4</v>
      </c>
      <c r="S58" s="4">
        <v>13</v>
      </c>
      <c r="U58" s="4" t="s">
        <v>434</v>
      </c>
      <c r="V58" s="4" t="s">
        <v>532</v>
      </c>
      <c r="W58" s="4" t="s">
        <v>532</v>
      </c>
      <c r="X58" s="4" t="s">
        <v>434</v>
      </c>
      <c r="Y58" s="4" t="s">
        <v>532</v>
      </c>
      <c r="Z58" s="4" t="s">
        <v>532</v>
      </c>
      <c r="AA58" s="4" t="s">
        <v>434</v>
      </c>
      <c r="AB58" s="4" t="s">
        <v>434</v>
      </c>
    </row>
    <row r="59" spans="2:28" s="4" customFormat="1" ht="43.2" x14ac:dyDescent="0.3">
      <c r="B59" s="4" t="s">
        <v>94</v>
      </c>
      <c r="C59" s="4">
        <v>6</v>
      </c>
      <c r="D59" s="4">
        <v>750</v>
      </c>
      <c r="E59" s="4">
        <v>80</v>
      </c>
      <c r="G59" s="4" t="s">
        <v>532</v>
      </c>
      <c r="I59" s="5" t="s">
        <v>866</v>
      </c>
      <c r="J59" s="4">
        <v>3</v>
      </c>
      <c r="K59" s="4">
        <v>11</v>
      </c>
      <c r="L59" s="4" t="s">
        <v>743</v>
      </c>
      <c r="M59" s="4">
        <v>100</v>
      </c>
      <c r="N59" s="7">
        <v>42198</v>
      </c>
      <c r="O59" s="7">
        <v>42198</v>
      </c>
      <c r="P59" s="4" t="s">
        <v>722</v>
      </c>
      <c r="Q59" s="4">
        <v>4</v>
      </c>
      <c r="R59" s="4">
        <v>4</v>
      </c>
      <c r="S59" s="4">
        <v>11</v>
      </c>
      <c r="U59" s="4" t="s">
        <v>434</v>
      </c>
      <c r="V59" s="4" t="s">
        <v>532</v>
      </c>
      <c r="W59" s="4" t="s">
        <v>532</v>
      </c>
      <c r="X59" s="4" t="s">
        <v>532</v>
      </c>
      <c r="Y59" s="4" t="s">
        <v>867</v>
      </c>
      <c r="Z59" s="4" t="s">
        <v>434</v>
      </c>
      <c r="AA59" s="4" t="s">
        <v>434</v>
      </c>
      <c r="AB59" s="4" t="s">
        <v>532</v>
      </c>
    </row>
    <row r="60" spans="2:28" s="4" customFormat="1" ht="28.8" x14ac:dyDescent="0.3">
      <c r="B60" s="4" t="s">
        <v>95</v>
      </c>
      <c r="C60" s="4">
        <v>5.5</v>
      </c>
      <c r="D60" s="4">
        <v>575</v>
      </c>
      <c r="E60" s="4">
        <v>90</v>
      </c>
      <c r="G60" s="4" t="s">
        <v>532</v>
      </c>
      <c r="I60" s="5" t="s">
        <v>869</v>
      </c>
      <c r="J60" s="4">
        <v>1</v>
      </c>
      <c r="L60" s="4" t="s">
        <v>743</v>
      </c>
      <c r="M60" s="4">
        <v>900</v>
      </c>
      <c r="N60" s="4">
        <v>0</v>
      </c>
      <c r="O60" s="7">
        <v>120000</v>
      </c>
      <c r="P60" s="4" t="s">
        <v>734</v>
      </c>
      <c r="Q60" s="4">
        <v>4</v>
      </c>
      <c r="R60" s="4">
        <v>2</v>
      </c>
      <c r="S60" s="4">
        <v>5</v>
      </c>
      <c r="T60" s="4">
        <v>4</v>
      </c>
      <c r="U60" s="4" t="s">
        <v>532</v>
      </c>
      <c r="V60" s="4" t="s">
        <v>434</v>
      </c>
      <c r="W60" s="4" t="s">
        <v>532</v>
      </c>
      <c r="X60" s="4" t="s">
        <v>434</v>
      </c>
      <c r="Y60" s="4" t="s">
        <v>532</v>
      </c>
      <c r="Z60" s="4" t="s">
        <v>532</v>
      </c>
      <c r="AA60" s="4" t="s">
        <v>434</v>
      </c>
      <c r="AB60" s="4" t="s">
        <v>532</v>
      </c>
    </row>
    <row r="61" spans="2:28" s="4" customFormat="1" ht="28.8" x14ac:dyDescent="0.3">
      <c r="B61" s="4" t="s">
        <v>96</v>
      </c>
      <c r="C61" s="4">
        <v>6.5</v>
      </c>
      <c r="E61" s="4">
        <v>92</v>
      </c>
      <c r="F61" s="4" t="s">
        <v>711</v>
      </c>
      <c r="G61" s="4" t="s">
        <v>434</v>
      </c>
      <c r="I61" s="5" t="s">
        <v>871</v>
      </c>
      <c r="J61" s="4">
        <v>1</v>
      </c>
      <c r="K61" s="4">
        <v>5</v>
      </c>
      <c r="L61" s="4" t="s">
        <v>743</v>
      </c>
      <c r="N61" s="7">
        <v>0</v>
      </c>
      <c r="O61" s="7">
        <v>30000</v>
      </c>
      <c r="P61" s="4" t="s">
        <v>722</v>
      </c>
      <c r="Q61" s="4">
        <v>4</v>
      </c>
      <c r="R61" s="4">
        <v>4</v>
      </c>
      <c r="S61" s="4">
        <v>14</v>
      </c>
      <c r="T61" s="4">
        <v>10</v>
      </c>
      <c r="U61" s="4" t="s">
        <v>532</v>
      </c>
      <c r="V61" s="4" t="s">
        <v>434</v>
      </c>
      <c r="W61" s="4" t="s">
        <v>532</v>
      </c>
      <c r="X61" s="4" t="s">
        <v>434</v>
      </c>
      <c r="Y61" s="4" t="s">
        <v>532</v>
      </c>
      <c r="Z61" s="4" t="s">
        <v>532</v>
      </c>
      <c r="AA61" s="4" t="s">
        <v>434</v>
      </c>
      <c r="AB61" s="4" t="s">
        <v>532</v>
      </c>
    </row>
    <row r="62" spans="2:28" s="4" customFormat="1" ht="43.2" x14ac:dyDescent="0.3">
      <c r="B62" s="4" t="s">
        <v>97</v>
      </c>
      <c r="C62" s="4">
        <v>6.5</v>
      </c>
      <c r="F62" s="4" t="s">
        <v>736</v>
      </c>
      <c r="G62" s="4" t="s">
        <v>434</v>
      </c>
      <c r="I62" s="5" t="s">
        <v>874</v>
      </c>
      <c r="J62" s="4">
        <v>3</v>
      </c>
      <c r="K62" s="4">
        <v>5</v>
      </c>
      <c r="L62" s="4" t="s">
        <v>743</v>
      </c>
      <c r="M62" s="4">
        <v>90</v>
      </c>
      <c r="O62" s="7">
        <v>26145</v>
      </c>
      <c r="P62" s="4" t="s">
        <v>722</v>
      </c>
      <c r="Q62" s="4">
        <v>4</v>
      </c>
      <c r="R62" s="4">
        <v>4</v>
      </c>
      <c r="S62" s="4">
        <v>6</v>
      </c>
      <c r="U62" s="4" t="s">
        <v>434</v>
      </c>
      <c r="V62" s="4" t="s">
        <v>532</v>
      </c>
      <c r="W62" s="4" t="s">
        <v>532</v>
      </c>
      <c r="X62" s="4" t="s">
        <v>532</v>
      </c>
      <c r="Y62" s="4" t="s">
        <v>532</v>
      </c>
      <c r="Z62" s="4" t="s">
        <v>434</v>
      </c>
      <c r="AA62" s="4" t="s">
        <v>434</v>
      </c>
      <c r="AB62" s="4" t="s">
        <v>532</v>
      </c>
    </row>
    <row r="63" spans="2:28" s="4" customFormat="1" ht="57.6" x14ac:dyDescent="0.3">
      <c r="B63" s="4" t="s">
        <v>98</v>
      </c>
      <c r="C63" s="4">
        <v>7.5</v>
      </c>
      <c r="E63" s="4">
        <v>100</v>
      </c>
      <c r="G63" s="4" t="s">
        <v>532</v>
      </c>
      <c r="I63" s="5" t="s">
        <v>877</v>
      </c>
      <c r="J63" s="4">
        <v>1</v>
      </c>
      <c r="L63" s="4" t="s">
        <v>743</v>
      </c>
      <c r="M63" s="4">
        <v>110</v>
      </c>
      <c r="N63" s="7">
        <v>47724</v>
      </c>
      <c r="O63" s="7">
        <v>85725</v>
      </c>
      <c r="P63" s="4" t="s">
        <v>876</v>
      </c>
      <c r="Q63" s="4">
        <v>4</v>
      </c>
      <c r="R63" s="4">
        <v>4</v>
      </c>
      <c r="S63" s="4">
        <v>5</v>
      </c>
      <c r="T63" s="4">
        <v>7</v>
      </c>
      <c r="U63" s="4" t="s">
        <v>532</v>
      </c>
      <c r="V63" s="4" t="s">
        <v>434</v>
      </c>
      <c r="W63" s="4" t="s">
        <v>532</v>
      </c>
      <c r="X63" s="4" t="s">
        <v>532</v>
      </c>
      <c r="Y63" s="4" t="s">
        <v>532</v>
      </c>
      <c r="Z63" s="4" t="s">
        <v>434</v>
      </c>
      <c r="AA63" s="4" t="s">
        <v>434</v>
      </c>
      <c r="AB63" s="4" t="s">
        <v>532</v>
      </c>
    </row>
    <row r="64" spans="2:28" s="8" customFormat="1" ht="28.8" x14ac:dyDescent="0.3">
      <c r="B64" s="8" t="s">
        <v>99</v>
      </c>
      <c r="C64" s="9">
        <v>6</v>
      </c>
      <c r="D64" s="9">
        <v>785</v>
      </c>
      <c r="E64" s="9">
        <v>80</v>
      </c>
      <c r="F64" s="9"/>
      <c r="G64" s="8" t="s">
        <v>532</v>
      </c>
      <c r="I64" s="13" t="s">
        <v>880</v>
      </c>
      <c r="J64" s="9">
        <v>1</v>
      </c>
      <c r="K64" s="9">
        <v>6</v>
      </c>
      <c r="L64" s="8" t="s">
        <v>743</v>
      </c>
      <c r="M64" s="9">
        <v>100</v>
      </c>
      <c r="N64" s="11">
        <v>24500</v>
      </c>
      <c r="O64" s="9" t="s">
        <v>879</v>
      </c>
      <c r="P64" s="8" t="s">
        <v>722</v>
      </c>
      <c r="Q64" s="9">
        <v>4</v>
      </c>
      <c r="R64" s="9">
        <v>4</v>
      </c>
      <c r="S64" s="8">
        <v>4</v>
      </c>
      <c r="T64" s="8">
        <v>80</v>
      </c>
      <c r="U64" s="8" t="s">
        <v>434</v>
      </c>
      <c r="V64" s="8" t="s">
        <v>532</v>
      </c>
      <c r="W64" s="8" t="s">
        <v>532</v>
      </c>
      <c r="X64" s="8" t="s">
        <v>532</v>
      </c>
      <c r="Y64" s="8" t="s">
        <v>532</v>
      </c>
      <c r="Z64" s="8" t="s">
        <v>434</v>
      </c>
      <c r="AA64" s="8" t="s">
        <v>434</v>
      </c>
      <c r="AB64" s="8" t="s">
        <v>434</v>
      </c>
    </row>
    <row r="65" spans="2:28" s="4" customFormat="1" ht="72" x14ac:dyDescent="0.3">
      <c r="B65" s="4" t="s">
        <v>100</v>
      </c>
      <c r="C65" s="4">
        <v>6.5</v>
      </c>
      <c r="E65" s="4">
        <v>92</v>
      </c>
      <c r="F65" s="4" t="s">
        <v>711</v>
      </c>
      <c r="G65" s="4" t="s">
        <v>434</v>
      </c>
      <c r="I65" s="5" t="s">
        <v>882</v>
      </c>
      <c r="J65" s="4">
        <v>2</v>
      </c>
      <c r="K65" s="4">
        <v>11</v>
      </c>
      <c r="L65" s="4" t="s">
        <v>743</v>
      </c>
      <c r="M65" s="4">
        <v>0</v>
      </c>
      <c r="N65" s="4">
        <v>0</v>
      </c>
      <c r="O65" s="7">
        <v>30000</v>
      </c>
      <c r="P65" s="4" t="s">
        <v>722</v>
      </c>
      <c r="Q65" s="4">
        <v>5</v>
      </c>
      <c r="R65" s="4">
        <v>3</v>
      </c>
      <c r="S65" s="4">
        <v>9</v>
      </c>
      <c r="T65" s="4">
        <v>12</v>
      </c>
      <c r="U65" s="4" t="s">
        <v>532</v>
      </c>
      <c r="V65" s="4" t="s">
        <v>532</v>
      </c>
      <c r="W65" s="4" t="s">
        <v>434</v>
      </c>
      <c r="X65" s="4" t="s">
        <v>532</v>
      </c>
      <c r="Y65" s="4" t="s">
        <v>532</v>
      </c>
      <c r="Z65" s="4" t="s">
        <v>434</v>
      </c>
      <c r="AA65" s="4" t="s">
        <v>434</v>
      </c>
      <c r="AB65" s="4" t="s">
        <v>532</v>
      </c>
    </row>
    <row r="66" spans="2:28" s="4" customFormat="1" ht="28.8" x14ac:dyDescent="0.3">
      <c r="B66" s="4" t="s">
        <v>101</v>
      </c>
      <c r="G66" s="4" t="s">
        <v>532</v>
      </c>
      <c r="I66" s="5" t="s">
        <v>884</v>
      </c>
      <c r="J66" s="4">
        <v>1</v>
      </c>
      <c r="K66" s="4">
        <v>10</v>
      </c>
      <c r="M66" s="4">
        <v>0</v>
      </c>
      <c r="O66" s="7">
        <v>2075000</v>
      </c>
      <c r="P66" s="4" t="s">
        <v>885</v>
      </c>
      <c r="Q66" s="4">
        <v>6</v>
      </c>
      <c r="R66" s="4">
        <v>3</v>
      </c>
      <c r="S66" s="4">
        <v>24</v>
      </c>
      <c r="T66" s="4">
        <v>15</v>
      </c>
      <c r="U66" s="4" t="s">
        <v>434</v>
      </c>
      <c r="V66" s="4" t="s">
        <v>532</v>
      </c>
      <c r="W66" s="4" t="s">
        <v>532</v>
      </c>
      <c r="X66" s="4" t="s">
        <v>532</v>
      </c>
      <c r="Y66" s="4" t="s">
        <v>532</v>
      </c>
      <c r="Z66" s="4" t="s">
        <v>434</v>
      </c>
      <c r="AA66" s="4" t="s">
        <v>532</v>
      </c>
      <c r="AB66" s="4" t="s">
        <v>532</v>
      </c>
    </row>
    <row r="67" spans="2:28" x14ac:dyDescent="0.3">
      <c r="B67" t="s">
        <v>102</v>
      </c>
      <c r="F67" t="s">
        <v>711</v>
      </c>
      <c r="G67" s="4" t="s">
        <v>434</v>
      </c>
      <c r="I67" s="5" t="s">
        <v>887</v>
      </c>
      <c r="J67" s="4">
        <v>1</v>
      </c>
      <c r="L67" s="4" t="s">
        <v>888</v>
      </c>
      <c r="M67" s="4">
        <v>0</v>
      </c>
      <c r="N67" s="4">
        <v>835</v>
      </c>
      <c r="O67" s="7">
        <v>2505</v>
      </c>
      <c r="P67" s="4" t="s">
        <v>722</v>
      </c>
      <c r="Q67" s="4">
        <v>4</v>
      </c>
      <c r="R67" s="4">
        <v>4</v>
      </c>
      <c r="S67" s="4">
        <v>9</v>
      </c>
      <c r="T67" s="4">
        <v>4</v>
      </c>
      <c r="U67" s="4" t="s">
        <v>532</v>
      </c>
      <c r="V67" s="4" t="s">
        <v>532</v>
      </c>
      <c r="W67" s="4" t="s">
        <v>434</v>
      </c>
      <c r="X67" s="4" t="s">
        <v>434</v>
      </c>
      <c r="Y67" s="4" t="s">
        <v>532</v>
      </c>
      <c r="Z67" s="4" t="s">
        <v>532</v>
      </c>
      <c r="AA67" s="4" t="s">
        <v>532</v>
      </c>
      <c r="AB67" s="4" t="s">
        <v>532</v>
      </c>
    </row>
    <row r="68" spans="2:28" s="4" customFormat="1" ht="28.8" x14ac:dyDescent="0.3">
      <c r="B68" s="4" t="s">
        <v>103</v>
      </c>
      <c r="C68" s="4">
        <v>6.5</v>
      </c>
      <c r="E68" s="4">
        <v>90</v>
      </c>
      <c r="G68" s="4" t="s">
        <v>532</v>
      </c>
      <c r="I68" s="5" t="s">
        <v>890</v>
      </c>
      <c r="J68" s="4">
        <v>1</v>
      </c>
      <c r="L68" s="4" t="s">
        <v>743</v>
      </c>
      <c r="M68" s="4">
        <v>50</v>
      </c>
      <c r="O68" s="7">
        <v>19995</v>
      </c>
      <c r="P68" s="4" t="s">
        <v>722</v>
      </c>
      <c r="Q68" s="4">
        <v>3</v>
      </c>
      <c r="R68" s="4">
        <v>3</v>
      </c>
      <c r="S68" s="4">
        <v>10</v>
      </c>
      <c r="U68" s="4" t="s">
        <v>532</v>
      </c>
      <c r="V68" s="4" t="s">
        <v>434</v>
      </c>
      <c r="W68" s="4" t="s">
        <v>532</v>
      </c>
      <c r="X68" s="4" t="s">
        <v>532</v>
      </c>
      <c r="Y68" s="4" t="s">
        <v>434</v>
      </c>
      <c r="Z68" s="4" t="s">
        <v>532</v>
      </c>
      <c r="AA68" s="4" t="s">
        <v>434</v>
      </c>
      <c r="AB68" s="4" t="s">
        <v>532</v>
      </c>
    </row>
    <row r="69" spans="2:28" s="4" customFormat="1" ht="57.6" x14ac:dyDescent="0.3">
      <c r="B69" s="4" t="s">
        <v>104</v>
      </c>
      <c r="C69" s="4">
        <v>6</v>
      </c>
      <c r="E69" s="4">
        <v>83</v>
      </c>
      <c r="G69" s="4" t="s">
        <v>434</v>
      </c>
      <c r="I69" s="5" t="s">
        <v>891</v>
      </c>
      <c r="J69" s="4">
        <v>1</v>
      </c>
      <c r="K69" s="4">
        <v>9</v>
      </c>
      <c r="L69" s="4" t="s">
        <v>743</v>
      </c>
      <c r="M69" s="4">
        <v>0</v>
      </c>
      <c r="N69" s="7">
        <v>8400</v>
      </c>
      <c r="O69" s="7">
        <v>21130</v>
      </c>
      <c r="P69" s="4" t="s">
        <v>722</v>
      </c>
      <c r="Q69" s="4">
        <v>4</v>
      </c>
      <c r="R69" s="4">
        <v>3</v>
      </c>
      <c r="S69" s="4">
        <v>10</v>
      </c>
      <c r="T69" s="4">
        <v>6</v>
      </c>
      <c r="U69" s="4" t="s">
        <v>434</v>
      </c>
      <c r="V69" s="4" t="s">
        <v>532</v>
      </c>
      <c r="W69" s="4" t="s">
        <v>532</v>
      </c>
      <c r="X69" s="4" t="s">
        <v>532</v>
      </c>
      <c r="Y69" s="4" t="s">
        <v>434</v>
      </c>
      <c r="Z69" s="4" t="s">
        <v>532</v>
      </c>
      <c r="AA69" s="4" t="s">
        <v>434</v>
      </c>
      <c r="AB69" s="4" t="s">
        <v>434</v>
      </c>
    </row>
    <row r="70" spans="2:28" s="4" customFormat="1" ht="57.6" x14ac:dyDescent="0.3">
      <c r="B70" s="4" t="s">
        <v>105</v>
      </c>
      <c r="C70" s="4">
        <v>7</v>
      </c>
      <c r="D70" s="4">
        <v>945</v>
      </c>
      <c r="E70" s="4">
        <v>95</v>
      </c>
      <c r="F70" s="4" t="s">
        <v>711</v>
      </c>
      <c r="G70" s="4" t="s">
        <v>532</v>
      </c>
      <c r="I70" s="5" t="s">
        <v>893</v>
      </c>
      <c r="J70" s="4">
        <v>1</v>
      </c>
      <c r="L70" s="4" t="s">
        <v>743</v>
      </c>
      <c r="M70" s="4">
        <v>100</v>
      </c>
      <c r="N70" s="4">
        <v>2460</v>
      </c>
      <c r="O70" s="7">
        <v>3960</v>
      </c>
      <c r="P70" s="4" t="s">
        <v>713</v>
      </c>
      <c r="Q70" s="4">
        <v>3</v>
      </c>
      <c r="R70" s="4">
        <v>3</v>
      </c>
      <c r="S70" s="4">
        <v>13</v>
      </c>
      <c r="T70" s="4">
        <v>2</v>
      </c>
      <c r="U70" s="4" t="s">
        <v>532</v>
      </c>
      <c r="V70" s="4" t="s">
        <v>434</v>
      </c>
      <c r="W70" s="4" t="s">
        <v>532</v>
      </c>
      <c r="X70" s="4" t="s">
        <v>434</v>
      </c>
      <c r="Y70" s="4" t="s">
        <v>532</v>
      </c>
      <c r="Z70" s="4" t="s">
        <v>532</v>
      </c>
      <c r="AA70" s="4" t="s">
        <v>532</v>
      </c>
      <c r="AB70" s="4" t="s">
        <v>532</v>
      </c>
    </row>
    <row r="71" spans="2:28" s="4" customFormat="1" ht="28.8" x14ac:dyDescent="0.3">
      <c r="B71" s="4" t="s">
        <v>106</v>
      </c>
      <c r="C71" s="4">
        <v>7</v>
      </c>
      <c r="E71" s="4">
        <v>100</v>
      </c>
      <c r="F71" s="4" t="s">
        <v>711</v>
      </c>
      <c r="G71" s="4" t="s">
        <v>532</v>
      </c>
      <c r="I71" s="5" t="s">
        <v>895</v>
      </c>
      <c r="J71" s="4">
        <v>1</v>
      </c>
      <c r="L71" s="4" t="s">
        <v>743</v>
      </c>
      <c r="M71" s="4">
        <v>60</v>
      </c>
      <c r="N71" s="7">
        <v>23600</v>
      </c>
      <c r="O71" s="7">
        <v>29500</v>
      </c>
      <c r="P71" s="4" t="s">
        <v>750</v>
      </c>
      <c r="Q71" s="4">
        <v>3</v>
      </c>
      <c r="R71" s="4">
        <v>3</v>
      </c>
      <c r="S71" s="4">
        <v>1</v>
      </c>
      <c r="T71" s="4">
        <v>20</v>
      </c>
      <c r="U71" s="4" t="s">
        <v>532</v>
      </c>
      <c r="V71" s="4" t="s">
        <v>434</v>
      </c>
      <c r="W71" s="4" t="s">
        <v>532</v>
      </c>
      <c r="X71" s="4" t="s">
        <v>434</v>
      </c>
      <c r="Y71" s="4" t="s">
        <v>532</v>
      </c>
      <c r="Z71" s="4" t="s">
        <v>532</v>
      </c>
      <c r="AA71" s="4" t="s">
        <v>434</v>
      </c>
      <c r="AB71" s="4" t="s">
        <v>532</v>
      </c>
    </row>
    <row r="72" spans="2:28" s="4" customFormat="1" ht="28.8" x14ac:dyDescent="0.3">
      <c r="B72" s="4" t="s">
        <v>107</v>
      </c>
      <c r="C72" s="4">
        <v>6.5</v>
      </c>
      <c r="E72" s="4">
        <v>90</v>
      </c>
      <c r="G72" s="4" t="s">
        <v>434</v>
      </c>
      <c r="I72" s="5" t="s">
        <v>899</v>
      </c>
      <c r="J72" s="4">
        <v>1</v>
      </c>
      <c r="K72" s="4">
        <v>4</v>
      </c>
      <c r="L72" s="4" t="s">
        <v>743</v>
      </c>
      <c r="M72" s="4">
        <v>100</v>
      </c>
      <c r="O72" s="7">
        <v>54500</v>
      </c>
      <c r="P72" s="4" t="s">
        <v>898</v>
      </c>
      <c r="Q72" s="4">
        <v>6</v>
      </c>
      <c r="R72" s="4">
        <v>2</v>
      </c>
      <c r="S72" s="4">
        <v>8</v>
      </c>
      <c r="T72" s="4">
        <v>9</v>
      </c>
      <c r="U72" s="4" t="s">
        <v>434</v>
      </c>
      <c r="V72" s="4" t="s">
        <v>532</v>
      </c>
      <c r="W72" s="4" t="s">
        <v>532</v>
      </c>
      <c r="X72" s="4" t="s">
        <v>532</v>
      </c>
      <c r="Y72" s="4" t="s">
        <v>434</v>
      </c>
      <c r="Z72" s="4" t="s">
        <v>532</v>
      </c>
      <c r="AA72" s="4" t="s">
        <v>434</v>
      </c>
      <c r="AB72" s="4" t="s">
        <v>532</v>
      </c>
    </row>
    <row r="73" spans="2:28" s="4" customFormat="1" ht="43.2" x14ac:dyDescent="0.3">
      <c r="B73" s="4" t="s">
        <v>108</v>
      </c>
      <c r="D73" s="4">
        <v>785</v>
      </c>
      <c r="G73" s="4" t="s">
        <v>532</v>
      </c>
      <c r="I73" s="5" t="s">
        <v>902</v>
      </c>
      <c r="J73" s="4">
        <v>2</v>
      </c>
      <c r="K73" s="4">
        <v>13</v>
      </c>
      <c r="L73" s="4" t="s">
        <v>743</v>
      </c>
      <c r="N73" s="7">
        <v>15500</v>
      </c>
      <c r="O73" s="7">
        <v>17180</v>
      </c>
      <c r="P73" s="4" t="s">
        <v>722</v>
      </c>
      <c r="Q73" s="4">
        <v>4</v>
      </c>
      <c r="R73" s="4">
        <v>3</v>
      </c>
      <c r="U73" s="4" t="s">
        <v>434</v>
      </c>
      <c r="V73" s="4" t="s">
        <v>532</v>
      </c>
      <c r="W73" s="4" t="s">
        <v>532</v>
      </c>
      <c r="X73" s="4" t="s">
        <v>532</v>
      </c>
      <c r="Y73" s="4" t="s">
        <v>434</v>
      </c>
      <c r="Z73" s="4" t="s">
        <v>532</v>
      </c>
      <c r="AA73" s="4" t="s">
        <v>434</v>
      </c>
      <c r="AB73" s="4" t="s">
        <v>434</v>
      </c>
    </row>
    <row r="74" spans="2:28" s="4" customFormat="1" ht="28.8" x14ac:dyDescent="0.3">
      <c r="B74" s="4" t="s">
        <v>109</v>
      </c>
      <c r="C74" s="4">
        <v>6</v>
      </c>
      <c r="D74" s="4">
        <v>790</v>
      </c>
      <c r="E74" s="4">
        <v>83</v>
      </c>
      <c r="G74" s="4" t="s">
        <v>532</v>
      </c>
      <c r="I74" s="5" t="s">
        <v>904</v>
      </c>
      <c r="J74" s="4">
        <v>7</v>
      </c>
      <c r="K74" s="4">
        <v>17</v>
      </c>
      <c r="L74" s="4" t="s">
        <v>743</v>
      </c>
      <c r="M74" s="4">
        <v>50</v>
      </c>
      <c r="N74" s="7">
        <v>25000</v>
      </c>
      <c r="O74" s="7">
        <v>25000</v>
      </c>
      <c r="P74" s="4" t="s">
        <v>722</v>
      </c>
      <c r="Q74" s="4">
        <v>4</v>
      </c>
      <c r="R74" s="4">
        <v>3</v>
      </c>
      <c r="U74" s="4" t="s">
        <v>434</v>
      </c>
      <c r="V74" s="4" t="s">
        <v>532</v>
      </c>
      <c r="W74" s="4" t="s">
        <v>532</v>
      </c>
      <c r="X74" s="4" t="s">
        <v>532</v>
      </c>
      <c r="Y74" s="4" t="s">
        <v>434</v>
      </c>
      <c r="Z74" s="4" t="s">
        <v>532</v>
      </c>
      <c r="AA74" s="4" t="s">
        <v>434</v>
      </c>
      <c r="AB74" s="4" t="s">
        <v>434</v>
      </c>
    </row>
    <row r="75" spans="2:28" s="4" customFormat="1" ht="28.8" x14ac:dyDescent="0.3">
      <c r="B75" s="4" t="s">
        <v>110</v>
      </c>
      <c r="C75" s="4">
        <v>6.5</v>
      </c>
      <c r="E75" s="4">
        <v>90</v>
      </c>
      <c r="G75" s="4" t="s">
        <v>434</v>
      </c>
      <c r="I75" s="5" t="s">
        <v>906</v>
      </c>
      <c r="J75" s="4">
        <v>2</v>
      </c>
      <c r="L75" s="4" t="s">
        <v>743</v>
      </c>
      <c r="M75" s="4">
        <v>400</v>
      </c>
      <c r="N75" s="7">
        <v>75826</v>
      </c>
      <c r="O75" s="7">
        <v>75826</v>
      </c>
      <c r="P75" s="4" t="s">
        <v>760</v>
      </c>
      <c r="Q75" s="4">
        <v>4</v>
      </c>
      <c r="R75" s="4">
        <v>4</v>
      </c>
      <c r="S75" s="4">
        <v>13</v>
      </c>
      <c r="T75" s="4">
        <v>60</v>
      </c>
      <c r="U75" s="4" t="s">
        <v>532</v>
      </c>
      <c r="V75" s="4" t="s">
        <v>532</v>
      </c>
      <c r="W75" s="4" t="s">
        <v>434</v>
      </c>
      <c r="X75" s="4" t="s">
        <v>434</v>
      </c>
      <c r="Y75" s="4" t="s">
        <v>532</v>
      </c>
      <c r="Z75" s="4" t="s">
        <v>532</v>
      </c>
      <c r="AA75" s="4" t="s">
        <v>434</v>
      </c>
      <c r="AB75" s="4" t="s">
        <v>532</v>
      </c>
    </row>
    <row r="76" spans="2:28" x14ac:dyDescent="0.3">
      <c r="B76" t="s">
        <v>111</v>
      </c>
      <c r="C76" s="4">
        <v>6.5</v>
      </c>
      <c r="E76" s="4">
        <v>90</v>
      </c>
      <c r="F76" t="s">
        <v>711</v>
      </c>
      <c r="G76" s="4" t="s">
        <v>434</v>
      </c>
      <c r="I76" t="s">
        <v>908</v>
      </c>
      <c r="J76" s="4">
        <v>1</v>
      </c>
      <c r="K76" s="4">
        <v>4</v>
      </c>
      <c r="L76" s="4" t="s">
        <v>743</v>
      </c>
      <c r="M76" s="4">
        <v>100</v>
      </c>
      <c r="N76" s="1">
        <v>26200</v>
      </c>
      <c r="O76" s="1">
        <v>26200</v>
      </c>
      <c r="P76" s="4" t="s">
        <v>722</v>
      </c>
      <c r="Q76" s="4">
        <v>3</v>
      </c>
      <c r="R76" s="4">
        <v>3</v>
      </c>
      <c r="S76" s="4">
        <v>10</v>
      </c>
      <c r="T76" s="4">
        <v>5</v>
      </c>
      <c r="U76" s="4" t="s">
        <v>532</v>
      </c>
      <c r="V76" s="4" t="s">
        <v>532</v>
      </c>
      <c r="W76" s="4" t="s">
        <v>434</v>
      </c>
      <c r="X76" s="4" t="s">
        <v>434</v>
      </c>
      <c r="Y76" s="4" t="s">
        <v>532</v>
      </c>
      <c r="Z76" s="4" t="s">
        <v>532</v>
      </c>
      <c r="AA76" s="4" t="s">
        <v>434</v>
      </c>
      <c r="AB76" s="4" t="s">
        <v>532</v>
      </c>
    </row>
    <row r="77" spans="2:28" s="4" customFormat="1" ht="28.8" x14ac:dyDescent="0.3">
      <c r="B77" s="4" t="s">
        <v>112</v>
      </c>
      <c r="C77" s="4">
        <v>6.5</v>
      </c>
      <c r="D77" s="4">
        <v>570</v>
      </c>
      <c r="E77" s="4">
        <v>90</v>
      </c>
      <c r="G77" s="4" t="s">
        <v>532</v>
      </c>
      <c r="I77" s="5" t="s">
        <v>910</v>
      </c>
      <c r="J77" s="4">
        <v>1</v>
      </c>
      <c r="L77" s="4" t="s">
        <v>743</v>
      </c>
      <c r="M77" s="4">
        <v>70</v>
      </c>
      <c r="N77" s="7">
        <v>7350</v>
      </c>
      <c r="O77" s="7">
        <v>9800</v>
      </c>
      <c r="P77" s="4" t="s">
        <v>722</v>
      </c>
      <c r="Q77" s="4">
        <v>4</v>
      </c>
      <c r="R77" s="4">
        <v>4</v>
      </c>
      <c r="S77" s="4">
        <v>6</v>
      </c>
      <c r="T77" s="4">
        <v>8</v>
      </c>
      <c r="U77" s="4" t="s">
        <v>434</v>
      </c>
      <c r="V77" s="4" t="s">
        <v>532</v>
      </c>
      <c r="W77" s="4" t="s">
        <v>532</v>
      </c>
      <c r="X77" s="4" t="s">
        <v>434</v>
      </c>
      <c r="Y77" s="4" t="s">
        <v>532</v>
      </c>
      <c r="Z77" s="4" t="s">
        <v>532</v>
      </c>
      <c r="AA77" s="4" t="s">
        <v>434</v>
      </c>
      <c r="AB77" s="4" t="s">
        <v>532</v>
      </c>
    </row>
    <row r="78" spans="2:28" s="4" customFormat="1" ht="57.6" x14ac:dyDescent="0.3">
      <c r="B78" s="4" t="s">
        <v>113</v>
      </c>
      <c r="C78" s="4">
        <v>6.5</v>
      </c>
      <c r="E78" s="4">
        <v>90</v>
      </c>
      <c r="G78" s="4" t="s">
        <v>532</v>
      </c>
      <c r="I78" s="5" t="s">
        <v>912</v>
      </c>
      <c r="J78" s="4">
        <v>4</v>
      </c>
      <c r="L78" s="4" t="s">
        <v>743</v>
      </c>
      <c r="M78" s="4" t="s">
        <v>913</v>
      </c>
      <c r="N78" s="14">
        <v>28153.48</v>
      </c>
      <c r="O78" s="14">
        <v>44622.11</v>
      </c>
      <c r="P78" s="4" t="s">
        <v>914</v>
      </c>
      <c r="Q78" s="4">
        <v>3</v>
      </c>
      <c r="R78" s="4">
        <v>3</v>
      </c>
      <c r="S78" s="4">
        <v>17</v>
      </c>
      <c r="T78" s="4">
        <v>0</v>
      </c>
      <c r="U78" s="4" t="s">
        <v>434</v>
      </c>
      <c r="V78" s="4" t="s">
        <v>532</v>
      </c>
      <c r="W78" s="4" t="s">
        <v>532</v>
      </c>
      <c r="X78" s="4" t="s">
        <v>532</v>
      </c>
      <c r="Y78" s="4" t="s">
        <v>434</v>
      </c>
      <c r="Z78" s="4" t="s">
        <v>532</v>
      </c>
      <c r="AA78" s="4" t="s">
        <v>434</v>
      </c>
      <c r="AB78" s="4" t="s">
        <v>532</v>
      </c>
    </row>
    <row r="79" spans="2:28" x14ac:dyDescent="0.3">
      <c r="B79" t="s">
        <v>114</v>
      </c>
      <c r="E79" s="4">
        <v>78</v>
      </c>
      <c r="G79" s="4" t="s">
        <v>532</v>
      </c>
      <c r="I79" t="s">
        <v>916</v>
      </c>
      <c r="J79" s="4">
        <v>1</v>
      </c>
      <c r="K79">
        <v>14</v>
      </c>
      <c r="L79" s="4" t="s">
        <v>743</v>
      </c>
      <c r="M79" s="4">
        <v>169.59</v>
      </c>
      <c r="N79" s="15">
        <v>7783.18</v>
      </c>
      <c r="O79" s="15">
        <v>7783.18</v>
      </c>
      <c r="P79" s="4" t="s">
        <v>722</v>
      </c>
      <c r="Q79" s="4">
        <v>4</v>
      </c>
      <c r="R79" s="4">
        <v>4</v>
      </c>
      <c r="S79" s="4">
        <v>10</v>
      </c>
      <c r="U79" s="4" t="s">
        <v>434</v>
      </c>
      <c r="V79" s="4" t="s">
        <v>532</v>
      </c>
      <c r="W79" s="4" t="s">
        <v>532</v>
      </c>
      <c r="X79" s="4" t="s">
        <v>434</v>
      </c>
      <c r="Y79" s="4" t="s">
        <v>532</v>
      </c>
      <c r="Z79" s="4" t="s">
        <v>532</v>
      </c>
      <c r="AA79" s="4" t="s">
        <v>434</v>
      </c>
      <c r="AB79" s="4" t="s">
        <v>532</v>
      </c>
    </row>
    <row r="80" spans="2:28" s="4" customFormat="1" ht="28.8" x14ac:dyDescent="0.3">
      <c r="B80" s="4" t="s">
        <v>115</v>
      </c>
      <c r="C80" s="4">
        <v>6.5</v>
      </c>
      <c r="E80" s="4">
        <v>91</v>
      </c>
      <c r="F80" s="4" t="s">
        <v>711</v>
      </c>
      <c r="G80" s="4" t="s">
        <v>434</v>
      </c>
      <c r="I80" s="5" t="s">
        <v>918</v>
      </c>
      <c r="J80" s="4">
        <v>2</v>
      </c>
      <c r="K80" s="4">
        <v>3</v>
      </c>
      <c r="L80" s="4" t="s">
        <v>743</v>
      </c>
      <c r="M80" s="4">
        <v>300</v>
      </c>
      <c r="N80" s="7"/>
      <c r="O80" s="7">
        <v>29250</v>
      </c>
      <c r="P80" s="4" t="s">
        <v>722</v>
      </c>
      <c r="Q80" s="4">
        <v>3</v>
      </c>
      <c r="R80" s="4">
        <v>3</v>
      </c>
      <c r="S80" s="4">
        <v>12</v>
      </c>
      <c r="U80" s="4" t="s">
        <v>434</v>
      </c>
      <c r="V80" s="4" t="s">
        <v>532</v>
      </c>
      <c r="W80" s="4" t="s">
        <v>532</v>
      </c>
      <c r="X80" s="4" t="s">
        <v>434</v>
      </c>
      <c r="Y80" s="4" t="s">
        <v>532</v>
      </c>
      <c r="Z80" s="4" t="s">
        <v>532</v>
      </c>
      <c r="AA80" s="4" t="s">
        <v>434</v>
      </c>
      <c r="AB80" s="4" t="s">
        <v>532</v>
      </c>
    </row>
    <row r="81" spans="2:28" s="4" customFormat="1" ht="86.4" x14ac:dyDescent="0.3">
      <c r="B81" s="4" t="s">
        <v>116</v>
      </c>
      <c r="C81" s="4">
        <v>6</v>
      </c>
      <c r="E81" s="4">
        <v>79</v>
      </c>
      <c r="F81" s="4" t="s">
        <v>736</v>
      </c>
      <c r="G81" s="4" t="s">
        <v>434</v>
      </c>
      <c r="I81" s="5" t="s">
        <v>919</v>
      </c>
      <c r="J81" s="4">
        <v>1</v>
      </c>
      <c r="K81" s="4">
        <v>3</v>
      </c>
      <c r="L81" s="4" t="s">
        <v>743</v>
      </c>
      <c r="N81" s="4">
        <v>0</v>
      </c>
      <c r="O81" s="7">
        <v>6000</v>
      </c>
      <c r="P81" s="4" t="s">
        <v>722</v>
      </c>
      <c r="Q81" s="4">
        <v>4</v>
      </c>
      <c r="R81" s="4">
        <v>3</v>
      </c>
      <c r="S81" s="4">
        <v>10</v>
      </c>
      <c r="T81" s="4">
        <v>6</v>
      </c>
      <c r="U81" s="4" t="s">
        <v>532</v>
      </c>
      <c r="V81" s="4" t="s">
        <v>532</v>
      </c>
      <c r="W81" s="4" t="s">
        <v>434</v>
      </c>
      <c r="X81" s="4" t="s">
        <v>434</v>
      </c>
      <c r="Y81" s="4" t="s">
        <v>532</v>
      </c>
      <c r="Z81" s="4" t="s">
        <v>532</v>
      </c>
      <c r="AA81" s="4" t="s">
        <v>434</v>
      </c>
      <c r="AB81" s="4" t="s">
        <v>532</v>
      </c>
    </row>
    <row r="82" spans="2:28" s="4" customFormat="1" ht="28.8" x14ac:dyDescent="0.3">
      <c r="B82" s="4" t="s">
        <v>117</v>
      </c>
      <c r="C82" s="4">
        <v>6.5</v>
      </c>
      <c r="E82" s="4">
        <v>90</v>
      </c>
      <c r="F82" s="4" t="s">
        <v>921</v>
      </c>
      <c r="G82" s="4" t="s">
        <v>434</v>
      </c>
      <c r="I82" s="5" t="s">
        <v>922</v>
      </c>
      <c r="J82" s="4">
        <v>1</v>
      </c>
      <c r="L82" s="4" t="s">
        <v>743</v>
      </c>
      <c r="M82" s="7"/>
      <c r="N82" s="7">
        <v>2314</v>
      </c>
      <c r="O82" s="7">
        <v>16500</v>
      </c>
      <c r="P82" s="4" t="s">
        <v>722</v>
      </c>
      <c r="Q82" s="4">
        <v>3</v>
      </c>
      <c r="R82" s="4">
        <v>3</v>
      </c>
      <c r="S82" s="4">
        <v>6</v>
      </c>
      <c r="T82" s="4">
        <v>2</v>
      </c>
      <c r="U82" s="4" t="s">
        <v>434</v>
      </c>
      <c r="V82" s="4" t="s">
        <v>532</v>
      </c>
      <c r="W82" s="4" t="s">
        <v>532</v>
      </c>
      <c r="X82" s="4" t="s">
        <v>434</v>
      </c>
      <c r="Y82" s="4" t="s">
        <v>532</v>
      </c>
      <c r="Z82" s="4" t="s">
        <v>532</v>
      </c>
      <c r="AA82" s="4" t="s">
        <v>434</v>
      </c>
      <c r="AB82" s="4" t="s">
        <v>532</v>
      </c>
    </row>
    <row r="83" spans="2:28" s="4" customFormat="1" ht="57.6" x14ac:dyDescent="0.3">
      <c r="B83" s="4" t="s">
        <v>118</v>
      </c>
      <c r="F83" s="4" t="s">
        <v>711</v>
      </c>
      <c r="G83" s="4" t="s">
        <v>434</v>
      </c>
      <c r="I83" s="5" t="s">
        <v>924</v>
      </c>
      <c r="J83" s="4">
        <v>1</v>
      </c>
      <c r="L83" s="4" t="s">
        <v>743</v>
      </c>
      <c r="M83" s="4">
        <v>500</v>
      </c>
      <c r="N83" s="7">
        <v>2143000</v>
      </c>
      <c r="O83" s="7">
        <v>2193000</v>
      </c>
      <c r="P83" s="4" t="s">
        <v>803</v>
      </c>
      <c r="Q83" s="4">
        <v>6</v>
      </c>
      <c r="R83" s="4">
        <v>2</v>
      </c>
      <c r="S83" s="4">
        <v>20</v>
      </c>
      <c r="U83" s="4" t="s">
        <v>434</v>
      </c>
      <c r="V83" s="4" t="s">
        <v>532</v>
      </c>
      <c r="W83" s="4" t="s">
        <v>532</v>
      </c>
      <c r="X83" s="4" t="s">
        <v>532</v>
      </c>
      <c r="Y83" s="4" t="s">
        <v>434</v>
      </c>
      <c r="Z83" s="4" t="s">
        <v>532</v>
      </c>
      <c r="AA83" s="4" t="s">
        <v>434</v>
      </c>
      <c r="AB83" s="4" t="s">
        <v>532</v>
      </c>
    </row>
    <row r="84" spans="2:28" s="4" customFormat="1" ht="43.2" x14ac:dyDescent="0.3">
      <c r="B84" s="4" t="s">
        <v>119</v>
      </c>
      <c r="C84" s="4">
        <v>5.5</v>
      </c>
      <c r="D84" s="4">
        <v>785</v>
      </c>
      <c r="F84" s="4" t="s">
        <v>736</v>
      </c>
      <c r="G84" s="4" t="s">
        <v>532</v>
      </c>
      <c r="I84" s="5" t="s">
        <v>926</v>
      </c>
      <c r="J84" s="4">
        <v>1</v>
      </c>
      <c r="K84" s="4">
        <v>3</v>
      </c>
      <c r="L84" s="4" t="s">
        <v>743</v>
      </c>
      <c r="M84" s="4">
        <v>50</v>
      </c>
      <c r="N84" s="7">
        <v>22800</v>
      </c>
      <c r="O84" s="7">
        <v>27400</v>
      </c>
      <c r="P84" s="4" t="s">
        <v>722</v>
      </c>
      <c r="Q84" s="4">
        <v>4</v>
      </c>
      <c r="R84" s="4">
        <v>4</v>
      </c>
      <c r="S84" s="4">
        <v>6</v>
      </c>
      <c r="T84" s="4">
        <v>15</v>
      </c>
      <c r="U84" s="4" t="s">
        <v>434</v>
      </c>
      <c r="V84" s="4" t="s">
        <v>532</v>
      </c>
      <c r="W84" s="4" t="s">
        <v>532</v>
      </c>
      <c r="X84" s="4" t="s">
        <v>434</v>
      </c>
      <c r="Y84" s="4" t="s">
        <v>532</v>
      </c>
      <c r="Z84" s="4" t="s">
        <v>532</v>
      </c>
      <c r="AA84" s="4" t="s">
        <v>532</v>
      </c>
      <c r="AB84" s="4" t="s">
        <v>532</v>
      </c>
    </row>
    <row r="85" spans="2:28" s="4" customFormat="1" ht="43.2" x14ac:dyDescent="0.3">
      <c r="B85" s="4" t="s">
        <v>120</v>
      </c>
      <c r="C85" s="4">
        <v>7</v>
      </c>
      <c r="E85" s="4">
        <v>100</v>
      </c>
      <c r="F85" s="4" t="s">
        <v>833</v>
      </c>
      <c r="G85" s="4" t="s">
        <v>532</v>
      </c>
      <c r="I85" s="5" t="s">
        <v>928</v>
      </c>
      <c r="J85" s="4">
        <v>1</v>
      </c>
      <c r="L85" s="4" t="s">
        <v>743</v>
      </c>
      <c r="M85" s="4">
        <v>60</v>
      </c>
      <c r="N85" s="7">
        <v>18500</v>
      </c>
      <c r="O85" s="7">
        <v>27000</v>
      </c>
      <c r="P85" s="4" t="s">
        <v>750</v>
      </c>
      <c r="Q85" s="4">
        <v>3</v>
      </c>
      <c r="R85" s="4">
        <v>3</v>
      </c>
      <c r="S85" s="4">
        <v>5</v>
      </c>
      <c r="T85" s="4">
        <v>9</v>
      </c>
      <c r="U85" s="4" t="s">
        <v>532</v>
      </c>
      <c r="V85" s="4" t="s">
        <v>434</v>
      </c>
      <c r="W85" s="4" t="s">
        <v>532</v>
      </c>
      <c r="X85" s="4" t="s">
        <v>532</v>
      </c>
      <c r="Y85" s="4" t="s">
        <v>434</v>
      </c>
      <c r="Z85" s="4" t="s">
        <v>532</v>
      </c>
      <c r="AA85" s="4" t="s">
        <v>434</v>
      </c>
      <c r="AB85" s="4" t="s">
        <v>532</v>
      </c>
    </row>
    <row r="86" spans="2:28" s="4" customFormat="1" ht="100.8" x14ac:dyDescent="0.3">
      <c r="B86" s="4" t="s">
        <v>121</v>
      </c>
      <c r="C86" s="4">
        <v>6.5</v>
      </c>
      <c r="F86" s="4" t="s">
        <v>711</v>
      </c>
      <c r="G86" s="4" t="s">
        <v>532</v>
      </c>
      <c r="I86" s="5" t="s">
        <v>930</v>
      </c>
      <c r="J86" s="4">
        <v>1</v>
      </c>
      <c r="L86" s="4" t="s">
        <v>743</v>
      </c>
      <c r="M86" s="4">
        <v>900</v>
      </c>
      <c r="N86" s="4">
        <v>0</v>
      </c>
      <c r="O86" s="7">
        <v>240000</v>
      </c>
      <c r="P86" s="4" t="s">
        <v>734</v>
      </c>
      <c r="Q86" s="4">
        <v>4</v>
      </c>
      <c r="R86" s="4">
        <v>4</v>
      </c>
      <c r="S86" s="4">
        <v>8</v>
      </c>
      <c r="T86" s="4">
        <v>4</v>
      </c>
      <c r="U86" s="4" t="s">
        <v>434</v>
      </c>
      <c r="V86" s="4" t="s">
        <v>532</v>
      </c>
      <c r="W86" s="4" t="s">
        <v>532</v>
      </c>
      <c r="X86" s="4" t="s">
        <v>434</v>
      </c>
      <c r="Y86" s="4" t="s">
        <v>532</v>
      </c>
      <c r="Z86" s="4" t="s">
        <v>532</v>
      </c>
      <c r="AA86" s="4" t="s">
        <v>434</v>
      </c>
      <c r="AB86" s="4" t="s">
        <v>532</v>
      </c>
    </row>
    <row r="87" spans="2:28" s="4" customFormat="1" x14ac:dyDescent="0.3">
      <c r="B87" s="4" t="s">
        <v>122</v>
      </c>
      <c r="C87" s="4">
        <v>5.5</v>
      </c>
      <c r="F87" s="4" t="s">
        <v>736</v>
      </c>
      <c r="G87" s="4" t="s">
        <v>532</v>
      </c>
      <c r="I87" s="5" t="s">
        <v>932</v>
      </c>
      <c r="J87" s="4">
        <v>1</v>
      </c>
      <c r="K87" s="4">
        <v>3</v>
      </c>
      <c r="L87" s="4" t="s">
        <v>743</v>
      </c>
      <c r="M87" s="4">
        <v>50</v>
      </c>
      <c r="O87" s="7">
        <v>21000</v>
      </c>
      <c r="P87" s="4" t="s">
        <v>722</v>
      </c>
      <c r="Q87" s="4">
        <v>4</v>
      </c>
      <c r="R87" s="4">
        <v>4</v>
      </c>
      <c r="U87" s="4" t="s">
        <v>434</v>
      </c>
      <c r="V87" s="4" t="s">
        <v>532</v>
      </c>
      <c r="W87" s="4" t="s">
        <v>532</v>
      </c>
      <c r="X87" s="4" t="s">
        <v>532</v>
      </c>
      <c r="Y87" s="4" t="s">
        <v>434</v>
      </c>
      <c r="Z87" s="4" t="s">
        <v>532</v>
      </c>
      <c r="AA87" s="4" t="s">
        <v>434</v>
      </c>
      <c r="AB87" s="4" t="s">
        <v>434</v>
      </c>
    </row>
    <row r="88" spans="2:28" s="4" customFormat="1" ht="57.6" x14ac:dyDescent="0.3">
      <c r="B88" s="4" t="s">
        <v>123</v>
      </c>
      <c r="G88" s="4" t="s">
        <v>532</v>
      </c>
      <c r="I88" s="5" t="s">
        <v>934</v>
      </c>
      <c r="J88" s="4">
        <v>1</v>
      </c>
      <c r="K88" s="4">
        <v>2</v>
      </c>
      <c r="L88" s="4" t="s">
        <v>743</v>
      </c>
      <c r="M88" s="4">
        <v>300</v>
      </c>
      <c r="O88" s="7">
        <v>72000</v>
      </c>
      <c r="P88" s="4" t="s">
        <v>935</v>
      </c>
      <c r="Q88" s="4">
        <v>4</v>
      </c>
      <c r="R88" s="4">
        <v>4</v>
      </c>
      <c r="U88" s="4" t="s">
        <v>434</v>
      </c>
      <c r="V88" s="4" t="s">
        <v>532</v>
      </c>
      <c r="W88" s="4" t="s">
        <v>532</v>
      </c>
      <c r="X88" s="4" t="s">
        <v>434</v>
      </c>
      <c r="Y88" s="4" t="s">
        <v>532</v>
      </c>
      <c r="Z88" s="4" t="s">
        <v>532</v>
      </c>
      <c r="AA88" s="4" t="s">
        <v>434</v>
      </c>
      <c r="AB88" s="4" t="s">
        <v>532</v>
      </c>
    </row>
    <row r="89" spans="2:28" ht="43.2" x14ac:dyDescent="0.3">
      <c r="B89" t="s">
        <v>124</v>
      </c>
      <c r="C89" s="4">
        <v>7</v>
      </c>
      <c r="E89">
        <v>100</v>
      </c>
      <c r="G89" s="4" t="s">
        <v>532</v>
      </c>
      <c r="I89" s="3" t="s">
        <v>936</v>
      </c>
      <c r="J89" s="4">
        <v>1</v>
      </c>
      <c r="L89" s="4" t="s">
        <v>743</v>
      </c>
      <c r="M89" s="4">
        <v>60</v>
      </c>
      <c r="N89" s="1">
        <v>13900</v>
      </c>
      <c r="O89" s="1">
        <v>29500</v>
      </c>
      <c r="P89" s="4" t="s">
        <v>750</v>
      </c>
      <c r="Q89" s="4">
        <v>3</v>
      </c>
      <c r="R89" s="4">
        <v>3</v>
      </c>
      <c r="S89" s="4">
        <v>6</v>
      </c>
      <c r="T89" s="4">
        <v>3</v>
      </c>
      <c r="U89" s="4" t="s">
        <v>532</v>
      </c>
      <c r="V89" s="4" t="s">
        <v>532</v>
      </c>
      <c r="W89" s="4" t="s">
        <v>434</v>
      </c>
      <c r="X89" s="4" t="s">
        <v>434</v>
      </c>
      <c r="Y89" s="4" t="s">
        <v>532</v>
      </c>
      <c r="Z89" s="4" t="s">
        <v>532</v>
      </c>
      <c r="AA89" s="4" t="s">
        <v>434</v>
      </c>
      <c r="AB89" s="4" t="s">
        <v>532</v>
      </c>
    </row>
    <row r="90" spans="2:28" s="4" customFormat="1" ht="72" x14ac:dyDescent="0.3">
      <c r="B90" s="4" t="s">
        <v>125</v>
      </c>
      <c r="C90" s="4">
        <v>6.5</v>
      </c>
      <c r="E90" s="4">
        <v>80</v>
      </c>
      <c r="F90" s="4" t="s">
        <v>736</v>
      </c>
      <c r="G90" s="4" t="s">
        <v>434</v>
      </c>
      <c r="I90" s="5" t="s">
        <v>938</v>
      </c>
      <c r="J90" s="4">
        <v>1</v>
      </c>
      <c r="K90" s="4">
        <v>8</v>
      </c>
      <c r="L90" s="4" t="s">
        <v>743</v>
      </c>
      <c r="M90" s="4">
        <v>50</v>
      </c>
      <c r="N90" s="7">
        <v>5800</v>
      </c>
      <c r="O90" s="7">
        <v>5800</v>
      </c>
      <c r="P90" s="4" t="s">
        <v>722</v>
      </c>
      <c r="Q90" s="4">
        <v>3</v>
      </c>
      <c r="R90" s="4">
        <v>4</v>
      </c>
      <c r="S90" s="4">
        <v>5</v>
      </c>
      <c r="T90" s="4">
        <v>5</v>
      </c>
      <c r="U90" s="4" t="s">
        <v>532</v>
      </c>
      <c r="V90" s="4" t="s">
        <v>532</v>
      </c>
      <c r="W90" s="4" t="s">
        <v>434</v>
      </c>
      <c r="X90" s="4" t="s">
        <v>434</v>
      </c>
      <c r="Y90" s="4" t="s">
        <v>532</v>
      </c>
      <c r="Z90" s="4" t="s">
        <v>532</v>
      </c>
      <c r="AA90" s="4" t="s">
        <v>434</v>
      </c>
      <c r="AB90" s="4" t="s">
        <v>532</v>
      </c>
    </row>
    <row r="91" spans="2:28" s="4" customFormat="1" ht="43.2" x14ac:dyDescent="0.3">
      <c r="B91" s="4" t="s">
        <v>126</v>
      </c>
      <c r="C91" s="4">
        <v>6</v>
      </c>
      <c r="G91" s="4" t="s">
        <v>434</v>
      </c>
      <c r="I91" s="5" t="s">
        <v>943</v>
      </c>
      <c r="J91" s="4">
        <v>1</v>
      </c>
      <c r="L91" s="4" t="s">
        <v>743</v>
      </c>
      <c r="M91" s="16">
        <v>100</v>
      </c>
      <c r="N91" s="4" t="s">
        <v>940</v>
      </c>
      <c r="O91" s="4" t="s">
        <v>942</v>
      </c>
      <c r="P91" s="4" t="s">
        <v>941</v>
      </c>
      <c r="Q91" s="4">
        <v>6</v>
      </c>
      <c r="R91" s="4">
        <v>3</v>
      </c>
      <c r="S91" s="4">
        <v>18</v>
      </c>
      <c r="T91" s="4">
        <v>4</v>
      </c>
      <c r="U91" s="4" t="s">
        <v>434</v>
      </c>
      <c r="V91" s="4" t="s">
        <v>532</v>
      </c>
      <c r="W91" s="4" t="s">
        <v>532</v>
      </c>
      <c r="X91" s="4" t="s">
        <v>532</v>
      </c>
      <c r="Y91" s="4" t="s">
        <v>434</v>
      </c>
      <c r="Z91" s="4" t="s">
        <v>532</v>
      </c>
      <c r="AA91" s="4" t="s">
        <v>434</v>
      </c>
      <c r="AB91" s="4" t="s">
        <v>532</v>
      </c>
    </row>
    <row r="92" spans="2:28" s="4" customFormat="1" ht="28.8" x14ac:dyDescent="0.3">
      <c r="B92" s="4" t="s">
        <v>127</v>
      </c>
      <c r="C92" s="4">
        <v>6.5</v>
      </c>
      <c r="D92" s="4">
        <v>580</v>
      </c>
      <c r="E92" s="4">
        <v>92</v>
      </c>
      <c r="G92" s="4" t="s">
        <v>532</v>
      </c>
      <c r="I92" s="5" t="s">
        <v>945</v>
      </c>
      <c r="J92" s="4">
        <v>1</v>
      </c>
      <c r="L92" s="4" t="s">
        <v>743</v>
      </c>
      <c r="M92" s="4">
        <v>50</v>
      </c>
      <c r="N92" s="7">
        <v>10955</v>
      </c>
      <c r="O92" s="7">
        <v>17000</v>
      </c>
      <c r="P92" s="4" t="s">
        <v>750</v>
      </c>
      <c r="Q92" s="4">
        <v>3</v>
      </c>
      <c r="R92" s="4">
        <v>3</v>
      </c>
      <c r="S92" s="4">
        <v>11</v>
      </c>
      <c r="U92" s="4" t="s">
        <v>532</v>
      </c>
      <c r="V92" s="4" t="s">
        <v>532</v>
      </c>
      <c r="W92" s="4" t="s">
        <v>434</v>
      </c>
      <c r="X92" s="4" t="s">
        <v>532</v>
      </c>
      <c r="Y92" s="4" t="s">
        <v>532</v>
      </c>
      <c r="Z92" s="4" t="s">
        <v>434</v>
      </c>
      <c r="AA92" s="4" t="s">
        <v>434</v>
      </c>
      <c r="AB92" s="4" t="s">
        <v>532</v>
      </c>
    </row>
    <row r="93" spans="2:28" s="4" customFormat="1" ht="57.6" x14ac:dyDescent="0.3">
      <c r="B93" s="4" t="s">
        <v>128</v>
      </c>
      <c r="F93" s="4" t="s">
        <v>711</v>
      </c>
      <c r="G93" s="4" t="s">
        <v>532</v>
      </c>
      <c r="I93" s="5" t="s">
        <v>948</v>
      </c>
      <c r="J93" s="4">
        <v>1</v>
      </c>
      <c r="K93" s="4">
        <v>5</v>
      </c>
      <c r="L93" s="4" t="s">
        <v>743</v>
      </c>
      <c r="M93" s="4">
        <v>250</v>
      </c>
      <c r="N93" s="7">
        <v>8200</v>
      </c>
      <c r="O93" s="7">
        <v>8200</v>
      </c>
      <c r="P93" s="4" t="s">
        <v>713</v>
      </c>
      <c r="Q93" s="4">
        <v>4</v>
      </c>
      <c r="R93" s="4">
        <v>3</v>
      </c>
      <c r="S93" s="4">
        <v>6</v>
      </c>
      <c r="T93" s="4">
        <v>6</v>
      </c>
      <c r="U93" s="4" t="s">
        <v>532</v>
      </c>
      <c r="V93" s="4" t="s">
        <v>532</v>
      </c>
      <c r="W93" s="4" t="s">
        <v>434</v>
      </c>
      <c r="X93" s="4" t="s">
        <v>434</v>
      </c>
      <c r="Y93" s="4" t="s">
        <v>532</v>
      </c>
      <c r="Z93" s="4" t="s">
        <v>532</v>
      </c>
      <c r="AA93" s="4" t="s">
        <v>532</v>
      </c>
      <c r="AB93" s="4" t="s">
        <v>532</v>
      </c>
    </row>
    <row r="94" spans="2:28" s="4" customFormat="1" ht="72" x14ac:dyDescent="0.3">
      <c r="B94" s="4" t="s">
        <v>129</v>
      </c>
      <c r="C94" s="4">
        <v>6.5</v>
      </c>
      <c r="E94" s="4">
        <v>90</v>
      </c>
      <c r="G94" s="4" t="s">
        <v>434</v>
      </c>
      <c r="I94" s="5" t="s">
        <v>952</v>
      </c>
      <c r="J94" s="4">
        <v>1</v>
      </c>
      <c r="K94" s="4">
        <v>9</v>
      </c>
      <c r="L94" s="4" t="s">
        <v>743</v>
      </c>
      <c r="M94" s="4">
        <v>0</v>
      </c>
      <c r="N94" s="4">
        <v>0</v>
      </c>
      <c r="O94" s="4" t="s">
        <v>950</v>
      </c>
      <c r="P94" s="4" t="s">
        <v>951</v>
      </c>
      <c r="Q94" s="4">
        <v>4</v>
      </c>
      <c r="R94" s="4">
        <v>3</v>
      </c>
      <c r="S94" s="4">
        <v>9</v>
      </c>
      <c r="T94" s="4">
        <v>15</v>
      </c>
      <c r="U94" s="4" t="s">
        <v>532</v>
      </c>
      <c r="V94" s="4" t="s">
        <v>434</v>
      </c>
      <c r="W94" s="4" t="s">
        <v>532</v>
      </c>
      <c r="X94" s="4" t="s">
        <v>434</v>
      </c>
      <c r="Y94" s="4" t="s">
        <v>532</v>
      </c>
      <c r="Z94" s="4" t="s">
        <v>532</v>
      </c>
      <c r="AA94" s="4" t="s">
        <v>434</v>
      </c>
      <c r="AB94" s="4" t="s">
        <v>532</v>
      </c>
    </row>
    <row r="95" spans="2:28" x14ac:dyDescent="0.3">
      <c r="B95" t="s">
        <v>130</v>
      </c>
      <c r="C95" s="4">
        <v>6</v>
      </c>
      <c r="D95">
        <v>750</v>
      </c>
      <c r="G95" s="4" t="s">
        <v>532</v>
      </c>
      <c r="I95" t="s">
        <v>954</v>
      </c>
      <c r="J95" s="4">
        <v>1</v>
      </c>
      <c r="K95" s="4">
        <v>2</v>
      </c>
      <c r="L95" s="4" t="s">
        <v>743</v>
      </c>
      <c r="M95" s="4">
        <v>50</v>
      </c>
      <c r="O95" s="1">
        <v>19900</v>
      </c>
      <c r="P95" s="4" t="s">
        <v>722</v>
      </c>
      <c r="Q95" s="4">
        <v>4</v>
      </c>
      <c r="R95" s="4">
        <v>3</v>
      </c>
      <c r="S95" s="4">
        <v>7</v>
      </c>
      <c r="T95" s="4">
        <v>18</v>
      </c>
      <c r="U95" s="4" t="s">
        <v>434</v>
      </c>
      <c r="V95" s="4" t="s">
        <v>532</v>
      </c>
      <c r="W95" s="4" t="s">
        <v>532</v>
      </c>
      <c r="X95" s="4" t="s">
        <v>532</v>
      </c>
      <c r="Y95" s="4" t="s">
        <v>434</v>
      </c>
      <c r="Z95" s="4" t="s">
        <v>532</v>
      </c>
      <c r="AA95" s="4" t="s">
        <v>434</v>
      </c>
      <c r="AB95" s="4" t="s">
        <v>434</v>
      </c>
    </row>
    <row r="96" spans="2:28" s="4" customFormat="1" ht="72" x14ac:dyDescent="0.3">
      <c r="B96" s="4" t="s">
        <v>131</v>
      </c>
      <c r="C96" s="4">
        <v>5.5</v>
      </c>
      <c r="E96" s="4">
        <v>72</v>
      </c>
      <c r="F96" s="4" t="s">
        <v>736</v>
      </c>
      <c r="G96" s="4" t="s">
        <v>532</v>
      </c>
      <c r="I96" s="5" t="s">
        <v>956</v>
      </c>
      <c r="J96" s="4">
        <v>1</v>
      </c>
      <c r="K96" s="4">
        <v>3</v>
      </c>
      <c r="L96" s="4" t="s">
        <v>743</v>
      </c>
      <c r="M96" s="4">
        <v>85</v>
      </c>
      <c r="O96" s="7">
        <v>7600</v>
      </c>
      <c r="P96" s="4" t="s">
        <v>957</v>
      </c>
      <c r="Q96" s="4">
        <v>4</v>
      </c>
      <c r="R96" s="4">
        <v>3</v>
      </c>
      <c r="U96" s="4" t="s">
        <v>434</v>
      </c>
      <c r="V96" s="4" t="s">
        <v>532</v>
      </c>
      <c r="W96" s="4" t="s">
        <v>532</v>
      </c>
      <c r="X96" s="4" t="s">
        <v>532</v>
      </c>
      <c r="Y96" s="4" t="s">
        <v>434</v>
      </c>
      <c r="Z96" s="4" t="s">
        <v>532</v>
      </c>
      <c r="AA96" s="4" t="s">
        <v>434</v>
      </c>
      <c r="AB96" s="4" t="s">
        <v>532</v>
      </c>
    </row>
    <row r="97" spans="2:28" s="4" customFormat="1" ht="57.6" x14ac:dyDescent="0.3">
      <c r="B97" s="4" t="s">
        <v>132</v>
      </c>
      <c r="C97" s="4">
        <v>6.5</v>
      </c>
      <c r="D97" s="4">
        <v>90</v>
      </c>
      <c r="G97" s="4" t="s">
        <v>532</v>
      </c>
      <c r="I97" s="5" t="s">
        <v>959</v>
      </c>
      <c r="J97" s="4">
        <v>1</v>
      </c>
      <c r="K97" s="4">
        <v>17</v>
      </c>
      <c r="L97" s="4" t="s">
        <v>743</v>
      </c>
      <c r="M97" s="4">
        <v>100</v>
      </c>
      <c r="O97" s="7">
        <v>22600</v>
      </c>
      <c r="P97" s="4" t="s">
        <v>722</v>
      </c>
      <c r="Q97" s="4">
        <v>4</v>
      </c>
      <c r="R97" s="4">
        <v>3</v>
      </c>
      <c r="S97" s="4">
        <v>27</v>
      </c>
      <c r="U97" s="4" t="s">
        <v>434</v>
      </c>
      <c r="V97" s="4" t="s">
        <v>532</v>
      </c>
      <c r="W97" s="4" t="s">
        <v>532</v>
      </c>
      <c r="X97" s="4" t="s">
        <v>532</v>
      </c>
      <c r="Y97" s="4" t="s">
        <v>434</v>
      </c>
      <c r="Z97" s="4" t="s">
        <v>532</v>
      </c>
      <c r="AA97" s="4" t="s">
        <v>434</v>
      </c>
      <c r="AB97" s="4" t="s">
        <v>532</v>
      </c>
    </row>
    <row r="98" spans="2:28" s="4" customFormat="1" ht="43.2" x14ac:dyDescent="0.3">
      <c r="B98" s="4" t="s">
        <v>133</v>
      </c>
      <c r="C98" s="4">
        <v>7</v>
      </c>
      <c r="D98" s="4">
        <v>93</v>
      </c>
      <c r="G98" s="4" t="s">
        <v>532</v>
      </c>
      <c r="I98" s="5" t="s">
        <v>961</v>
      </c>
      <c r="J98" s="4">
        <v>1</v>
      </c>
      <c r="K98" s="4">
        <v>5</v>
      </c>
      <c r="L98" s="4" t="s">
        <v>743</v>
      </c>
      <c r="M98" s="4">
        <v>1500</v>
      </c>
      <c r="O98" s="4" t="s">
        <v>962</v>
      </c>
      <c r="P98" s="4" t="s">
        <v>803</v>
      </c>
      <c r="Q98" s="4">
        <v>6</v>
      </c>
      <c r="R98" s="4">
        <v>3</v>
      </c>
      <c r="S98" s="4">
        <v>10</v>
      </c>
      <c r="T98" s="4">
        <v>12</v>
      </c>
      <c r="U98" s="4" t="s">
        <v>532</v>
      </c>
      <c r="V98" s="4" t="s">
        <v>532</v>
      </c>
      <c r="W98" s="4" t="s">
        <v>434</v>
      </c>
      <c r="X98" s="4" t="s">
        <v>532</v>
      </c>
      <c r="Y98" s="4" t="s">
        <v>532</v>
      </c>
      <c r="Z98" s="4" t="s">
        <v>434</v>
      </c>
      <c r="AA98" s="4" t="s">
        <v>434</v>
      </c>
      <c r="AB98" s="4" t="s">
        <v>532</v>
      </c>
    </row>
    <row r="99" spans="2:28" s="4" customFormat="1" ht="86.4" x14ac:dyDescent="0.3">
      <c r="B99" s="4" t="s">
        <v>134</v>
      </c>
      <c r="C99" s="4" t="s">
        <v>721</v>
      </c>
      <c r="G99" s="4" t="s">
        <v>434</v>
      </c>
      <c r="I99" s="5" t="s">
        <v>964</v>
      </c>
      <c r="J99" s="4">
        <v>5</v>
      </c>
      <c r="K99" s="4">
        <v>3</v>
      </c>
      <c r="L99" s="4" t="s">
        <v>743</v>
      </c>
      <c r="M99" s="7">
        <v>2200</v>
      </c>
      <c r="N99" s="4" t="s">
        <v>965</v>
      </c>
      <c r="O99" s="4" t="s">
        <v>966</v>
      </c>
      <c r="P99" s="4" t="s">
        <v>803</v>
      </c>
      <c r="Q99" s="4">
        <v>6</v>
      </c>
      <c r="R99" s="4">
        <v>3</v>
      </c>
      <c r="S99" s="4">
        <v>11</v>
      </c>
      <c r="U99" s="4" t="s">
        <v>434</v>
      </c>
      <c r="V99" s="4" t="s">
        <v>532</v>
      </c>
      <c r="W99" s="4" t="s">
        <v>532</v>
      </c>
      <c r="X99" s="4" t="s">
        <v>532</v>
      </c>
      <c r="Y99" s="4" t="s">
        <v>434</v>
      </c>
      <c r="Z99" s="4" t="s">
        <v>532</v>
      </c>
      <c r="AA99" s="4" t="s">
        <v>434</v>
      </c>
      <c r="AB99" s="4" t="s">
        <v>532</v>
      </c>
    </row>
    <row r="100" spans="2:28" s="4" customFormat="1" ht="43.2" x14ac:dyDescent="0.3">
      <c r="B100" s="4" t="s">
        <v>135</v>
      </c>
      <c r="C100" s="4">
        <v>7</v>
      </c>
      <c r="D100" s="4">
        <v>100</v>
      </c>
      <c r="G100" s="4" t="s">
        <v>434</v>
      </c>
      <c r="I100" s="5" t="s">
        <v>970</v>
      </c>
      <c r="J100" s="4">
        <v>1</v>
      </c>
      <c r="L100" s="4" t="s">
        <v>743</v>
      </c>
      <c r="M100" s="4">
        <v>75</v>
      </c>
      <c r="N100" s="7">
        <v>3880000</v>
      </c>
      <c r="O100" s="7" t="s">
        <v>969</v>
      </c>
      <c r="P100" s="4" t="s">
        <v>968</v>
      </c>
      <c r="Q100" s="4">
        <v>4</v>
      </c>
      <c r="R100" s="4">
        <v>3</v>
      </c>
      <c r="S100" s="4">
        <v>9</v>
      </c>
      <c r="T100" s="4">
        <v>17</v>
      </c>
      <c r="U100" s="4" t="s">
        <v>434</v>
      </c>
      <c r="V100" s="4" t="s">
        <v>532</v>
      </c>
      <c r="W100" s="4" t="s">
        <v>532</v>
      </c>
      <c r="X100" s="4" t="s">
        <v>434</v>
      </c>
      <c r="Y100" s="4" t="s">
        <v>532</v>
      </c>
      <c r="Z100" s="4" t="s">
        <v>532</v>
      </c>
      <c r="AA100" s="4" t="s">
        <v>434</v>
      </c>
      <c r="AB100" s="4" t="s">
        <v>532</v>
      </c>
    </row>
    <row r="101" spans="2:28" s="5" customFormat="1" ht="72" x14ac:dyDescent="0.3">
      <c r="B101" s="5" t="s">
        <v>136</v>
      </c>
      <c r="C101" s="5">
        <v>7</v>
      </c>
      <c r="D101" s="5">
        <v>100</v>
      </c>
      <c r="F101" s="5" t="s">
        <v>711</v>
      </c>
      <c r="G101" s="5" t="s">
        <v>532</v>
      </c>
      <c r="I101" s="5" t="s">
        <v>972</v>
      </c>
      <c r="J101" s="5">
        <v>1</v>
      </c>
      <c r="L101" s="5" t="s">
        <v>743</v>
      </c>
      <c r="M101" s="5">
        <v>20</v>
      </c>
      <c r="N101" s="17">
        <v>16200</v>
      </c>
      <c r="O101" s="17">
        <v>26800</v>
      </c>
      <c r="P101" s="5" t="s">
        <v>750</v>
      </c>
      <c r="Q101" s="5">
        <v>3</v>
      </c>
      <c r="R101" s="5">
        <v>3</v>
      </c>
      <c r="S101" s="5">
        <v>10</v>
      </c>
      <c r="T101" s="5">
        <v>6</v>
      </c>
      <c r="U101" s="5" t="s">
        <v>532</v>
      </c>
      <c r="V101" s="5" t="s">
        <v>532</v>
      </c>
      <c r="W101" s="5" t="s">
        <v>434</v>
      </c>
      <c r="X101" s="5" t="s">
        <v>532</v>
      </c>
      <c r="Y101" s="5" t="s">
        <v>532</v>
      </c>
      <c r="Z101" s="5" t="s">
        <v>434</v>
      </c>
      <c r="AA101" s="5" t="s">
        <v>434</v>
      </c>
      <c r="AB101" s="5" t="s">
        <v>532</v>
      </c>
    </row>
    <row r="102" spans="2:28" s="4" customFormat="1" ht="28.8" x14ac:dyDescent="0.3">
      <c r="B102" s="4" t="s">
        <v>137</v>
      </c>
      <c r="C102" s="4">
        <v>7</v>
      </c>
      <c r="D102" s="4">
        <v>100</v>
      </c>
      <c r="G102" s="4" t="s">
        <v>434</v>
      </c>
      <c r="I102" s="5" t="s">
        <v>974</v>
      </c>
      <c r="J102" s="4">
        <v>1</v>
      </c>
      <c r="L102" s="4" t="s">
        <v>743</v>
      </c>
      <c r="M102" s="4">
        <v>157.25</v>
      </c>
      <c r="N102" s="7">
        <v>32692</v>
      </c>
      <c r="O102" s="7">
        <v>55273</v>
      </c>
      <c r="P102" s="4" t="s">
        <v>914</v>
      </c>
      <c r="Q102" s="4">
        <v>5</v>
      </c>
      <c r="R102" s="4">
        <v>1.5</v>
      </c>
      <c r="S102" s="4">
        <v>20</v>
      </c>
      <c r="U102" s="4" t="s">
        <v>532</v>
      </c>
      <c r="V102" s="4" t="s">
        <v>434</v>
      </c>
      <c r="W102" s="4" t="s">
        <v>532</v>
      </c>
      <c r="X102" s="4" t="s">
        <v>532</v>
      </c>
      <c r="Y102" s="4" t="s">
        <v>434</v>
      </c>
      <c r="Z102" s="4" t="s">
        <v>532</v>
      </c>
      <c r="AA102" s="4" t="s">
        <v>434</v>
      </c>
      <c r="AB102" s="4" t="s">
        <v>532</v>
      </c>
    </row>
  </sheetData>
  <autoFilter ref="B2:AC102" xr:uid="{00000000-0001-0000-0500-000000000000}"/>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1"/>
  <sheetViews>
    <sheetView workbookViewId="0"/>
  </sheetViews>
  <sheetFormatPr defaultRowHeight="14.4" x14ac:dyDescent="0.3"/>
  <cols>
    <col min="1" max="1" width="53.88671875" bestFit="1" customWidth="1"/>
    <col min="2" max="2" width="50.88671875" customWidth="1"/>
    <col min="3" max="3" width="27.6640625" customWidth="1"/>
    <col min="4" max="4" width="23.44140625" bestFit="1" customWidth="1"/>
  </cols>
  <sheetData>
    <row r="1" spans="1:4" x14ac:dyDescent="0.3">
      <c r="A1" s="2" t="s">
        <v>718</v>
      </c>
      <c r="B1" s="2" t="s">
        <v>701</v>
      </c>
      <c r="C1" s="2" t="s">
        <v>705</v>
      </c>
      <c r="D1" s="2"/>
    </row>
    <row r="2" spans="1:4" x14ac:dyDescent="0.3">
      <c r="A2" s="4" t="s">
        <v>31</v>
      </c>
      <c r="B2" s="4" t="s">
        <v>157</v>
      </c>
      <c r="C2" s="4" t="s">
        <v>707</v>
      </c>
    </row>
    <row r="3" spans="1:4" x14ac:dyDescent="0.3">
      <c r="A3" t="s">
        <v>39</v>
      </c>
      <c r="B3" t="s">
        <v>175</v>
      </c>
      <c r="C3" t="s">
        <v>975</v>
      </c>
    </row>
    <row r="4" spans="1:4" x14ac:dyDescent="0.3">
      <c r="A4" t="s">
        <v>40</v>
      </c>
      <c r="B4" t="s">
        <v>731</v>
      </c>
      <c r="C4" t="s">
        <v>730</v>
      </c>
    </row>
    <row r="5" spans="1:4" x14ac:dyDescent="0.3">
      <c r="A5" t="s">
        <v>41</v>
      </c>
      <c r="B5" t="s">
        <v>733</v>
      </c>
      <c r="C5" t="s">
        <v>732</v>
      </c>
    </row>
    <row r="6" spans="1:4" x14ac:dyDescent="0.3">
      <c r="A6" t="s">
        <v>42</v>
      </c>
      <c r="B6" t="s">
        <v>167</v>
      </c>
      <c r="C6" t="s">
        <v>738</v>
      </c>
    </row>
    <row r="7" spans="1:4" x14ac:dyDescent="0.3">
      <c r="A7" s="4" t="s">
        <v>43</v>
      </c>
      <c r="B7" t="s">
        <v>807</v>
      </c>
      <c r="C7" t="s">
        <v>976</v>
      </c>
    </row>
    <row r="8" spans="1:4" x14ac:dyDescent="0.3">
      <c r="A8" s="4" t="s">
        <v>44</v>
      </c>
      <c r="B8" t="s">
        <v>167</v>
      </c>
      <c r="C8" t="s">
        <v>752</v>
      </c>
    </row>
    <row r="9" spans="1:4" x14ac:dyDescent="0.3">
      <c r="A9" t="s">
        <v>45</v>
      </c>
      <c r="B9" t="s">
        <v>161</v>
      </c>
      <c r="C9" t="s">
        <v>753</v>
      </c>
    </row>
    <row r="10" spans="1:4" x14ac:dyDescent="0.3">
      <c r="A10" t="s">
        <v>46</v>
      </c>
      <c r="B10" t="s">
        <v>233</v>
      </c>
      <c r="C10" t="s">
        <v>756</v>
      </c>
    </row>
    <row r="11" spans="1:4" x14ac:dyDescent="0.3">
      <c r="A11" t="s">
        <v>47</v>
      </c>
      <c r="B11" t="s">
        <v>172</v>
      </c>
      <c r="C11" t="s">
        <v>757</v>
      </c>
    </row>
    <row r="12" spans="1:4" x14ac:dyDescent="0.3">
      <c r="A12" t="s">
        <v>48</v>
      </c>
      <c r="B12" t="s">
        <v>175</v>
      </c>
      <c r="C12" t="s">
        <v>759</v>
      </c>
    </row>
    <row r="13" spans="1:4" x14ac:dyDescent="0.3">
      <c r="A13" t="s">
        <v>49</v>
      </c>
      <c r="B13" t="s">
        <v>175</v>
      </c>
      <c r="C13" t="s">
        <v>763</v>
      </c>
    </row>
    <row r="14" spans="1:4" x14ac:dyDescent="0.3">
      <c r="A14" t="s">
        <v>50</v>
      </c>
      <c r="B14" t="s">
        <v>178</v>
      </c>
      <c r="C14" t="s">
        <v>977</v>
      </c>
    </row>
    <row r="15" spans="1:4" x14ac:dyDescent="0.3">
      <c r="A15" t="s">
        <v>51</v>
      </c>
      <c r="B15" t="s">
        <v>180</v>
      </c>
      <c r="C15" t="s">
        <v>978</v>
      </c>
    </row>
    <row r="16" spans="1:4" x14ac:dyDescent="0.3">
      <c r="A16" t="s">
        <v>52</v>
      </c>
      <c r="B16" t="s">
        <v>182</v>
      </c>
      <c r="C16" t="s">
        <v>979</v>
      </c>
    </row>
    <row r="17" spans="1:3" x14ac:dyDescent="0.3">
      <c r="A17" t="s">
        <v>770</v>
      </c>
      <c r="B17" t="s">
        <v>184</v>
      </c>
      <c r="C17" t="s">
        <v>771</v>
      </c>
    </row>
    <row r="18" spans="1:3" x14ac:dyDescent="0.3">
      <c r="A18" t="s">
        <v>54</v>
      </c>
      <c r="B18" t="s">
        <v>175</v>
      </c>
      <c r="C18" t="s">
        <v>774</v>
      </c>
    </row>
    <row r="19" spans="1:3" x14ac:dyDescent="0.3">
      <c r="A19" t="s">
        <v>55</v>
      </c>
      <c r="B19" t="s">
        <v>175</v>
      </c>
      <c r="C19" t="s">
        <v>776</v>
      </c>
    </row>
    <row r="20" spans="1:3" ht="14.25" customHeight="1" x14ac:dyDescent="0.3">
      <c r="A20" t="s">
        <v>56</v>
      </c>
      <c r="B20" t="s">
        <v>188</v>
      </c>
      <c r="C20" s="4" t="s">
        <v>777</v>
      </c>
    </row>
    <row r="21" spans="1:3" x14ac:dyDescent="0.3">
      <c r="A21" t="s">
        <v>57</v>
      </c>
      <c r="B21" t="s">
        <v>190</v>
      </c>
      <c r="C21" t="s">
        <v>779</v>
      </c>
    </row>
    <row r="22" spans="1:3" x14ac:dyDescent="0.3">
      <c r="A22" t="s">
        <v>58</v>
      </c>
      <c r="B22" t="s">
        <v>175</v>
      </c>
      <c r="C22" t="s">
        <v>781</v>
      </c>
    </row>
    <row r="23" spans="1:3" x14ac:dyDescent="0.3">
      <c r="A23" t="s">
        <v>59</v>
      </c>
      <c r="B23" t="s">
        <v>193</v>
      </c>
      <c r="C23" t="s">
        <v>783</v>
      </c>
    </row>
    <row r="24" spans="1:3" x14ac:dyDescent="0.3">
      <c r="A24" t="s">
        <v>784</v>
      </c>
      <c r="B24" t="s">
        <v>161</v>
      </c>
      <c r="C24" t="s">
        <v>785</v>
      </c>
    </row>
    <row r="25" spans="1:3" x14ac:dyDescent="0.3">
      <c r="A25" t="s">
        <v>61</v>
      </c>
      <c r="B25" t="s">
        <v>196</v>
      </c>
      <c r="C25" t="s">
        <v>788</v>
      </c>
    </row>
    <row r="26" spans="1:3" x14ac:dyDescent="0.3">
      <c r="A26" t="s">
        <v>62</v>
      </c>
      <c r="B26" t="s">
        <v>178</v>
      </c>
      <c r="C26" t="s">
        <v>790</v>
      </c>
    </row>
    <row r="27" spans="1:3" x14ac:dyDescent="0.3">
      <c r="A27" t="s">
        <v>63</v>
      </c>
      <c r="B27" t="s">
        <v>175</v>
      </c>
      <c r="C27" t="s">
        <v>792</v>
      </c>
    </row>
    <row r="28" spans="1:3" x14ac:dyDescent="0.3">
      <c r="A28" t="s">
        <v>64</v>
      </c>
      <c r="B28" t="s">
        <v>199</v>
      </c>
      <c r="C28" t="s">
        <v>794</v>
      </c>
    </row>
    <row r="29" spans="1:3" x14ac:dyDescent="0.3">
      <c r="A29" t="s">
        <v>65</v>
      </c>
      <c r="B29" t="s">
        <v>178</v>
      </c>
      <c r="C29" t="s">
        <v>796</v>
      </c>
    </row>
    <row r="30" spans="1:3" x14ac:dyDescent="0.3">
      <c r="A30" t="s">
        <v>66</v>
      </c>
      <c r="B30" t="s">
        <v>202</v>
      </c>
      <c r="C30" t="s">
        <v>798</v>
      </c>
    </row>
    <row r="31" spans="1:3" x14ac:dyDescent="0.3">
      <c r="A31" t="s">
        <v>67</v>
      </c>
      <c r="B31" t="s">
        <v>180</v>
      </c>
      <c r="C31" t="s">
        <v>801</v>
      </c>
    </row>
    <row r="32" spans="1:3" x14ac:dyDescent="0.3">
      <c r="A32" t="s">
        <v>68</v>
      </c>
      <c r="B32" t="s">
        <v>205</v>
      </c>
      <c r="C32" t="s">
        <v>802</v>
      </c>
    </row>
    <row r="33" spans="1:3" x14ac:dyDescent="0.3">
      <c r="A33" t="s">
        <v>69</v>
      </c>
      <c r="B33" t="s">
        <v>807</v>
      </c>
      <c r="C33" t="s">
        <v>808</v>
      </c>
    </row>
    <row r="34" spans="1:3" x14ac:dyDescent="0.3">
      <c r="A34" t="s">
        <v>70</v>
      </c>
      <c r="B34" t="s">
        <v>178</v>
      </c>
      <c r="C34" t="s">
        <v>810</v>
      </c>
    </row>
    <row r="35" spans="1:3" x14ac:dyDescent="0.3">
      <c r="A35" t="s">
        <v>71</v>
      </c>
      <c r="B35" t="s">
        <v>210</v>
      </c>
      <c r="C35" t="s">
        <v>813</v>
      </c>
    </row>
    <row r="36" spans="1:3" x14ac:dyDescent="0.3">
      <c r="A36" t="s">
        <v>72</v>
      </c>
      <c r="B36" t="s">
        <v>211</v>
      </c>
      <c r="C36" t="s">
        <v>814</v>
      </c>
    </row>
    <row r="37" spans="1:3" x14ac:dyDescent="0.3">
      <c r="A37" t="s">
        <v>73</v>
      </c>
      <c r="B37" t="s">
        <v>175</v>
      </c>
      <c r="C37" t="s">
        <v>816</v>
      </c>
    </row>
    <row r="38" spans="1:3" x14ac:dyDescent="0.3">
      <c r="A38" t="s">
        <v>74</v>
      </c>
      <c r="B38" t="s">
        <v>214</v>
      </c>
      <c r="C38" t="s">
        <v>819</v>
      </c>
    </row>
    <row r="39" spans="1:3" x14ac:dyDescent="0.3">
      <c r="A39" t="s">
        <v>75</v>
      </c>
      <c r="B39" t="s">
        <v>175</v>
      </c>
      <c r="C39" t="s">
        <v>821</v>
      </c>
    </row>
    <row r="40" spans="1:3" x14ac:dyDescent="0.3">
      <c r="A40" t="s">
        <v>76</v>
      </c>
      <c r="B40" t="s">
        <v>184</v>
      </c>
      <c r="C40" t="s">
        <v>822</v>
      </c>
    </row>
    <row r="41" spans="1:3" x14ac:dyDescent="0.3">
      <c r="A41" t="s">
        <v>824</v>
      </c>
      <c r="B41" t="s">
        <v>218</v>
      </c>
      <c r="C41" t="s">
        <v>825</v>
      </c>
    </row>
    <row r="42" spans="1:3" x14ac:dyDescent="0.3">
      <c r="A42" t="s">
        <v>78</v>
      </c>
      <c r="B42" t="s">
        <v>219</v>
      </c>
      <c r="C42" t="s">
        <v>827</v>
      </c>
    </row>
    <row r="43" spans="1:3" x14ac:dyDescent="0.3">
      <c r="A43" t="s">
        <v>79</v>
      </c>
      <c r="B43" t="s">
        <v>175</v>
      </c>
      <c r="C43" t="s">
        <v>830</v>
      </c>
    </row>
    <row r="44" spans="1:3" x14ac:dyDescent="0.3">
      <c r="A44" t="s">
        <v>80</v>
      </c>
      <c r="B44" t="s">
        <v>222</v>
      </c>
      <c r="C44" t="s">
        <v>831</v>
      </c>
    </row>
    <row r="45" spans="1:3" x14ac:dyDescent="0.3">
      <c r="A45" t="s">
        <v>81</v>
      </c>
      <c r="B45" t="s">
        <v>224</v>
      </c>
      <c r="C45" t="s">
        <v>834</v>
      </c>
    </row>
    <row r="46" spans="1:3" x14ac:dyDescent="0.3">
      <c r="A46" t="s">
        <v>82</v>
      </c>
      <c r="B46" t="s">
        <v>225</v>
      </c>
      <c r="C46" t="s">
        <v>836</v>
      </c>
    </row>
    <row r="47" spans="1:3" x14ac:dyDescent="0.3">
      <c r="A47" t="s">
        <v>83</v>
      </c>
      <c r="B47" t="s">
        <v>226</v>
      </c>
      <c r="C47" t="s">
        <v>838</v>
      </c>
    </row>
    <row r="48" spans="1:3" x14ac:dyDescent="0.3">
      <c r="A48" t="s">
        <v>84</v>
      </c>
      <c r="B48" t="s">
        <v>228</v>
      </c>
      <c r="C48" t="s">
        <v>841</v>
      </c>
    </row>
    <row r="49" spans="1:3" x14ac:dyDescent="0.3">
      <c r="A49" t="s">
        <v>85</v>
      </c>
      <c r="B49" t="s">
        <v>230</v>
      </c>
      <c r="C49" t="s">
        <v>843</v>
      </c>
    </row>
    <row r="50" spans="1:3" x14ac:dyDescent="0.3">
      <c r="A50" t="s">
        <v>86</v>
      </c>
      <c r="B50" t="s">
        <v>807</v>
      </c>
      <c r="C50" t="s">
        <v>845</v>
      </c>
    </row>
    <row r="51" spans="1:3" x14ac:dyDescent="0.3">
      <c r="A51" t="s">
        <v>847</v>
      </c>
      <c r="B51" t="s">
        <v>233</v>
      </c>
      <c r="C51" t="s">
        <v>848</v>
      </c>
    </row>
    <row r="52" spans="1:3" x14ac:dyDescent="0.3">
      <c r="A52" t="s">
        <v>88</v>
      </c>
      <c r="B52" t="s">
        <v>175</v>
      </c>
      <c r="C52" t="s">
        <v>850</v>
      </c>
    </row>
    <row r="53" spans="1:3" x14ac:dyDescent="0.3">
      <c r="A53" t="s">
        <v>852</v>
      </c>
      <c r="B53" t="s">
        <v>236</v>
      </c>
      <c r="C53" t="s">
        <v>853</v>
      </c>
    </row>
    <row r="54" spans="1:3" x14ac:dyDescent="0.3">
      <c r="A54" t="s">
        <v>90</v>
      </c>
      <c r="B54" t="s">
        <v>175</v>
      </c>
      <c r="C54" t="s">
        <v>856</v>
      </c>
    </row>
    <row r="55" spans="1:3" x14ac:dyDescent="0.3">
      <c r="A55" t="s">
        <v>91</v>
      </c>
      <c r="B55" t="s">
        <v>239</v>
      </c>
      <c r="C55" t="s">
        <v>858</v>
      </c>
    </row>
    <row r="56" spans="1:3" x14ac:dyDescent="0.3">
      <c r="A56" t="s">
        <v>92</v>
      </c>
      <c r="B56" t="s">
        <v>860</v>
      </c>
      <c r="C56" t="s">
        <v>861</v>
      </c>
    </row>
    <row r="57" spans="1:3" x14ac:dyDescent="0.3">
      <c r="A57" t="s">
        <v>93</v>
      </c>
      <c r="B57" t="s">
        <v>175</v>
      </c>
      <c r="C57" t="s">
        <v>863</v>
      </c>
    </row>
    <row r="58" spans="1:3" x14ac:dyDescent="0.3">
      <c r="A58" t="s">
        <v>94</v>
      </c>
      <c r="B58" t="s">
        <v>175</v>
      </c>
      <c r="C58" t="s">
        <v>865</v>
      </c>
    </row>
    <row r="59" spans="1:3" x14ac:dyDescent="0.3">
      <c r="A59" t="s">
        <v>95</v>
      </c>
      <c r="B59" t="s">
        <v>245</v>
      </c>
      <c r="C59" t="s">
        <v>868</v>
      </c>
    </row>
    <row r="60" spans="1:3" x14ac:dyDescent="0.3">
      <c r="A60" t="s">
        <v>96</v>
      </c>
      <c r="B60" t="s">
        <v>247</v>
      </c>
      <c r="C60" t="s">
        <v>870</v>
      </c>
    </row>
    <row r="61" spans="1:3" x14ac:dyDescent="0.3">
      <c r="A61" t="s">
        <v>97</v>
      </c>
      <c r="B61" t="s">
        <v>872</v>
      </c>
      <c r="C61" t="s">
        <v>873</v>
      </c>
    </row>
    <row r="62" spans="1:3" x14ac:dyDescent="0.3">
      <c r="A62" t="s">
        <v>98</v>
      </c>
      <c r="B62" t="s">
        <v>219</v>
      </c>
      <c r="C62" t="s">
        <v>875</v>
      </c>
    </row>
    <row r="63" spans="1:3" x14ac:dyDescent="0.3">
      <c r="A63" t="s">
        <v>99</v>
      </c>
      <c r="B63" t="s">
        <v>175</v>
      </c>
      <c r="C63" t="s">
        <v>878</v>
      </c>
    </row>
    <row r="64" spans="1:3" x14ac:dyDescent="0.3">
      <c r="A64" t="s">
        <v>100</v>
      </c>
      <c r="B64" t="s">
        <v>222</v>
      </c>
      <c r="C64" t="s">
        <v>881</v>
      </c>
    </row>
    <row r="65" spans="1:3" x14ac:dyDescent="0.3">
      <c r="A65" t="s">
        <v>101</v>
      </c>
      <c r="B65" t="s">
        <v>254</v>
      </c>
      <c r="C65" t="s">
        <v>883</v>
      </c>
    </row>
    <row r="66" spans="1:3" x14ac:dyDescent="0.3">
      <c r="A66" t="s">
        <v>102</v>
      </c>
      <c r="B66" t="s">
        <v>239</v>
      </c>
      <c r="C66" t="s">
        <v>886</v>
      </c>
    </row>
    <row r="67" spans="1:3" x14ac:dyDescent="0.3">
      <c r="A67" t="s">
        <v>103</v>
      </c>
      <c r="B67" t="s">
        <v>172</v>
      </c>
      <c r="C67" t="s">
        <v>889</v>
      </c>
    </row>
    <row r="68" spans="1:3" x14ac:dyDescent="0.3">
      <c r="A68" t="s">
        <v>104</v>
      </c>
      <c r="B68" t="s">
        <v>233</v>
      </c>
      <c r="C68" t="s">
        <v>896</v>
      </c>
    </row>
    <row r="69" spans="1:3" x14ac:dyDescent="0.3">
      <c r="A69" t="s">
        <v>105</v>
      </c>
      <c r="B69" t="s">
        <v>258</v>
      </c>
      <c r="C69" t="s">
        <v>892</v>
      </c>
    </row>
    <row r="70" spans="1:3" x14ac:dyDescent="0.3">
      <c r="A70" t="s">
        <v>106</v>
      </c>
      <c r="B70" t="s">
        <v>233</v>
      </c>
      <c r="C70" t="s">
        <v>894</v>
      </c>
    </row>
    <row r="71" spans="1:3" x14ac:dyDescent="0.3">
      <c r="A71" t="s">
        <v>107</v>
      </c>
      <c r="B71" t="s">
        <v>180</v>
      </c>
      <c r="C71" t="s">
        <v>897</v>
      </c>
    </row>
    <row r="72" spans="1:3" x14ac:dyDescent="0.3">
      <c r="A72" t="s">
        <v>108</v>
      </c>
      <c r="B72" t="s">
        <v>900</v>
      </c>
      <c r="C72" t="s">
        <v>901</v>
      </c>
    </row>
    <row r="73" spans="1:3" x14ac:dyDescent="0.3">
      <c r="A73" t="s">
        <v>109</v>
      </c>
      <c r="B73" t="s">
        <v>807</v>
      </c>
      <c r="C73" t="s">
        <v>903</v>
      </c>
    </row>
    <row r="74" spans="1:3" x14ac:dyDescent="0.3">
      <c r="A74" t="s">
        <v>110</v>
      </c>
      <c r="B74" t="s">
        <v>264</v>
      </c>
      <c r="C74" t="s">
        <v>905</v>
      </c>
    </row>
    <row r="75" spans="1:3" x14ac:dyDescent="0.3">
      <c r="A75" t="s">
        <v>111</v>
      </c>
      <c r="B75" t="s">
        <v>266</v>
      </c>
      <c r="C75" t="s">
        <v>907</v>
      </c>
    </row>
    <row r="76" spans="1:3" x14ac:dyDescent="0.3">
      <c r="A76" t="s">
        <v>112</v>
      </c>
      <c r="B76" t="s">
        <v>267</v>
      </c>
      <c r="C76" t="s">
        <v>909</v>
      </c>
    </row>
    <row r="77" spans="1:3" x14ac:dyDescent="0.3">
      <c r="A77" t="s">
        <v>113</v>
      </c>
      <c r="B77" t="s">
        <v>269</v>
      </c>
      <c r="C77" t="s">
        <v>911</v>
      </c>
    </row>
    <row r="78" spans="1:3" x14ac:dyDescent="0.3">
      <c r="A78" t="s">
        <v>114</v>
      </c>
      <c r="B78" t="s">
        <v>271</v>
      </c>
      <c r="C78" t="s">
        <v>915</v>
      </c>
    </row>
    <row r="79" spans="1:3" x14ac:dyDescent="0.3">
      <c r="A79" t="s">
        <v>115</v>
      </c>
      <c r="B79" t="s">
        <v>180</v>
      </c>
      <c r="C79" t="s">
        <v>917</v>
      </c>
    </row>
    <row r="80" spans="1:3" x14ac:dyDescent="0.3">
      <c r="A80" t="s">
        <v>116</v>
      </c>
      <c r="B80" t="s">
        <v>274</v>
      </c>
    </row>
    <row r="81" spans="1:3" x14ac:dyDescent="0.3">
      <c r="A81" t="s">
        <v>117</v>
      </c>
      <c r="B81" t="s">
        <v>161</v>
      </c>
      <c r="C81" t="s">
        <v>920</v>
      </c>
    </row>
    <row r="82" spans="1:3" x14ac:dyDescent="0.3">
      <c r="A82" t="s">
        <v>118</v>
      </c>
      <c r="B82" t="s">
        <v>276</v>
      </c>
      <c r="C82" t="s">
        <v>923</v>
      </c>
    </row>
    <row r="83" spans="1:3" x14ac:dyDescent="0.3">
      <c r="A83" t="s">
        <v>119</v>
      </c>
      <c r="B83" t="s">
        <v>807</v>
      </c>
      <c r="C83" t="s">
        <v>925</v>
      </c>
    </row>
    <row r="84" spans="1:3" x14ac:dyDescent="0.3">
      <c r="A84" t="s">
        <v>120</v>
      </c>
      <c r="B84" t="s">
        <v>279</v>
      </c>
      <c r="C84" t="s">
        <v>927</v>
      </c>
    </row>
    <row r="85" spans="1:3" x14ac:dyDescent="0.3">
      <c r="A85" t="s">
        <v>121</v>
      </c>
      <c r="B85" t="s">
        <v>281</v>
      </c>
      <c r="C85" t="s">
        <v>929</v>
      </c>
    </row>
    <row r="86" spans="1:3" x14ac:dyDescent="0.3">
      <c r="A86" t="s">
        <v>122</v>
      </c>
      <c r="B86" t="s">
        <v>807</v>
      </c>
      <c r="C86" t="s">
        <v>931</v>
      </c>
    </row>
    <row r="87" spans="1:3" x14ac:dyDescent="0.3">
      <c r="A87" t="s">
        <v>123</v>
      </c>
      <c r="B87" t="s">
        <v>284</v>
      </c>
      <c r="C87" t="s">
        <v>933</v>
      </c>
    </row>
    <row r="88" spans="1:3" x14ac:dyDescent="0.3">
      <c r="A88" t="s">
        <v>124</v>
      </c>
      <c r="B88" t="s">
        <v>199</v>
      </c>
      <c r="C88" t="s">
        <v>946</v>
      </c>
    </row>
    <row r="89" spans="1:3" x14ac:dyDescent="0.3">
      <c r="A89" t="s">
        <v>125</v>
      </c>
      <c r="B89" t="s">
        <v>287</v>
      </c>
      <c r="C89" t="s">
        <v>937</v>
      </c>
    </row>
    <row r="90" spans="1:3" x14ac:dyDescent="0.3">
      <c r="A90" t="s">
        <v>126</v>
      </c>
      <c r="B90" t="s">
        <v>289</v>
      </c>
      <c r="C90" t="s">
        <v>939</v>
      </c>
    </row>
    <row r="91" spans="1:3" x14ac:dyDescent="0.3">
      <c r="A91" t="s">
        <v>127</v>
      </c>
      <c r="B91" t="s">
        <v>233</v>
      </c>
      <c r="C91" t="s">
        <v>944</v>
      </c>
    </row>
    <row r="92" spans="1:3" x14ac:dyDescent="0.3">
      <c r="A92" t="s">
        <v>128</v>
      </c>
      <c r="B92" t="s">
        <v>291</v>
      </c>
      <c r="C92" t="s">
        <v>947</v>
      </c>
    </row>
    <row r="93" spans="1:3" x14ac:dyDescent="0.3">
      <c r="A93" t="s">
        <v>129</v>
      </c>
      <c r="B93" t="s">
        <v>222</v>
      </c>
      <c r="C93" s="4" t="s">
        <v>949</v>
      </c>
    </row>
    <row r="94" spans="1:3" x14ac:dyDescent="0.3">
      <c r="A94" t="s">
        <v>130</v>
      </c>
      <c r="B94" t="s">
        <v>175</v>
      </c>
      <c r="C94" t="s">
        <v>953</v>
      </c>
    </row>
    <row r="95" spans="1:3" x14ac:dyDescent="0.3">
      <c r="A95" t="s">
        <v>131</v>
      </c>
      <c r="B95" t="s">
        <v>175</v>
      </c>
      <c r="C95" t="s">
        <v>955</v>
      </c>
    </row>
    <row r="96" spans="1:3" x14ac:dyDescent="0.3">
      <c r="A96" t="s">
        <v>132</v>
      </c>
      <c r="B96" t="s">
        <v>175</v>
      </c>
      <c r="C96" t="s">
        <v>958</v>
      </c>
    </row>
    <row r="97" spans="1:3" x14ac:dyDescent="0.3">
      <c r="A97" t="s">
        <v>133</v>
      </c>
      <c r="B97" t="s">
        <v>276</v>
      </c>
      <c r="C97" t="s">
        <v>960</v>
      </c>
    </row>
    <row r="98" spans="1:3" x14ac:dyDescent="0.3">
      <c r="A98" t="s">
        <v>134</v>
      </c>
      <c r="B98" t="s">
        <v>297</v>
      </c>
      <c r="C98" t="s">
        <v>963</v>
      </c>
    </row>
    <row r="99" spans="1:3" x14ac:dyDescent="0.3">
      <c r="A99" t="s">
        <v>135</v>
      </c>
      <c r="B99" t="s">
        <v>298</v>
      </c>
      <c r="C99" t="s">
        <v>967</v>
      </c>
    </row>
    <row r="100" spans="1:3" x14ac:dyDescent="0.3">
      <c r="A100" t="s">
        <v>136</v>
      </c>
      <c r="B100" t="s">
        <v>300</v>
      </c>
      <c r="C100" t="s">
        <v>971</v>
      </c>
    </row>
    <row r="101" spans="1:3" x14ac:dyDescent="0.3">
      <c r="A101" t="s">
        <v>137</v>
      </c>
      <c r="B101" t="s">
        <v>236</v>
      </c>
      <c r="C101" t="s">
        <v>973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2022</vt:lpstr>
      <vt:lpstr>2021</vt:lpstr>
      <vt:lpstr>2020</vt:lpstr>
      <vt:lpstr>2019</vt:lpstr>
      <vt:lpstr>2018</vt:lpstr>
      <vt:lpstr>Programs</vt:lpstr>
      <vt:lpstr>Course 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2023-08-31T19:20:02Z</dcterms:created>
  <dcterms:modified xsi:type="dcterms:W3CDTF">2023-10-05T18:01:44Z</dcterms:modified>
</cp:coreProperties>
</file>