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ER\DMART_DATASET\"/>
    </mc:Choice>
  </mc:AlternateContent>
  <xr:revisionPtr revIDLastSave="0" documentId="13_ncr:1_{E556F293-52E3-422C-82BC-DDE9B36D75C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DEMO" sheetId="2" r:id="rId2"/>
    <sheet name="Sales JAN" sheetId="3" r:id="rId3"/>
    <sheet name="Sales FEB" sheetId="4" r:id="rId4"/>
    <sheet name="Sales MARCH" sheetId="5" r:id="rId5"/>
    <sheet name="TOTAL SALES" sheetId="8" r:id="rId6"/>
    <sheet name="MATH&amp;STATASTICS Function" sheetId="9" r:id="rId7"/>
    <sheet name="Logical Function" sheetId="10" r:id="rId8"/>
    <sheet name="North Sales" sheetId="11" r:id="rId9"/>
    <sheet name="South Sales" sheetId="12" r:id="rId10"/>
    <sheet name="East Sales" sheetId="13" r:id="rId11"/>
    <sheet name="West Sales" sheetId="14" r:id="rId12"/>
    <sheet name="Summary_Sales" sheetId="16" r:id="rId13"/>
  </sheets>
  <definedNames>
    <definedName name="_xlnm._FilterDatabase" localSheetId="0" hidden="1">Sheet1!$A$1:$N$15346</definedName>
    <definedName name="Allowances">'Logical Function'!$C$30:$C$33</definedName>
    <definedName name="AmanMarks">'Logical Function'!$B$4:$D$4</definedName>
    <definedName name="AyushiMarks">'Logical Function'!$B$2:$D$2</definedName>
    <definedName name="ENGLISHMarks">'Logical Function'!$D$2:$D$4</definedName>
    <definedName name="FebSales">Sales[Feb]</definedName>
    <definedName name="gstRate">DEMO!$G$10</definedName>
    <definedName name="JanSales">Sales[Jan]</definedName>
    <definedName name="MarSales">Sales[Mar]</definedName>
    <definedName name="MATHSMarks">'Logical Function'!$B$2:$B$4</definedName>
    <definedName name="Net_Revenue">DmartSalesData[[#All],[Net_Revenue]]</definedName>
    <definedName name="netRevenue">DmartSalesData[[#All],[Net_Revenue]]</definedName>
    <definedName name="profit">DmartSalesData[[#All],[profit]]</definedName>
    <definedName name="SahilMarks">'Logical Function'!$B$3:$D$3</definedName>
    <definedName name="Salary">'Logical Function'!$B$30:$B$33</definedName>
    <definedName name="SCIENCEName">'Logical Function'!$C$2:$C$4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8PaUGtYNBJT3xKVSj/OXBMw+IjKA0SskdD8PyglTCVU="/>
    </ext>
  </extLst>
</workbook>
</file>

<file path=xl/calcChain.xml><?xml version="1.0" encoding="utf-8"?>
<calcChain xmlns="http://schemas.openxmlformats.org/spreadsheetml/2006/main">
  <c r="P20" i="1" l="1"/>
  <c r="P17" i="1"/>
  <c r="E30" i="10"/>
  <c r="F30" i="10"/>
  <c r="D26" i="10"/>
  <c r="C26" i="10"/>
  <c r="B26" i="10"/>
  <c r="F21" i="10" s="1"/>
  <c r="D5" i="10"/>
  <c r="B5" i="10"/>
  <c r="C5" i="10"/>
  <c r="F4" i="10"/>
  <c r="F3" i="10"/>
  <c r="F2" i="10"/>
  <c r="C3" i="8"/>
  <c r="D11" i="2"/>
  <c r="D12" i="2"/>
  <c r="D10" i="2"/>
  <c r="C10" i="2"/>
  <c r="D15" i="10"/>
  <c r="D14" i="10"/>
  <c r="E2" i="10"/>
  <c r="G2" i="10" s="1"/>
  <c r="D9" i="10"/>
  <c r="I2" i="10"/>
  <c r="D10" i="10"/>
  <c r="D11" i="10"/>
  <c r="D12" i="10"/>
  <c r="I3" i="10"/>
  <c r="I4" i="10"/>
  <c r="H3" i="10"/>
  <c r="H2" i="10"/>
  <c r="H4" i="10"/>
  <c r="C9" i="10"/>
  <c r="C10" i="10"/>
  <c r="C11" i="10"/>
  <c r="C12" i="10"/>
  <c r="E4" i="10"/>
  <c r="G4" i="10" s="1"/>
  <c r="E3" i="10"/>
  <c r="G3" i="10" s="1"/>
  <c r="D8" i="9"/>
  <c r="D7" i="9"/>
  <c r="D6" i="9"/>
  <c r="D5" i="9"/>
  <c r="D4" i="9"/>
  <c r="D3" i="9"/>
  <c r="D2" i="9"/>
  <c r="D2" i="5"/>
  <c r="D2" i="4"/>
  <c r="D2" i="3"/>
  <c r="C11" i="2"/>
  <c r="C12" i="2"/>
  <c r="E3" i="2"/>
  <c r="E4" i="2"/>
  <c r="E5" i="2"/>
  <c r="E6" i="2"/>
  <c r="E7" i="2"/>
  <c r="E2" i="2"/>
  <c r="C7" i="2"/>
  <c r="D7" i="2"/>
  <c r="B7" i="2"/>
  <c r="P14" i="1"/>
  <c r="P11" i="1"/>
  <c r="P8" i="1"/>
  <c r="P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2" i="1"/>
  <c r="P5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  <c r="C12" i="8" l="1"/>
  <c r="C9" i="8"/>
  <c r="C6" i="8"/>
</calcChain>
</file>

<file path=xl/sharedStrings.xml><?xml version="1.0" encoding="utf-8"?>
<sst xmlns="http://schemas.openxmlformats.org/spreadsheetml/2006/main" count="92217" uniqueCount="15466">
  <si>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</si>
  <si>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</si>
  <si>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</si>
  <si>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</si>
  <si>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</si>
  <si>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</si>
  <si>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</si>
  <si>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</si>
  <si>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</si>
  <si>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</si>
  <si>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</si>
  <si>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</si>
  <si>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</si>
  <si>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</si>
  <si>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</si>
  <si>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</si>
  <si>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</si>
  <si>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</si>
  <si>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</si>
  <si>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</si>
  <si>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</si>
  <si>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</si>
  <si>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</si>
  <si>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</si>
  <si>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</si>
  <si>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</si>
  <si>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</si>
  <si>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</si>
  <si>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</si>
  <si>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</si>
  <si>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</si>
  <si>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</si>
  <si>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</si>
  <si>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</si>
  <si>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</si>
  <si>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</si>
  <si>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</si>
  <si>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</si>
  <si>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</si>
  <si>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</si>
  <si>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</si>
  <si>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</si>
  <si>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</si>
  <si>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</si>
  <si>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</si>
  <si>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</si>
  <si>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</si>
  <si>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</si>
  <si>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</si>
  <si>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</si>
  <si>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</si>
  <si>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</si>
  <si>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</si>
  <si>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</si>
  <si>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</si>
  <si>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</si>
  <si>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</si>
  <si>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</si>
  <si>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</si>
  <si>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</si>
  <si>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</si>
  <si>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</si>
  <si>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</si>
  <si>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</si>
  <si>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</si>
  <si>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</si>
  <si>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</si>
  <si>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</si>
  <si>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</si>
  <si>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</si>
  <si>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</si>
  <si>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</si>
  <si>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</si>
  <si>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</si>
  <si>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</si>
  <si>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</si>
  <si>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</si>
  <si>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</si>
  <si>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</si>
  <si>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</si>
  <si>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</si>
  <si>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</si>
  <si>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</si>
  <si>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</si>
  <si>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</si>
  <si>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</si>
  <si>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</si>
  <si>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</si>
  <si>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</si>
  <si>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</si>
  <si>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</si>
  <si>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</si>
  <si>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</si>
  <si>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</si>
  <si>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</si>
  <si>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</si>
  <si>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</si>
  <si>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</si>
  <si>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</si>
  <si>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</si>
  <si>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</si>
  <si>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</si>
  <si>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</si>
  <si>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</si>
  <si>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</si>
  <si>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</si>
  <si>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</si>
  <si>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</si>
  <si>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</si>
  <si>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</si>
  <si>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</si>
  <si>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</si>
  <si>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</si>
  <si>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</si>
  <si>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</si>
  <si>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</si>
  <si>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</si>
  <si>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</si>
  <si>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</si>
  <si>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</si>
  <si>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</si>
  <si>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</si>
  <si>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</si>
  <si>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</si>
  <si>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</si>
  <si>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</si>
  <si>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</si>
  <si>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</si>
  <si>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</si>
  <si>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</si>
  <si>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</si>
  <si>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</si>
  <si>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</si>
  <si>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</si>
  <si>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</si>
  <si>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</si>
  <si>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</si>
  <si>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</si>
  <si>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</si>
  <si>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</si>
  <si>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</si>
  <si>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</si>
  <si>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</si>
  <si>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</si>
  <si>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</si>
  <si>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</si>
  <si>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</si>
  <si>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</si>
  <si>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</si>
  <si>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</si>
  <si>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</si>
  <si>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</si>
  <si>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</si>
  <si>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</si>
  <si>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</si>
  <si>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</si>
  <si>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</si>
  <si>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</si>
  <si>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</si>
  <si>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</si>
  <si>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</si>
  <si>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</si>
  <si>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</si>
  <si>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</si>
  <si>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</si>
  <si>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</si>
  <si>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</si>
  <si>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</si>
  <si>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</si>
  <si>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</si>
  <si>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</si>
  <si>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</si>
  <si>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</si>
  <si>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</si>
  <si>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</si>
  <si>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</si>
  <si>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</si>
  <si>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</si>
  <si>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</si>
  <si>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</si>
  <si>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</si>
  <si>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</si>
  <si>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</si>
  <si>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</si>
  <si>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</si>
  <si>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</si>
  <si>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</si>
  <si>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</si>
  <si>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</si>
  <si>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</si>
  <si>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</si>
  <si>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</si>
  <si>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</si>
  <si>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</si>
  <si>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</si>
  <si>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</si>
  <si>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</si>
  <si>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</si>
  <si>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</si>
  <si>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</si>
  <si>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</si>
  <si>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</si>
  <si>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</si>
  <si>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</si>
  <si>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</si>
  <si>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</si>
  <si>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</si>
  <si>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</si>
  <si>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</si>
  <si>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</si>
  <si>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</si>
  <si>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</si>
  <si>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</si>
  <si>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</si>
  <si>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</si>
  <si>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</si>
  <si>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</si>
  <si>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</si>
  <si>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</si>
  <si>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</si>
  <si>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</si>
  <si>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</si>
  <si>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</si>
  <si>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</si>
  <si>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</si>
  <si>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</si>
  <si>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</si>
  <si>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</si>
  <si>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</si>
  <si>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</si>
  <si>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</si>
  <si>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</si>
  <si>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</si>
  <si>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</si>
  <si>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</si>
  <si>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</si>
  <si>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</si>
  <si>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</si>
  <si>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</si>
  <si>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</si>
  <si>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</si>
  <si>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</si>
  <si>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</si>
  <si>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</si>
  <si>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</si>
  <si>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</si>
  <si>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</si>
  <si>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</si>
  <si>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</si>
  <si>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</si>
  <si>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</si>
  <si>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</si>
  <si>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</si>
  <si>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</si>
  <si>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</si>
  <si>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</si>
  <si>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</si>
  <si>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</si>
  <si>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</si>
  <si>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</si>
  <si>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</si>
  <si>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</si>
  <si>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</si>
  <si>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</si>
  <si>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</si>
  <si>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</si>
  <si>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</si>
  <si>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</si>
  <si>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</si>
  <si>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</si>
  <si>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</si>
  <si>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</si>
  <si>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</si>
  <si>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</si>
  <si>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</si>
  <si>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</si>
  <si>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</si>
  <si>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</si>
  <si>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</si>
  <si>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</si>
  <si>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</si>
  <si>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</si>
  <si>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</si>
  <si>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</si>
  <si>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</si>
  <si>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</si>
  <si>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</si>
  <si>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</si>
  <si>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</si>
  <si>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</si>
  <si>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</si>
  <si>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</si>
  <si>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</si>
  <si>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</si>
  <si>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</si>
  <si>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</si>
  <si>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</si>
  <si>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</si>
  <si>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</si>
  <si>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</si>
  <si>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</si>
  <si>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</si>
  <si>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</si>
  <si>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</si>
  <si>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</si>
  <si>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</si>
  <si>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</si>
  <si>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</si>
  <si>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</si>
  <si>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</si>
  <si>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</si>
  <si>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</si>
  <si>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</si>
  <si>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</si>
  <si>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</si>
  <si>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</si>
  <si>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</si>
  <si>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</si>
  <si>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</si>
  <si>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</si>
  <si>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</si>
  <si>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</si>
  <si>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</si>
  <si>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</si>
  <si>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</si>
  <si>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</si>
  <si>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</si>
  <si>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</si>
  <si>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</si>
  <si>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</si>
  <si>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</si>
  <si>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</si>
  <si>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</si>
  <si>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</si>
  <si>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</si>
  <si>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</si>
  <si>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</si>
  <si>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</si>
  <si>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</si>
  <si>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</si>
  <si>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</si>
  <si>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</si>
  <si>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</si>
  <si>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</si>
  <si>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</si>
  <si>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</si>
  <si>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</si>
  <si>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</si>
  <si>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</si>
  <si>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</si>
  <si>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</si>
  <si>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</si>
  <si>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</si>
  <si>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</si>
  <si>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</si>
  <si>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</si>
  <si>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</si>
  <si>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</si>
  <si>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</si>
  <si>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</si>
  <si>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</si>
  <si>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</si>
  <si>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</si>
  <si>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</si>
  <si>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</si>
  <si>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</si>
  <si>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</si>
  <si>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</si>
  <si>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</si>
  <si>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</si>
  <si>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</si>
  <si>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</si>
  <si>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</si>
  <si>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</si>
  <si>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</si>
  <si>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</si>
  <si>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</si>
  <si>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</si>
  <si>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</si>
  <si>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</si>
  <si>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</si>
  <si>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</si>
  <si>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</si>
  <si>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</si>
  <si>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</si>
  <si>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</si>
  <si>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</si>
  <si>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</si>
  <si>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</si>
  <si>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</si>
  <si>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</si>
  <si>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</si>
  <si>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</si>
  <si>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</si>
  <si>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</si>
  <si>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</si>
  <si>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</si>
  <si>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</si>
  <si>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</si>
  <si>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</si>
  <si>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</si>
  <si>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</si>
  <si>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</si>
  <si>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</si>
  <si>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</si>
  <si>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</si>
  <si>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</si>
  <si>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</si>
  <si>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</si>
  <si>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</si>
  <si>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</si>
  <si>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</si>
  <si>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</si>
  <si>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</si>
  <si>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</si>
  <si>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</si>
  <si>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</si>
  <si>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</si>
  <si>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</si>
  <si>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</si>
  <si>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</si>
  <si>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</si>
  <si>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</si>
  <si>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</si>
  <si>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</si>
  <si>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</si>
  <si>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</si>
  <si>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</si>
  <si>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</si>
  <si>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</si>
  <si>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</si>
  <si>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</si>
  <si>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</si>
  <si>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</si>
  <si>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</si>
  <si>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</si>
  <si>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</si>
  <si>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</si>
  <si>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</si>
  <si>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</si>
  <si>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</si>
  <si>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</si>
  <si>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</si>
  <si>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</si>
  <si>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</si>
  <si>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</si>
  <si>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</si>
  <si>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</si>
  <si>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</si>
  <si>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</si>
  <si>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</si>
  <si>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</si>
  <si>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</si>
  <si>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</si>
  <si>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</si>
  <si>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</si>
  <si>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</si>
  <si>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</si>
  <si>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</si>
  <si>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</si>
  <si>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</si>
  <si>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</si>
  <si>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</si>
  <si>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</si>
  <si>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</si>
  <si>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</si>
  <si>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</si>
  <si>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</si>
  <si>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</si>
  <si>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</si>
  <si>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</si>
  <si>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</si>
  <si>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</si>
  <si>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</si>
  <si>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</si>
  <si>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</si>
  <si>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</si>
  <si>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</si>
  <si>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</si>
  <si>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</si>
  <si>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</si>
  <si>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</si>
  <si>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</si>
  <si>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</si>
  <si>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</si>
  <si>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</si>
  <si>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</si>
  <si>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</si>
  <si>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</si>
  <si>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</si>
  <si>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</si>
  <si>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</si>
  <si>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</si>
  <si>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</si>
  <si>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</si>
  <si>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</si>
  <si>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</si>
  <si>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</si>
  <si>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</si>
  <si>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</si>
  <si>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</si>
  <si>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</si>
  <si>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</si>
  <si>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</si>
  <si>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</si>
  <si>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</si>
  <si>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</si>
  <si>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</si>
  <si>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</si>
  <si>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</si>
  <si>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</si>
  <si>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</si>
  <si>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</si>
  <si>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</si>
  <si>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</si>
  <si>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</si>
  <si>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</si>
  <si>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</si>
  <si>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</si>
  <si>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</si>
  <si>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</si>
  <si>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</si>
  <si>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</si>
  <si>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</si>
  <si>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</si>
  <si>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</si>
  <si>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</si>
  <si>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</si>
  <si>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</si>
  <si>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</si>
  <si>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</si>
  <si>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</si>
  <si>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</si>
  <si>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</si>
  <si>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</si>
  <si>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</si>
  <si>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</si>
  <si>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</si>
  <si>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</si>
  <si>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</si>
  <si>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</si>
  <si>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</si>
  <si>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</si>
  <si>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</si>
  <si>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</si>
  <si>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</si>
  <si>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</si>
  <si>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</si>
  <si>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</si>
  <si>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</si>
  <si>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</si>
  <si>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</si>
  <si>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</si>
  <si>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</si>
  <si>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</si>
  <si>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</si>
  <si>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</si>
  <si>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</si>
  <si>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</si>
  <si>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</si>
  <si>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</si>
  <si>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</si>
  <si>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</si>
  <si>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</si>
  <si>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</si>
  <si>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</si>
  <si>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</si>
  <si>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</si>
  <si>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</si>
  <si>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</si>
  <si>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</si>
  <si>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</si>
  <si>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</si>
  <si>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</si>
  <si>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</si>
  <si>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</si>
  <si>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</si>
  <si>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</si>
  <si>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</si>
  <si>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</si>
  <si>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</si>
  <si>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</si>
  <si>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</si>
  <si>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</si>
  <si>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</si>
  <si>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</si>
  <si>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</si>
  <si>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</si>
  <si>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</si>
  <si>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</si>
  <si>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</si>
  <si>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</si>
  <si>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</si>
  <si>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</si>
  <si>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</si>
  <si>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</si>
  <si>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</si>
  <si>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</si>
  <si>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</si>
  <si>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</si>
  <si>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</si>
  <si>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</si>
  <si>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</si>
  <si>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</si>
  <si>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</si>
  <si>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</si>
  <si>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</si>
  <si>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</si>
  <si>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</si>
  <si>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</si>
  <si>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</si>
  <si>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</si>
  <si>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</si>
  <si>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</si>
  <si>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</si>
  <si>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</si>
  <si>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</si>
  <si>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</si>
  <si>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</si>
  <si>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</si>
  <si>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</si>
  <si>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</si>
  <si>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</si>
  <si>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</si>
  <si>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</si>
  <si>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</si>
  <si>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</si>
  <si>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</si>
  <si>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</si>
  <si>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</si>
  <si>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</si>
  <si>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</si>
  <si>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</si>
  <si>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</si>
  <si>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</si>
  <si>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</si>
  <si>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</si>
  <si>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</si>
  <si>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</si>
  <si>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</si>
  <si>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</si>
  <si>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</si>
  <si>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</si>
  <si>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</si>
  <si>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</si>
  <si>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</si>
  <si>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</si>
  <si>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</si>
  <si>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</si>
  <si>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</si>
  <si>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</si>
  <si>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</si>
  <si>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</si>
  <si>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</si>
  <si>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</si>
  <si>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</si>
  <si>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</si>
  <si>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</si>
  <si>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</si>
  <si>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</si>
  <si>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</si>
  <si>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</si>
  <si>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</si>
  <si>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</si>
  <si>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</si>
  <si>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</si>
  <si>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</si>
  <si>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</si>
  <si>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</si>
  <si>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</si>
  <si>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</si>
  <si>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</si>
  <si>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</si>
  <si>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</si>
  <si>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</si>
  <si>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</si>
  <si>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</si>
  <si>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</si>
  <si>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</si>
  <si>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</si>
  <si>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</si>
  <si>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</si>
  <si>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</si>
  <si>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</si>
  <si>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</si>
  <si>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</si>
  <si>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</si>
  <si>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</si>
  <si>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</si>
  <si>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</si>
  <si>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</si>
  <si>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</si>
  <si>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</si>
  <si>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</si>
  <si>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</si>
  <si>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</si>
  <si>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</si>
  <si>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</si>
  <si>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</si>
  <si>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</si>
  <si>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</si>
  <si>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</si>
  <si>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</si>
  <si>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</si>
  <si>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</si>
  <si>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</si>
  <si>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</si>
  <si>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</si>
  <si>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</si>
  <si>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</si>
  <si>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</si>
  <si>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</si>
  <si>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</si>
  <si>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</si>
  <si>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</si>
  <si>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</si>
  <si>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</si>
  <si>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</si>
  <si>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</si>
  <si>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</si>
  <si>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</si>
  <si>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</si>
  <si>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</si>
  <si>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</si>
  <si>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</si>
  <si>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</si>
  <si>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</si>
  <si>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</si>
  <si>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</si>
  <si>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</si>
  <si>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</si>
  <si>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</si>
  <si>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</si>
  <si>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</si>
  <si>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</si>
  <si>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</si>
  <si>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</si>
  <si>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</si>
  <si>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</si>
  <si>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</si>
  <si>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</si>
  <si>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</si>
  <si>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</si>
  <si>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</si>
  <si>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</si>
  <si>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</si>
  <si>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</si>
  <si>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</si>
  <si>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</si>
  <si>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</si>
  <si>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</si>
  <si>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</si>
  <si>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</si>
  <si>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</si>
  <si>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</si>
  <si>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</si>
  <si>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</si>
  <si>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</si>
  <si>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</si>
  <si>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</si>
  <si>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</si>
  <si>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</si>
  <si>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</si>
  <si>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</si>
  <si>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</si>
  <si>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</si>
  <si>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</si>
  <si>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</si>
  <si>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</si>
  <si>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</si>
  <si>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</si>
  <si>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</si>
  <si>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</si>
  <si>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</si>
  <si>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</si>
  <si>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</si>
  <si>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</si>
  <si>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</si>
  <si>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</si>
  <si>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</si>
  <si>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</si>
  <si>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</si>
  <si>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</si>
  <si>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</si>
  <si>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</si>
  <si>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</si>
  <si>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</si>
  <si>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</si>
  <si>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</si>
  <si>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</si>
  <si>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</si>
  <si>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</si>
  <si>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</si>
  <si>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</si>
  <si>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</si>
  <si>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</si>
  <si>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</si>
  <si>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</si>
  <si>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</si>
  <si>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</si>
  <si>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</si>
  <si>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</si>
  <si>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</si>
  <si>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</si>
  <si>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</si>
  <si>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</si>
  <si>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</si>
  <si>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</si>
  <si>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</si>
  <si>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</si>
  <si>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</si>
  <si>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</si>
  <si>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</si>
  <si>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</si>
  <si>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</si>
  <si>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</si>
  <si>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</si>
  <si>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</si>
  <si>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</si>
  <si>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</si>
  <si>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</si>
  <si>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</si>
  <si>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</si>
  <si>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</si>
  <si>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</si>
  <si>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</si>
  <si>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</si>
  <si>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</si>
  <si>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</si>
  <si>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</si>
  <si>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</si>
  <si>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</si>
  <si>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</si>
  <si>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</si>
  <si>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</si>
  <si>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</si>
  <si>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</si>
  <si>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</si>
  <si>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</si>
  <si>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</si>
  <si>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</si>
  <si>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</si>
  <si>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</si>
  <si>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</si>
  <si>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</si>
  <si>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</si>
  <si>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</si>
  <si>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</si>
  <si>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</si>
  <si>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</si>
  <si>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</si>
  <si>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</si>
  <si>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</si>
  <si>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</si>
  <si>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</si>
  <si>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</si>
  <si>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</si>
  <si>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</si>
  <si>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</si>
  <si>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</si>
  <si>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</si>
  <si>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</si>
  <si>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</si>
  <si>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</si>
  <si>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</si>
  <si>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</si>
  <si>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</si>
  <si>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</si>
  <si>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</si>
  <si>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</si>
  <si>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</si>
  <si>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</si>
  <si>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</si>
  <si>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</si>
  <si>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</si>
  <si>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</si>
  <si>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</si>
  <si>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</si>
  <si>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</si>
  <si>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</si>
  <si>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</si>
  <si>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</si>
  <si>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</si>
  <si>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</si>
  <si>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</si>
  <si>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</si>
  <si>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</si>
  <si>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</si>
  <si>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</si>
  <si>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</si>
  <si>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</si>
  <si>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</si>
  <si>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</si>
  <si>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</si>
  <si>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</si>
  <si>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</si>
  <si>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</si>
  <si>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</si>
  <si>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</si>
  <si>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</si>
  <si>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</si>
  <si>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</si>
  <si>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</si>
  <si>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</si>
  <si>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</si>
  <si>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</si>
  <si>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</si>
  <si>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</si>
  <si>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</si>
  <si>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</si>
  <si>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</si>
  <si>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</si>
  <si>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</si>
  <si>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</si>
  <si>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</si>
  <si>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</si>
  <si>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</si>
  <si>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</si>
  <si>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</si>
  <si>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</si>
  <si>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</si>
  <si>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</si>
  <si>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</si>
  <si>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</si>
  <si>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</si>
  <si>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</si>
  <si>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</si>
  <si>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</si>
  <si>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</si>
  <si>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</si>
  <si>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</si>
  <si>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</si>
  <si>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</si>
  <si>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</si>
  <si>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</si>
  <si>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</si>
  <si>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</si>
  <si>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</si>
  <si>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</si>
  <si>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</si>
  <si>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</si>
  <si>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</si>
  <si>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</si>
  <si>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</si>
  <si>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</si>
  <si>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</si>
  <si>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</si>
  <si>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</si>
  <si>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</si>
  <si>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</si>
  <si>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</si>
  <si>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</si>
  <si>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</si>
  <si>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</si>
  <si>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</si>
  <si>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</si>
  <si>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</si>
  <si>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</si>
  <si>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</si>
  <si>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</si>
  <si>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</si>
  <si>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</si>
  <si>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</si>
  <si>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</si>
  <si>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</si>
  <si>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</si>
  <si>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</si>
  <si>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</si>
  <si>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</si>
  <si>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</si>
  <si>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</si>
  <si>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</si>
  <si>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</si>
  <si>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</si>
  <si>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</si>
  <si>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</si>
  <si>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</si>
  <si>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</si>
  <si>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</si>
  <si>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</si>
  <si>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</si>
  <si>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</si>
  <si>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</si>
  <si>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</si>
  <si>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</si>
  <si>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</si>
  <si>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</si>
  <si>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</si>
  <si>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</si>
  <si>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</si>
  <si>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</si>
  <si>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</si>
  <si>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</si>
  <si>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</si>
  <si>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</si>
  <si>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</si>
  <si>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</si>
  <si>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</si>
  <si>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</si>
  <si>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</si>
  <si>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</si>
  <si>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</si>
  <si>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</si>
  <si>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</si>
  <si>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</si>
  <si>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</si>
  <si>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</si>
  <si>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</si>
  <si>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</si>
  <si>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</si>
  <si>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</si>
  <si>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</si>
  <si>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</si>
  <si>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</si>
  <si>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</si>
  <si>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</si>
  <si>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</si>
  <si>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</si>
  <si>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</si>
  <si>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</si>
  <si>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</si>
  <si>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</si>
  <si>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</si>
  <si>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</si>
  <si>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</si>
  <si>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</si>
  <si>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</si>
  <si>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</si>
  <si>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</si>
  <si>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</si>
  <si>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</si>
  <si>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</si>
  <si>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</si>
  <si>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</si>
  <si>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</si>
  <si>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</si>
  <si>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</si>
  <si>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</si>
  <si>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</si>
  <si>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</si>
  <si>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</si>
  <si>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</si>
  <si>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</si>
  <si>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</si>
  <si>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</si>
  <si>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</si>
  <si>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</si>
  <si>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</si>
  <si>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</si>
  <si>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</si>
  <si>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</si>
  <si>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</si>
  <si>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</si>
  <si>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</si>
  <si>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</si>
  <si>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</si>
  <si>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</si>
  <si>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</si>
  <si>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</si>
  <si>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</si>
  <si>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</si>
  <si>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</si>
  <si>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</si>
  <si>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</si>
  <si>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</si>
  <si>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</si>
  <si>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</si>
  <si>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</si>
  <si>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</si>
  <si>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</si>
  <si>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</si>
  <si>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</si>
  <si>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</si>
  <si>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</si>
  <si>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</si>
  <si>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</si>
  <si>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</si>
  <si>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</si>
  <si>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</si>
  <si>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</si>
  <si>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</si>
  <si>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</si>
  <si>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</si>
  <si>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</si>
  <si>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</si>
  <si>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</si>
  <si>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</si>
  <si>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</si>
  <si>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</si>
  <si>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</si>
  <si>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</si>
  <si>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</si>
  <si>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</si>
  <si>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</si>
  <si>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</si>
  <si>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</si>
  <si>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</si>
  <si>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</si>
  <si>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</si>
  <si>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</si>
  <si>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</si>
  <si>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</si>
  <si>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</si>
  <si>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</si>
  <si>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</si>
  <si>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</si>
  <si>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</si>
  <si>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</si>
  <si>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</si>
  <si>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</si>
  <si>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</si>
  <si>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</si>
  <si>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</si>
  <si>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</si>
  <si>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</si>
  <si>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</si>
  <si>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</si>
  <si>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</si>
  <si>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</si>
  <si>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</si>
  <si>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</si>
  <si>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</si>
  <si>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</si>
  <si>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</si>
  <si>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</si>
  <si>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</si>
  <si>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</si>
  <si>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</si>
  <si>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</si>
  <si>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</si>
  <si>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</si>
  <si>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</si>
  <si>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</si>
  <si>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</si>
  <si>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</si>
  <si>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</si>
  <si>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</si>
  <si>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</si>
  <si>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</si>
  <si>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</si>
  <si>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</si>
  <si>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</si>
  <si>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</si>
  <si>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</si>
  <si>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</si>
  <si>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</si>
  <si>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</si>
  <si>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</si>
  <si>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</si>
  <si>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</si>
  <si>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</si>
  <si>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</si>
  <si>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</si>
  <si>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</si>
  <si>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</si>
  <si>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</si>
  <si>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</si>
  <si>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</si>
  <si>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</si>
  <si>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</si>
  <si>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</si>
  <si>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</si>
  <si>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</si>
  <si>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</si>
  <si>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</si>
  <si>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</si>
  <si>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</si>
  <si>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</si>
  <si>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</si>
  <si>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</si>
  <si>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</si>
  <si>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</si>
  <si>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</si>
  <si>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</si>
  <si>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</si>
  <si>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</si>
  <si>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</si>
  <si>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</si>
  <si>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</si>
  <si>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</si>
  <si>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</si>
  <si>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</si>
  <si>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</si>
  <si>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</si>
  <si>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</si>
  <si>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</si>
  <si>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</si>
  <si>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</si>
  <si>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</si>
  <si>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</si>
  <si>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</si>
  <si>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</si>
  <si>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</si>
  <si>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</si>
  <si>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</si>
  <si>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</si>
  <si>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</si>
  <si>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</si>
  <si>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</si>
  <si>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</si>
  <si>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</si>
  <si>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</si>
  <si>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</si>
  <si>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</si>
  <si>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</si>
  <si>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</si>
  <si>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</si>
  <si>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</si>
  <si>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</si>
  <si>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</si>
  <si>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</si>
  <si>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</si>
  <si>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</si>
  <si>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</si>
  <si>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</si>
  <si>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</si>
  <si>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</si>
  <si>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</si>
  <si>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</si>
  <si>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</si>
  <si>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</si>
  <si>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</si>
  <si>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</si>
  <si>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</si>
  <si>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</si>
  <si>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</si>
  <si>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</si>
  <si>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</si>
  <si>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</si>
  <si>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</si>
  <si>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</si>
  <si>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</si>
  <si>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</si>
  <si>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</si>
  <si>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</si>
  <si>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</si>
  <si>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</si>
  <si>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</si>
  <si>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</si>
  <si>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</si>
  <si>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</si>
  <si>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</si>
  <si>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</si>
  <si>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</si>
  <si>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</si>
  <si>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</si>
  <si>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</si>
  <si>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</si>
  <si>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</si>
  <si>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</si>
  <si>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</si>
  <si>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</si>
  <si>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</si>
  <si>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</si>
  <si>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</si>
  <si>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</si>
  <si>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</si>
  <si>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</si>
  <si>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</si>
  <si>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</si>
  <si>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</si>
  <si>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</si>
  <si>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</si>
  <si>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</si>
  <si>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</si>
  <si>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</si>
  <si>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</si>
  <si>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</si>
  <si>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</si>
  <si>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</si>
  <si>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</si>
  <si>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</si>
  <si>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</si>
  <si>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</si>
  <si>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</si>
  <si>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</si>
  <si>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</si>
  <si>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</si>
  <si>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</si>
  <si>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</si>
  <si>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</si>
  <si>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</si>
  <si>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</si>
  <si>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</si>
  <si>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</si>
  <si>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</si>
  <si>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</si>
  <si>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</si>
  <si>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</si>
  <si>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</si>
  <si>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</si>
  <si>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</si>
  <si>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</si>
  <si>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</si>
  <si>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</si>
  <si>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</si>
  <si>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</si>
  <si>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</si>
  <si>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</si>
  <si>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</si>
  <si>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</si>
  <si>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</si>
  <si>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</si>
  <si>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</si>
  <si>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</si>
  <si>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</si>
  <si>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</si>
  <si>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</si>
  <si>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</si>
  <si>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</si>
  <si>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</si>
  <si>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</si>
  <si>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</si>
  <si>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</si>
  <si>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</si>
  <si>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</si>
  <si>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</si>
  <si>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</si>
  <si>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</si>
  <si>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</si>
  <si>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</si>
  <si>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</si>
  <si>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</si>
  <si>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</si>
  <si>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</si>
  <si>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</si>
  <si>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</si>
  <si>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</si>
  <si>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</si>
  <si>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</si>
  <si>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</si>
  <si>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</si>
  <si>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</si>
  <si>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</si>
  <si>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</si>
  <si>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</si>
  <si>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</si>
  <si>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</si>
  <si>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</si>
  <si>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</si>
  <si>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</si>
  <si>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</si>
  <si>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</si>
  <si>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</si>
  <si>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</si>
  <si>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</si>
  <si>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</si>
  <si>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</si>
  <si>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</si>
  <si>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</si>
  <si>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</si>
  <si>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</si>
  <si>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</si>
  <si>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</si>
  <si>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</si>
  <si>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</si>
  <si>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</si>
  <si>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</si>
  <si>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</si>
  <si>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</si>
  <si>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</si>
  <si>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</si>
  <si>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</si>
  <si>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</si>
  <si>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</si>
  <si>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</si>
  <si>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</si>
  <si>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</si>
  <si>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</si>
  <si>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</si>
  <si>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</si>
  <si>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</si>
  <si>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</si>
  <si>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</si>
  <si>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</si>
  <si>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</si>
  <si>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</si>
  <si>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</si>
  <si>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</si>
  <si>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</si>
  <si>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</si>
  <si>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</si>
  <si>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</si>
  <si>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</si>
  <si>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</si>
  <si>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</si>
  <si>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</si>
  <si>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</si>
  <si>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</si>
  <si>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</si>
  <si>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</si>
  <si>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</si>
  <si>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</si>
  <si>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</si>
  <si>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</si>
  <si>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</si>
  <si>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</si>
  <si>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</si>
  <si>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</si>
  <si>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</si>
  <si>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</si>
  <si>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</si>
  <si>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</si>
  <si>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</si>
  <si>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</si>
  <si>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</si>
  <si>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</si>
  <si>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</si>
  <si>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</si>
  <si>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</si>
  <si>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</si>
  <si>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</si>
  <si>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</si>
  <si>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</si>
  <si>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</si>
  <si>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</si>
  <si>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</si>
  <si>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</si>
  <si>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</si>
  <si>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</si>
  <si>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</si>
  <si>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</si>
  <si>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</si>
  <si>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</si>
  <si>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</si>
  <si>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</si>
  <si>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</si>
  <si>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</si>
  <si>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</si>
  <si>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</si>
  <si>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</si>
  <si>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</si>
  <si>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</si>
  <si>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</si>
  <si>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</si>
  <si>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</si>
  <si>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</si>
  <si>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</si>
  <si>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</si>
  <si>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</si>
  <si>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</si>
  <si>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</si>
  <si>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</si>
  <si>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</si>
  <si>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</si>
  <si>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</si>
  <si>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</si>
  <si>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</si>
  <si>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</si>
  <si>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</si>
  <si>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</si>
  <si>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</si>
  <si>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</si>
  <si>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</si>
  <si>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</si>
  <si>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</si>
  <si>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</si>
  <si>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</si>
  <si>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</si>
  <si>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</si>
  <si>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</si>
  <si>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</si>
  <si>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</si>
  <si>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</si>
  <si>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</si>
  <si>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</si>
  <si>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</si>
  <si>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</si>
  <si>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</si>
  <si>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</si>
  <si>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</si>
  <si>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</si>
  <si>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</si>
  <si>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</si>
  <si>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</si>
  <si>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</si>
  <si>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</si>
  <si>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</si>
  <si>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</si>
  <si>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</si>
  <si>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</si>
  <si>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</si>
  <si>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</si>
  <si>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</si>
  <si>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</si>
  <si>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</si>
  <si>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</si>
  <si>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</si>
  <si>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</si>
  <si>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</si>
  <si>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</si>
  <si>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</si>
  <si>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</si>
  <si>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</si>
  <si>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</si>
  <si>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</si>
  <si>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</si>
  <si>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</si>
  <si>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</si>
  <si>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</si>
  <si>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</si>
  <si>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</si>
  <si>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</si>
  <si>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</si>
  <si>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</si>
  <si>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</si>
  <si>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</si>
  <si>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</si>
  <si>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</si>
  <si>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</si>
  <si>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</si>
  <si>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</si>
  <si>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</si>
  <si>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</si>
  <si>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</si>
  <si>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</si>
  <si>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</si>
  <si>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</si>
  <si>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</si>
  <si>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</si>
  <si>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</si>
  <si>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</si>
  <si>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</si>
  <si>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</si>
  <si>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</si>
  <si>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</si>
  <si>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</si>
  <si>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</si>
  <si>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</si>
  <si>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</si>
  <si>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</si>
  <si>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</si>
  <si>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</si>
  <si>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</si>
  <si>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</si>
  <si>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</si>
  <si>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</si>
  <si>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</si>
  <si>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</si>
  <si>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</si>
  <si>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</si>
  <si>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</si>
  <si>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</si>
  <si>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</si>
  <si>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</si>
  <si>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</si>
  <si>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</si>
  <si>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</si>
  <si>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</si>
  <si>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</si>
  <si>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</si>
  <si>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</si>
  <si>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</si>
  <si>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</si>
  <si>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</si>
  <si>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</si>
  <si>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</si>
  <si>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</si>
  <si>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</si>
  <si>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</si>
  <si>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</si>
  <si>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</si>
  <si>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</si>
  <si>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</si>
  <si>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</si>
  <si>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</si>
  <si>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</si>
  <si>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</si>
  <si>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</si>
  <si>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</si>
  <si>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</si>
  <si>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</si>
  <si>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</si>
  <si>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</si>
  <si>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</si>
  <si>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</si>
  <si>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</si>
  <si>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</si>
  <si>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</si>
  <si>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</si>
  <si>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</si>
  <si>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</si>
  <si>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</si>
  <si>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</si>
  <si>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</si>
  <si>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</si>
  <si>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</si>
  <si>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</si>
  <si>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</si>
  <si>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</si>
  <si>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</si>
  <si>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</si>
  <si>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</si>
  <si>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</si>
  <si>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</si>
  <si>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</si>
  <si>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</si>
  <si>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</si>
  <si>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</si>
  <si>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</si>
  <si>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</si>
  <si>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</si>
  <si>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</si>
  <si>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</si>
  <si>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</si>
  <si>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</si>
  <si>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</si>
  <si>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</si>
  <si>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</si>
  <si>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</si>
  <si>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</si>
  <si>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</si>
  <si>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</si>
  <si>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</si>
  <si>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</si>
  <si>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</si>
  <si>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</si>
  <si>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</si>
  <si>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</si>
  <si>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</si>
  <si>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</si>
  <si>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</si>
  <si>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</si>
  <si>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</si>
  <si>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</si>
  <si>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</si>
  <si>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</si>
  <si>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</si>
  <si>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</si>
  <si>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</si>
  <si>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</si>
  <si>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</si>
  <si>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</si>
  <si>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</si>
  <si>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</si>
  <si>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</si>
  <si>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</si>
  <si>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</si>
  <si>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</si>
  <si>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</si>
  <si>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</si>
  <si>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</si>
  <si>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</si>
  <si>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</si>
  <si>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</si>
  <si>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</si>
  <si>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</si>
  <si>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</si>
  <si>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</si>
  <si>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</si>
  <si>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</si>
  <si>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</si>
  <si>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</si>
  <si>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</si>
  <si>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</si>
  <si>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</si>
  <si>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</si>
  <si>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</si>
  <si>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</si>
  <si>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</si>
  <si>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</si>
  <si>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</si>
  <si>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</si>
  <si>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</si>
  <si>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</si>
  <si>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</si>
  <si>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</si>
  <si>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</si>
  <si>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</si>
  <si>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</si>
  <si>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</si>
  <si>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</si>
  <si>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</si>
  <si>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</si>
  <si>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</si>
  <si>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</si>
  <si>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</si>
  <si>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</si>
  <si>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</si>
  <si>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</si>
  <si>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</si>
  <si>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</si>
  <si>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</si>
  <si>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</si>
  <si>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</si>
  <si>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</si>
  <si>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</si>
  <si>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</si>
  <si>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</si>
  <si>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</si>
  <si>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</si>
  <si>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</si>
  <si>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</si>
  <si>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</si>
  <si>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</si>
  <si>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</si>
  <si>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</si>
  <si>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</si>
  <si>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</si>
  <si>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</si>
  <si>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</si>
  <si>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</si>
  <si>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</si>
  <si>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</si>
  <si>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</si>
  <si>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</si>
  <si>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</si>
  <si>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</si>
  <si>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</si>
  <si>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</si>
  <si>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</si>
  <si>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</si>
  <si>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</si>
  <si>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</si>
  <si>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</si>
  <si>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</si>
  <si>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</si>
  <si>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</si>
  <si>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</si>
  <si>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</si>
  <si>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</si>
  <si>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</si>
  <si>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</si>
  <si>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</si>
  <si>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</si>
  <si>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</si>
  <si>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</si>
  <si>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</si>
  <si>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</si>
  <si>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</si>
  <si>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</si>
  <si>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</si>
  <si>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</si>
  <si>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</si>
  <si>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</si>
  <si>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</si>
  <si>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</si>
  <si>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</si>
  <si>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</si>
  <si>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</si>
  <si>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</si>
  <si>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</si>
  <si>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</si>
  <si>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</si>
  <si>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</si>
  <si>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</si>
  <si>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</si>
  <si>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</si>
  <si>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</si>
  <si>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</si>
  <si>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</si>
  <si>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</si>
  <si>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</si>
  <si>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</si>
  <si>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</si>
  <si>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</si>
  <si>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</si>
  <si>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</si>
  <si>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</si>
  <si>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</si>
  <si>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</si>
  <si>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</si>
  <si>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</si>
  <si>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</si>
  <si>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</si>
  <si>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</si>
  <si>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</si>
  <si>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</si>
  <si>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</si>
  <si>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</si>
  <si>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</si>
  <si>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</si>
  <si>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</si>
  <si>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</si>
  <si>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</si>
  <si>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</si>
  <si>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</si>
  <si>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</si>
  <si>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</si>
  <si>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</si>
  <si>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</si>
  <si>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</si>
  <si>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</si>
  <si>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</si>
  <si>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</si>
  <si>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</si>
  <si>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</si>
  <si>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</si>
  <si>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</si>
  <si>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</si>
  <si>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</si>
  <si>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</si>
  <si>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</si>
  <si>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</si>
  <si>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</si>
  <si>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</si>
  <si>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</si>
  <si>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</si>
  <si>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</si>
  <si>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</si>
  <si>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</si>
  <si>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</si>
  <si>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</si>
  <si>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</si>
  <si>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</si>
  <si>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</si>
  <si>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</si>
  <si>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</si>
  <si>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</si>
  <si>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</si>
  <si>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</si>
  <si>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</si>
  <si>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</si>
  <si>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</si>
  <si>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</si>
  <si>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</si>
  <si>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</si>
  <si>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</si>
  <si>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</si>
  <si>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</si>
  <si>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</si>
  <si>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</si>
  <si>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</si>
  <si>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</si>
  <si>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</si>
  <si>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</si>
  <si>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</si>
  <si>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</si>
  <si>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</si>
  <si>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</si>
  <si>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</si>
  <si>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</si>
  <si>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</si>
  <si>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</si>
  <si>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</si>
  <si>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</si>
  <si>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</si>
  <si>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</si>
  <si>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</si>
  <si>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</si>
  <si>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</si>
  <si>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</si>
  <si>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</si>
  <si>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</si>
  <si>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</si>
  <si>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</si>
  <si>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</si>
  <si>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</si>
  <si>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</si>
  <si>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</si>
  <si>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</si>
  <si>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</si>
  <si>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</si>
  <si>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</si>
  <si>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</si>
  <si>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</si>
  <si>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</si>
  <si>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</si>
  <si>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</si>
  <si>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</si>
  <si>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</si>
  <si>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</si>
  <si>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</si>
  <si>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</si>
  <si>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</si>
  <si>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</si>
  <si>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</si>
  <si>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</si>
  <si>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</si>
  <si>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</si>
  <si>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</si>
  <si>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</si>
  <si>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</si>
  <si>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</si>
  <si>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</si>
  <si>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</si>
  <si>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</si>
  <si>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</si>
  <si>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</si>
  <si>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</si>
  <si>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</si>
  <si>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</si>
  <si>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</si>
  <si>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</si>
  <si>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</si>
  <si>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</si>
  <si>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</si>
  <si>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</si>
  <si>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</si>
  <si>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</si>
  <si>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</si>
  <si>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</si>
  <si>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</si>
  <si>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</si>
  <si>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</si>
  <si>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</si>
  <si>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</si>
  <si>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</si>
  <si>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</si>
  <si>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</si>
  <si>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</si>
  <si>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</si>
  <si>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</si>
  <si>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</si>
  <si>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</si>
  <si>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</si>
  <si>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</si>
  <si>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</si>
  <si>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</si>
  <si>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</si>
  <si>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</si>
  <si>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</si>
  <si>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</si>
  <si>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</si>
  <si>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</si>
  <si>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</si>
  <si>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</si>
  <si>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</si>
  <si>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</si>
  <si>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</si>
  <si>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</si>
  <si>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</si>
  <si>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</si>
  <si>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</si>
  <si>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</si>
  <si>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</si>
  <si>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</si>
  <si>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</si>
  <si>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</si>
  <si>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</si>
  <si>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</si>
  <si>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</si>
  <si>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</si>
  <si>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</si>
  <si>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</si>
  <si>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</si>
  <si>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</si>
  <si>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</si>
  <si>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</si>
  <si>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</si>
  <si>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</si>
  <si>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</si>
  <si>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</si>
  <si>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</si>
  <si>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</si>
  <si>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</si>
  <si>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</si>
  <si>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</si>
  <si>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</si>
  <si>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</si>
  <si>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</si>
  <si>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</si>
  <si>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</si>
  <si>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</si>
  <si>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</si>
  <si>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</si>
  <si>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</si>
  <si>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</si>
  <si>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</si>
  <si>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</si>
  <si>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</si>
  <si>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</si>
  <si>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</si>
  <si>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</si>
  <si>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</si>
  <si>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</si>
  <si>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</si>
  <si>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</si>
  <si>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</si>
  <si>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</si>
  <si>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</si>
  <si>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</si>
  <si>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</si>
  <si>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</si>
  <si>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</si>
  <si>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</si>
  <si>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</si>
  <si>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</si>
  <si>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</si>
  <si>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</si>
  <si>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</si>
  <si>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</si>
  <si>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</si>
  <si>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</si>
  <si>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</si>
  <si>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</si>
  <si>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</si>
  <si>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</si>
  <si>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</si>
  <si>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</si>
  <si>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</si>
  <si>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</si>
  <si>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</si>
  <si>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</si>
  <si>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</si>
  <si>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</si>
  <si>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</si>
  <si>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</si>
  <si>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</si>
  <si>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</si>
  <si>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</si>
  <si>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</si>
  <si>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</si>
  <si>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</si>
  <si>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</si>
  <si>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</si>
  <si>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</si>
  <si>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</si>
  <si>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</si>
  <si>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</si>
  <si>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</si>
  <si>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</si>
  <si>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</si>
  <si>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</si>
  <si>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</si>
  <si>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</si>
  <si>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</si>
  <si>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</si>
  <si>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</si>
  <si>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</si>
  <si>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</si>
  <si>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</si>
  <si>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</si>
  <si>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</si>
  <si>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</si>
  <si>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</si>
  <si>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</si>
  <si>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</si>
  <si>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</si>
  <si>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</si>
  <si>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</si>
  <si>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</si>
  <si>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</si>
  <si>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</si>
  <si>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</si>
  <si>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</si>
  <si>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</si>
  <si>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</si>
  <si>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</si>
  <si>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</si>
  <si>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</si>
  <si>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</si>
  <si>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</si>
  <si>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</si>
  <si>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</si>
  <si>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</si>
  <si>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</si>
  <si>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</si>
  <si>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</si>
  <si>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</si>
  <si>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</si>
  <si>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</si>
  <si>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</si>
  <si>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</si>
  <si>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</si>
  <si>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</si>
  <si>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</si>
  <si>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</si>
  <si>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</si>
  <si>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</si>
  <si>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</si>
  <si>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</si>
  <si>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</si>
  <si>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</si>
  <si>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</si>
  <si>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</si>
  <si>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</si>
  <si>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</si>
  <si>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</si>
  <si>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</si>
  <si>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</si>
  <si>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</si>
  <si>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</si>
  <si>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</si>
  <si>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</si>
  <si>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</si>
  <si>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</si>
  <si>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</si>
  <si>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</si>
  <si>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</si>
  <si>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</si>
  <si>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</si>
  <si>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</si>
  <si>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</si>
  <si>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</si>
  <si>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</si>
  <si>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</si>
  <si>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</si>
  <si>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</si>
  <si>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</si>
  <si>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</si>
  <si>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</si>
  <si>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</si>
  <si>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</si>
  <si>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</si>
  <si>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</si>
  <si>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</si>
  <si>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</si>
  <si>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</si>
  <si>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</si>
  <si>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</si>
  <si>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</si>
  <si>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</si>
  <si>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</si>
  <si>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</si>
  <si>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</si>
  <si>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</si>
  <si>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</si>
  <si>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</si>
  <si>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</si>
  <si>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</si>
  <si>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</si>
  <si>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</si>
  <si>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</si>
  <si>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</si>
  <si>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</si>
  <si>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</si>
  <si>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</si>
  <si>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</si>
  <si>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</si>
  <si>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</si>
  <si>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</si>
  <si>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</si>
  <si>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</si>
  <si>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</si>
  <si>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</si>
  <si>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</si>
  <si>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</si>
  <si>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</si>
  <si>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</si>
  <si>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</si>
  <si>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</si>
  <si>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</si>
  <si>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</si>
  <si>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</si>
  <si>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</si>
  <si>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</si>
  <si>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</si>
  <si>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</si>
  <si>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</si>
  <si>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</si>
  <si>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</si>
  <si>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</si>
  <si>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</si>
  <si>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</si>
  <si>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</si>
  <si>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</si>
  <si>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</si>
  <si>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</si>
  <si>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</si>
  <si>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</si>
  <si>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</si>
  <si>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</si>
  <si>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</si>
  <si>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</si>
  <si>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</si>
  <si>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</si>
  <si>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</si>
  <si>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</si>
  <si>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</si>
  <si>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</si>
  <si>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</si>
  <si>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</si>
  <si>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</si>
  <si>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</si>
  <si>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</si>
  <si>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</si>
  <si>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</si>
  <si>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</si>
  <si>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</si>
  <si>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</si>
  <si>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</si>
  <si>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</si>
  <si>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</si>
  <si>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</si>
  <si>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</si>
  <si>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</si>
  <si>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</si>
  <si>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</si>
  <si>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</si>
  <si>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</si>
  <si>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</si>
  <si>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</si>
  <si>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</si>
  <si>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</si>
  <si>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</si>
  <si>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</si>
  <si>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</si>
  <si>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</si>
  <si>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</si>
  <si>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</si>
  <si>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</si>
  <si>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</si>
  <si>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</si>
  <si>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</si>
  <si>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</si>
  <si>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</si>
  <si>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</si>
  <si>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</si>
  <si>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</si>
  <si>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</si>
  <si>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</si>
  <si>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</si>
  <si>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</si>
  <si>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</si>
  <si>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</si>
  <si>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</si>
  <si>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</si>
  <si>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</si>
  <si>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</si>
  <si>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</si>
  <si>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</si>
  <si>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</si>
  <si>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</si>
  <si>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</si>
  <si>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</si>
  <si>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</si>
  <si>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</si>
  <si>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</si>
  <si>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</si>
  <si>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</si>
  <si>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</si>
  <si>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</si>
  <si>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</si>
  <si>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</si>
  <si>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</si>
  <si>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</si>
  <si>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</si>
  <si>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</si>
  <si>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</si>
  <si>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</si>
  <si>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</si>
  <si>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</si>
  <si>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</si>
  <si>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</si>
  <si>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</si>
  <si>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</si>
  <si>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</si>
  <si>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</si>
  <si>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</si>
  <si>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</si>
  <si>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</si>
  <si>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</si>
  <si>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</si>
  <si>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</si>
  <si>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</si>
  <si>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</si>
  <si>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</si>
  <si>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</si>
  <si>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</si>
  <si>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</si>
  <si>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</si>
  <si>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</si>
  <si>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</si>
  <si>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</si>
  <si>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</si>
  <si>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</si>
  <si>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</si>
  <si>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</si>
  <si>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</si>
  <si>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</si>
  <si>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</si>
  <si>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</si>
  <si>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</si>
  <si>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</si>
  <si>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</si>
  <si>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</si>
  <si>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</si>
  <si>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</si>
  <si>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</si>
  <si>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</si>
  <si>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</si>
  <si>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</si>
  <si>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</si>
  <si>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</si>
  <si>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</si>
  <si>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</si>
  <si>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</si>
  <si>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</si>
  <si>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</si>
  <si>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</si>
  <si>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</si>
  <si>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</si>
  <si>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</si>
  <si>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</si>
  <si>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</si>
  <si>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</si>
  <si>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</si>
  <si>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</si>
  <si>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</si>
  <si>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</si>
  <si>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</si>
  <si>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</si>
  <si>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</si>
  <si>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</si>
  <si>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</si>
  <si>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</si>
  <si>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</si>
  <si>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</si>
  <si>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</si>
  <si>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</si>
  <si>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</si>
  <si>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</si>
  <si>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</si>
  <si>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</si>
  <si>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</si>
  <si>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</si>
  <si>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</si>
  <si>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</si>
  <si>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</si>
  <si>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</si>
  <si>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</si>
  <si>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</si>
  <si>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</si>
  <si>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</si>
  <si>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</si>
  <si>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</si>
  <si>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</si>
  <si>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</si>
  <si>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</si>
  <si>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</si>
  <si>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</si>
  <si>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</si>
  <si>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</si>
  <si>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</si>
  <si>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</si>
  <si>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</si>
  <si>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</si>
  <si>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</si>
  <si>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</si>
  <si>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</si>
  <si>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</si>
  <si>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</si>
  <si>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</si>
  <si>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</si>
  <si>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</si>
  <si>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</si>
  <si>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</si>
  <si>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</si>
  <si>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</si>
  <si>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</si>
  <si>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</si>
  <si>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</si>
  <si>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</si>
  <si>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</si>
  <si>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</si>
  <si>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</si>
  <si>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</si>
  <si>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</si>
  <si>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</si>
  <si>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</si>
  <si>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</si>
  <si>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</si>
  <si>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</si>
  <si>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</si>
  <si>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</si>
  <si>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</si>
  <si>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</si>
  <si>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</si>
  <si>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</si>
  <si>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</si>
  <si>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</si>
  <si>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</si>
  <si>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</si>
  <si>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</si>
  <si>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</si>
  <si>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</si>
  <si>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</si>
  <si>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</si>
  <si>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</si>
  <si>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</si>
  <si>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</si>
  <si>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</si>
  <si>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</si>
  <si>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</si>
  <si>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</si>
  <si>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</si>
  <si>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</si>
  <si>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</si>
  <si>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</si>
  <si>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</si>
  <si>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</si>
  <si>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</si>
  <si>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</si>
  <si>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</si>
  <si>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</si>
  <si>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</si>
  <si>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</si>
  <si>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</si>
  <si>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</si>
  <si>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</si>
  <si>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</si>
  <si>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</si>
  <si>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</si>
  <si>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</si>
  <si>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</si>
  <si>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</si>
  <si>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</si>
  <si>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</si>
  <si>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</si>
  <si>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</si>
  <si>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</si>
  <si>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</si>
  <si>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</si>
  <si>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</si>
  <si>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</si>
  <si>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</si>
  <si>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</si>
  <si>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</si>
  <si>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</si>
  <si>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</si>
  <si>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</si>
  <si>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</si>
  <si>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</si>
  <si>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</si>
  <si>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</si>
  <si>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</si>
  <si>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</si>
  <si>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</si>
  <si>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</si>
  <si>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</si>
  <si>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</si>
  <si>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</si>
  <si>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</si>
  <si>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</si>
  <si>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</si>
  <si>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</si>
  <si>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</si>
  <si>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</si>
  <si>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</si>
  <si>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</si>
  <si>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</si>
  <si>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</si>
  <si>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</si>
  <si>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</si>
  <si>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</si>
  <si>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</si>
  <si>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</si>
  <si>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</si>
  <si>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</si>
  <si>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</si>
  <si>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</si>
  <si>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</si>
  <si>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</si>
  <si>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</si>
  <si>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</si>
  <si>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</si>
  <si>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</si>
  <si>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</si>
  <si>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</si>
  <si>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</si>
  <si>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</si>
  <si>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</si>
  <si>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</si>
  <si>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</si>
  <si>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</si>
  <si>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</si>
  <si>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</si>
  <si>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</si>
  <si>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</si>
  <si>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</si>
  <si>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</si>
  <si>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</si>
  <si>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</si>
  <si>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</si>
  <si>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</si>
  <si>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</si>
  <si>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</si>
  <si>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</si>
  <si>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</si>
  <si>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</si>
  <si>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</si>
  <si>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</si>
  <si>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</si>
  <si>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</si>
  <si>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</si>
  <si>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</si>
  <si>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</si>
  <si>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</si>
  <si>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</si>
  <si>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</si>
  <si>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</si>
  <si>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</si>
  <si>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</si>
  <si>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</si>
  <si>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</si>
  <si>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</si>
  <si>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</si>
  <si>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</si>
  <si>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</si>
  <si>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</si>
  <si>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</si>
  <si>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</si>
  <si>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</si>
  <si>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</si>
  <si>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</si>
  <si>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</si>
  <si>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</si>
  <si>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</si>
  <si>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</si>
  <si>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</si>
  <si>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</si>
  <si>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</si>
  <si>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</si>
  <si>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</si>
  <si>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</si>
  <si>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</si>
  <si>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</si>
  <si>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</si>
  <si>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</si>
  <si>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</si>
  <si>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</si>
  <si>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</si>
  <si>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</si>
  <si>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</si>
  <si>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</si>
  <si>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</si>
  <si>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</si>
  <si>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</si>
  <si>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</si>
  <si>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</si>
  <si>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</si>
  <si>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</si>
  <si>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</si>
  <si>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</si>
  <si>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</si>
  <si>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</si>
  <si>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</si>
  <si>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</si>
  <si>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</si>
  <si>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</si>
  <si>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</si>
  <si>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</si>
  <si>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</si>
  <si>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</si>
  <si>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</si>
  <si>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</si>
  <si>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</si>
  <si>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</si>
  <si>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</si>
  <si>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</si>
  <si>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</si>
  <si>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</si>
  <si>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</si>
  <si>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</si>
  <si>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</si>
  <si>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</si>
  <si>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</si>
  <si>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</si>
  <si>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</si>
  <si>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</si>
  <si>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</si>
  <si>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</si>
  <si>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</si>
  <si>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</si>
  <si>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</si>
  <si>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</si>
  <si>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</si>
  <si>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</si>
  <si>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</si>
  <si>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</si>
  <si>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</si>
  <si>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</si>
  <si>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</si>
  <si>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</si>
  <si>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</si>
  <si>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</si>
  <si>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</si>
  <si>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</si>
  <si>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</si>
  <si>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</si>
  <si>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</si>
  <si>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</si>
  <si>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</si>
  <si>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</si>
  <si>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</si>
  <si>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</si>
  <si>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</si>
  <si>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</si>
  <si>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</si>
  <si>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</si>
  <si>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</si>
  <si>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</si>
  <si>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</si>
  <si>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</si>
  <si>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</si>
  <si>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</si>
  <si>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</si>
  <si>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</si>
  <si>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</si>
  <si>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</si>
  <si>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</si>
  <si>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</si>
  <si>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</si>
  <si>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</si>
  <si>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</si>
  <si>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</si>
  <si>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</si>
  <si>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</si>
  <si>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</si>
  <si>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</si>
  <si>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</si>
  <si>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</si>
  <si>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</si>
  <si>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</si>
  <si>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</si>
  <si>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</si>
  <si>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</si>
  <si>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</si>
  <si>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</si>
  <si>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</si>
  <si>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</si>
  <si>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</si>
  <si>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</si>
  <si>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</si>
  <si>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</si>
  <si>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</si>
  <si>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</si>
  <si>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</si>
  <si>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</si>
  <si>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</si>
  <si>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</si>
  <si>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</si>
  <si>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</si>
  <si>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</si>
  <si>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</si>
  <si>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</si>
  <si>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</si>
  <si>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</si>
  <si>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</si>
  <si>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</si>
  <si>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</si>
  <si>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</si>
  <si>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</si>
  <si>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</si>
  <si>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</si>
  <si>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</si>
  <si>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</si>
  <si>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</si>
  <si>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</si>
  <si>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</si>
  <si>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</si>
  <si>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</si>
  <si>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</si>
  <si>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</si>
  <si>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</si>
  <si>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</si>
  <si>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</si>
  <si>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</si>
  <si>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</si>
  <si>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</si>
  <si>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</si>
  <si>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</si>
  <si>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</si>
  <si>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</si>
  <si>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</si>
  <si>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</si>
  <si>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</si>
  <si>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</si>
  <si>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</si>
  <si>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</si>
  <si>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</si>
  <si>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</si>
  <si>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</si>
  <si>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</si>
  <si>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</si>
  <si>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</si>
  <si>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</si>
  <si>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</si>
  <si>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</si>
  <si>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</si>
  <si>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</si>
  <si>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</si>
  <si>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</si>
  <si>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</si>
  <si>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</si>
  <si>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</si>
  <si>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</si>
  <si>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</si>
  <si>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</si>
  <si>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</si>
  <si>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</si>
  <si>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</si>
  <si>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</si>
  <si>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</si>
  <si>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</si>
  <si>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</si>
  <si>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</si>
  <si>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</si>
  <si>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</si>
  <si>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</si>
  <si>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</si>
  <si>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</si>
  <si>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</si>
  <si>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</si>
  <si>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</si>
  <si>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</si>
  <si>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</si>
  <si>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</si>
  <si>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</si>
  <si>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</si>
  <si>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</si>
  <si>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</si>
  <si>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</si>
  <si>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</si>
  <si>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</si>
  <si>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</si>
  <si>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</si>
  <si>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</si>
  <si>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</si>
  <si>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</si>
  <si>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</si>
  <si>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</si>
  <si>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</si>
  <si>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</si>
  <si>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</si>
  <si>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</si>
  <si>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</si>
  <si>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</si>
  <si>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</si>
  <si>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</si>
  <si>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</si>
  <si>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</si>
  <si>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</si>
  <si>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</si>
  <si>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</si>
  <si>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</si>
  <si>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</si>
  <si>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</si>
  <si>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</si>
  <si>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</si>
  <si>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</si>
  <si>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</si>
  <si>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</si>
  <si>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</si>
  <si>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</si>
  <si>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</si>
  <si>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</si>
  <si>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</si>
  <si>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</si>
  <si>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</si>
  <si>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</si>
  <si>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</si>
  <si>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</si>
  <si>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</si>
  <si>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</si>
  <si>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</si>
  <si>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</si>
  <si>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</si>
  <si>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</si>
  <si>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</si>
  <si>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</si>
  <si>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</si>
  <si>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</si>
  <si>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</si>
  <si>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</si>
  <si>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</si>
  <si>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</si>
  <si>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</si>
  <si>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</si>
  <si>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</si>
  <si>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</si>
  <si>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</si>
  <si>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</si>
  <si>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</si>
  <si>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</si>
  <si>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</si>
  <si>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</si>
  <si>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</si>
  <si>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</si>
  <si>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</si>
  <si>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</si>
  <si>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</si>
  <si>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</si>
  <si>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</si>
  <si>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</si>
  <si>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</si>
  <si>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</si>
  <si>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</si>
  <si>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</si>
  <si>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</si>
  <si>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</si>
  <si>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</si>
  <si>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</si>
  <si>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</si>
  <si>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</si>
  <si>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</si>
  <si>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</si>
  <si>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</si>
  <si>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</si>
  <si>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</si>
  <si>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</si>
  <si>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</si>
  <si>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</si>
  <si>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</si>
  <si>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</si>
  <si>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</si>
  <si>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</si>
  <si>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</si>
  <si>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</si>
  <si>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</si>
  <si>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</si>
  <si>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</si>
  <si>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</si>
  <si>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</si>
  <si>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</si>
  <si>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</si>
  <si>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</si>
  <si>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</si>
  <si>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</si>
  <si>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</si>
  <si>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</si>
  <si>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</si>
  <si>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</si>
  <si>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</si>
  <si>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</si>
  <si>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</si>
  <si>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</si>
  <si>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</si>
  <si>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</si>
  <si>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</si>
  <si>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</si>
  <si>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</si>
  <si>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</si>
  <si>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</si>
  <si>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</si>
  <si>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</si>
  <si>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</si>
  <si>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</si>
  <si>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</si>
  <si>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</si>
  <si>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</si>
  <si>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</si>
  <si>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</si>
  <si>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</si>
  <si>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</si>
  <si>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</si>
  <si>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</si>
  <si>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</si>
  <si>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</si>
  <si>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</si>
  <si>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</si>
  <si>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</si>
  <si>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</si>
  <si>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</si>
  <si>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</si>
  <si>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</si>
  <si>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</si>
  <si>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</si>
  <si>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</si>
  <si>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</si>
  <si>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</si>
  <si>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</si>
  <si>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</si>
  <si>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</si>
  <si>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</si>
  <si>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</si>
  <si>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</si>
  <si>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</si>
  <si>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</si>
  <si>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</si>
  <si>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</si>
  <si>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</si>
  <si>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</si>
  <si>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</si>
  <si>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</si>
  <si>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</si>
  <si>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</si>
  <si>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</si>
  <si>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</si>
  <si>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</si>
  <si>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</si>
  <si>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</si>
  <si>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</si>
  <si>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</si>
  <si>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</si>
  <si>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</si>
  <si>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</si>
  <si>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</si>
  <si>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</si>
  <si>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</si>
  <si>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</si>
  <si>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</si>
  <si>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</si>
  <si>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</si>
  <si>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</si>
  <si>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</si>
  <si>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</si>
  <si>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</si>
  <si>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</si>
  <si>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</si>
  <si>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</si>
  <si>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</si>
  <si>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</si>
  <si>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</si>
  <si>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</si>
  <si>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</si>
  <si>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</si>
  <si>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</si>
  <si>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</si>
  <si>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</si>
  <si>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</si>
  <si>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</si>
  <si>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</si>
  <si>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</si>
  <si>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</si>
  <si>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</si>
  <si>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</si>
  <si>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</si>
  <si>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</si>
  <si>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</si>
  <si>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</si>
  <si>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</si>
  <si>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</si>
  <si>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</si>
  <si>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</si>
  <si>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</si>
  <si>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</si>
  <si>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</si>
  <si>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</si>
  <si>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</si>
  <si>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</si>
  <si>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</si>
  <si>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</si>
  <si>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</si>
  <si>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</si>
  <si>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</si>
  <si>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</si>
  <si>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</si>
  <si>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</si>
  <si>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</si>
  <si>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</si>
  <si>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</si>
  <si>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</si>
  <si>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</si>
  <si>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</si>
  <si>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</si>
  <si>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</si>
  <si>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</si>
  <si>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</si>
  <si>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</si>
  <si>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</si>
  <si>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</si>
  <si>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</si>
  <si>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</si>
  <si>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</si>
  <si>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</si>
  <si>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</si>
  <si>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</si>
  <si>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</si>
  <si>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</si>
  <si>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</si>
  <si>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</si>
  <si>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</si>
  <si>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</si>
  <si>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</si>
  <si>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</si>
  <si>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</si>
  <si>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</si>
  <si>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</si>
  <si>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</si>
  <si>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</si>
  <si>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</si>
  <si>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</si>
  <si>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</si>
  <si>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</si>
  <si>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</si>
  <si>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</si>
  <si>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</si>
  <si>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</si>
  <si>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</si>
  <si>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</si>
  <si>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</si>
  <si>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</si>
  <si>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</si>
  <si>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</si>
  <si>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</si>
  <si>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</si>
  <si>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</si>
  <si>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</si>
  <si>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</si>
  <si>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</si>
  <si>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</si>
  <si>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</si>
  <si>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</si>
  <si>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</si>
  <si>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</si>
  <si>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</si>
  <si>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</si>
  <si>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</si>
  <si>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</si>
  <si>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</si>
  <si>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</si>
  <si>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</si>
  <si>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</si>
  <si>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</si>
  <si>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</si>
  <si>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</si>
  <si>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</si>
  <si>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</si>
  <si>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</si>
  <si>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</si>
  <si>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</si>
  <si>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</si>
  <si>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</si>
  <si>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</si>
  <si>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</si>
  <si>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</si>
  <si>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</si>
  <si>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</si>
  <si>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</si>
  <si>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</si>
  <si>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</si>
  <si>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</si>
  <si>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</si>
  <si>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</si>
  <si>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</si>
  <si>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</si>
  <si>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</si>
  <si>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</si>
  <si>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</si>
  <si>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</si>
  <si>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</si>
  <si>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</si>
  <si>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</si>
  <si>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</si>
  <si>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</si>
  <si>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</si>
  <si>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</si>
  <si>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</si>
  <si>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</si>
  <si>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</si>
  <si>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</si>
  <si>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</si>
  <si>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</si>
  <si>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</si>
  <si>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</si>
  <si>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</si>
  <si>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</si>
  <si>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</si>
  <si>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</si>
  <si>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</si>
  <si>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</si>
  <si>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</si>
  <si>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</si>
  <si>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</si>
  <si>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</si>
  <si>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</si>
  <si>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</si>
  <si>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</si>
  <si>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</si>
  <si>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</si>
  <si>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</si>
  <si>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</si>
  <si>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</si>
  <si>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</si>
  <si>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</si>
  <si>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</si>
  <si>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</si>
  <si>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</si>
  <si>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</si>
  <si>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</si>
  <si>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</si>
  <si>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</si>
  <si>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</si>
  <si>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</si>
  <si>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</si>
  <si>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</si>
  <si>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</si>
  <si>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</si>
  <si>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</si>
  <si>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</si>
  <si>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</si>
  <si>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</si>
  <si>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</si>
  <si>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</si>
  <si>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</si>
  <si>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</si>
  <si>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</si>
  <si>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</si>
  <si>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</si>
  <si>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</si>
  <si>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</si>
  <si>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</si>
  <si>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</si>
  <si>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</si>
  <si>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</si>
  <si>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</si>
  <si>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</si>
  <si>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</si>
  <si>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</si>
  <si>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</si>
  <si>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</si>
  <si>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</si>
  <si>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</si>
  <si>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</si>
  <si>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</si>
  <si>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</si>
  <si>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</si>
  <si>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</si>
  <si>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</si>
  <si>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</si>
  <si>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</si>
  <si>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</si>
  <si>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</si>
  <si>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</si>
  <si>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</si>
  <si>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</si>
  <si>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</si>
  <si>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</si>
  <si>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</si>
  <si>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</si>
  <si>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</si>
  <si>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</si>
  <si>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</si>
  <si>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</si>
  <si>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</si>
  <si>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</si>
  <si>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</si>
  <si>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</si>
  <si>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</si>
  <si>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</si>
  <si>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</si>
  <si>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</si>
  <si>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</si>
  <si>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</si>
  <si>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</si>
  <si>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</si>
  <si>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</si>
  <si>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</si>
  <si>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</si>
  <si>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</si>
  <si>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</si>
  <si>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</si>
  <si>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</si>
  <si>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</si>
  <si>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</si>
  <si>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</si>
  <si>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</si>
  <si>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</si>
  <si>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</si>
  <si>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</si>
  <si>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</si>
  <si>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</si>
  <si>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</si>
  <si>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</si>
  <si>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</si>
  <si>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</si>
  <si>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</si>
  <si>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</si>
  <si>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</si>
  <si>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</si>
  <si>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</si>
  <si>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</si>
  <si>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</si>
  <si>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</si>
  <si>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</si>
  <si>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</si>
  <si>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</si>
  <si>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</si>
  <si>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</si>
  <si>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</si>
  <si>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</si>
  <si>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</si>
  <si>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</si>
  <si>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</si>
  <si>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</si>
  <si>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</si>
  <si>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</si>
  <si>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</si>
  <si>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</si>
  <si>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</si>
  <si>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</si>
  <si>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</si>
  <si>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</si>
  <si>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</si>
  <si>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</si>
  <si>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</si>
  <si>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</si>
  <si>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</si>
  <si>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</si>
  <si>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</si>
  <si>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</si>
  <si>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</si>
  <si>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</si>
  <si>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</si>
  <si>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</si>
  <si>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</si>
  <si>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</si>
  <si>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</si>
  <si>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</si>
  <si>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</si>
  <si>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</si>
  <si>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</si>
  <si>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</si>
  <si>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</si>
  <si>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</si>
  <si>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</si>
  <si>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</si>
  <si>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</si>
  <si>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</si>
  <si>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</si>
  <si>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</si>
  <si>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</si>
  <si>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</si>
  <si>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</si>
  <si>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</si>
  <si>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</si>
  <si>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</si>
  <si>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</si>
  <si>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</si>
  <si>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</si>
  <si>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</si>
  <si>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</si>
  <si>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</si>
  <si>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</si>
  <si>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</si>
  <si>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</si>
  <si>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</si>
  <si>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</si>
  <si>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</si>
  <si>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</si>
  <si>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</si>
  <si>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</si>
  <si>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</si>
  <si>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</si>
  <si>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</si>
  <si>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</si>
  <si>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</si>
  <si>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</si>
  <si>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</si>
  <si>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</si>
  <si>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</si>
  <si>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</si>
  <si>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</si>
  <si>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</si>
  <si>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</si>
  <si>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</si>
  <si>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</si>
  <si>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</si>
  <si>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</si>
  <si>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</si>
  <si>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</si>
  <si>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</si>
  <si>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</si>
  <si>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</si>
  <si>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</si>
  <si>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</si>
  <si>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</si>
  <si>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</si>
  <si>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</si>
  <si>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</si>
  <si>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</si>
  <si>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</si>
  <si>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</si>
  <si>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</si>
  <si>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</si>
  <si>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</si>
  <si>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</si>
  <si>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</si>
  <si>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</si>
  <si>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</si>
  <si>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</si>
  <si>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</si>
  <si>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</si>
  <si>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</si>
  <si>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</si>
  <si>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</si>
  <si>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</si>
  <si>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</si>
  <si>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</si>
  <si>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</si>
  <si>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</si>
  <si>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</si>
  <si>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</si>
  <si>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</si>
  <si>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</si>
  <si>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</si>
  <si>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</si>
  <si>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</si>
  <si>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</si>
  <si>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</si>
  <si>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</si>
  <si>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</si>
  <si>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</si>
  <si>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</si>
  <si>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</si>
  <si>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</si>
  <si>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</si>
  <si>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</si>
  <si>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</si>
  <si>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</si>
  <si>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</si>
  <si>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</si>
  <si>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</si>
  <si>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</si>
  <si>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</si>
  <si>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</si>
  <si>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</si>
  <si>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</si>
  <si>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</si>
  <si>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</si>
  <si>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</si>
  <si>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</si>
  <si>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</si>
  <si>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</si>
  <si>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</si>
  <si>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</si>
  <si>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</si>
  <si>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</si>
  <si>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</si>
  <si>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</si>
  <si>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</si>
  <si>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</si>
  <si>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</si>
  <si>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</si>
  <si>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</si>
  <si>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</si>
  <si>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</si>
  <si>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</si>
  <si>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</si>
  <si>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</si>
  <si>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</si>
  <si>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</si>
  <si>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</si>
  <si>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</si>
  <si>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</si>
  <si>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</si>
  <si>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</si>
  <si>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</si>
  <si>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</si>
  <si>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</si>
  <si>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</si>
  <si>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</si>
  <si>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</si>
  <si>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</si>
  <si>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</si>
  <si>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</si>
  <si>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</si>
  <si>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</si>
  <si>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</si>
  <si>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</si>
  <si>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</si>
  <si>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</si>
  <si>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</si>
  <si>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</si>
  <si>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</si>
  <si>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</si>
  <si>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</si>
  <si>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</si>
  <si>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</si>
  <si>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</si>
  <si>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</si>
  <si>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</si>
  <si>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</si>
  <si>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</si>
  <si>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</si>
  <si>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</si>
  <si>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</si>
  <si>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</si>
  <si>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</si>
  <si>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</si>
  <si>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</si>
  <si>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</si>
  <si>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</si>
  <si>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</si>
  <si>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</si>
  <si>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</si>
  <si>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</si>
  <si>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</si>
  <si>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</si>
  <si>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</si>
  <si>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</si>
  <si>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</si>
  <si>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</si>
  <si>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</si>
  <si>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</si>
  <si>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</si>
  <si>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</si>
  <si>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</si>
  <si>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</si>
  <si>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</si>
  <si>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</si>
  <si>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</si>
  <si>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</si>
  <si>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</si>
  <si>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</si>
  <si>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</si>
  <si>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</si>
  <si>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</si>
  <si>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</si>
  <si>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</si>
  <si>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</si>
  <si>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</si>
  <si>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</si>
  <si>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</si>
  <si>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</si>
  <si>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</si>
  <si>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</si>
  <si>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</si>
  <si>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</si>
  <si>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</si>
  <si>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</si>
  <si>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</si>
  <si>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</si>
  <si>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</si>
  <si>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</si>
  <si>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</si>
  <si>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</si>
  <si>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</si>
  <si>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</si>
  <si>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</si>
  <si>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</si>
  <si>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</si>
  <si>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</si>
  <si>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</si>
  <si>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</si>
  <si>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</si>
  <si>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</si>
  <si>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</si>
  <si>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</si>
  <si>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</si>
  <si>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</si>
  <si>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</si>
  <si>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</si>
  <si>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</si>
  <si>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</si>
  <si>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</si>
  <si>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</si>
  <si>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</si>
  <si>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</si>
  <si>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</si>
  <si>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</si>
  <si>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</si>
  <si>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</si>
  <si>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</si>
  <si>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</si>
  <si>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</si>
  <si>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</si>
  <si>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</si>
  <si>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</si>
  <si>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</si>
  <si>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</si>
  <si>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</si>
  <si>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</si>
  <si>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</si>
  <si>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</si>
  <si>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</si>
  <si>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</si>
  <si>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</si>
  <si>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</si>
  <si>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</si>
  <si>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</si>
  <si>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</si>
  <si>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</si>
  <si>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</si>
  <si>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</si>
  <si>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</si>
  <si>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</si>
  <si>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</si>
  <si>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</si>
  <si>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</si>
  <si>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</si>
  <si>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</si>
  <si>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</si>
  <si>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</si>
  <si>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</si>
  <si>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</si>
  <si>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</si>
  <si>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</si>
  <si>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</si>
  <si>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</si>
  <si>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</si>
  <si>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</si>
  <si>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</si>
  <si>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</si>
  <si>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</si>
  <si>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</si>
  <si>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</si>
  <si>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</si>
  <si>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</si>
  <si>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</si>
  <si>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</si>
  <si>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</si>
  <si>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</si>
  <si>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</si>
  <si>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</si>
  <si>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</si>
  <si>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</si>
  <si>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</si>
  <si>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</si>
  <si>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</si>
  <si>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</si>
  <si>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</si>
  <si>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</si>
  <si>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</si>
  <si>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</si>
  <si>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</si>
  <si>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</si>
  <si>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</si>
  <si>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</si>
  <si>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</si>
  <si>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</si>
  <si>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</si>
  <si>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</si>
  <si>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</si>
  <si>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</si>
  <si>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</si>
  <si>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</si>
  <si>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</si>
  <si>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</si>
  <si>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</si>
  <si>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</si>
  <si>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</si>
  <si>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</si>
  <si>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</si>
  <si>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</si>
  <si>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</si>
  <si>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</si>
  <si>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</si>
  <si>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</si>
  <si>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</si>
  <si>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</si>
  <si>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</si>
  <si>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</si>
  <si>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</si>
  <si>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</si>
  <si>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</si>
  <si>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</si>
  <si>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</si>
  <si>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</si>
  <si>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</si>
  <si>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</si>
  <si>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</si>
  <si>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</si>
  <si>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</si>
  <si>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</si>
  <si>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</si>
  <si>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</si>
  <si>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</si>
  <si>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</si>
  <si>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</si>
  <si>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</si>
  <si>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</si>
  <si>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</si>
  <si>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</si>
  <si>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</si>
  <si>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</si>
  <si>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</si>
  <si>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</si>
  <si>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</si>
  <si>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</si>
  <si>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</si>
  <si>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</si>
  <si>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</si>
  <si>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</si>
  <si>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</si>
  <si>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</si>
  <si>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</si>
  <si>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</si>
  <si>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</si>
  <si>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</si>
  <si>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</si>
  <si>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</si>
  <si>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</si>
  <si>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</si>
  <si>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</si>
  <si>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</si>
  <si>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</si>
  <si>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</si>
  <si>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</si>
  <si>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</si>
  <si>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</si>
  <si>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</si>
  <si>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</si>
  <si>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</si>
  <si>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</si>
  <si>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</si>
  <si>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</si>
  <si>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</si>
  <si>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</si>
  <si>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</si>
  <si>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</si>
  <si>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</si>
  <si>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</si>
  <si>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</si>
  <si>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</si>
  <si>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</si>
  <si>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</si>
  <si>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</si>
  <si>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</si>
  <si>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</si>
  <si>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</si>
  <si>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</si>
  <si>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</si>
  <si>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</si>
  <si>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</si>
  <si>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</si>
  <si>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</si>
  <si>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</si>
  <si>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</si>
  <si>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</si>
  <si>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</si>
  <si>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</si>
  <si>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</si>
  <si>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</si>
  <si>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</si>
  <si>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</si>
  <si>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</si>
  <si>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</si>
  <si>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</si>
  <si>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</si>
  <si>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</si>
  <si>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</si>
  <si>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</si>
  <si>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</si>
  <si>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</si>
  <si>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</si>
  <si>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</si>
  <si>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</si>
  <si>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</si>
  <si>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</si>
  <si>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</si>
  <si>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</si>
  <si>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</si>
  <si>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</si>
  <si>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</si>
  <si>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</si>
  <si>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</si>
  <si>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</si>
  <si>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</si>
  <si>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</si>
  <si>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</si>
  <si>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</si>
  <si>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</si>
  <si>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</si>
  <si>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</si>
  <si>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</si>
  <si>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</si>
  <si>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</si>
  <si>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</si>
  <si>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</si>
  <si>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</si>
  <si>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</si>
  <si>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</si>
  <si>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</si>
  <si>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</si>
  <si>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</si>
  <si>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</si>
  <si>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</si>
  <si>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</si>
  <si>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</si>
  <si>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</si>
  <si>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</si>
  <si>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</si>
  <si>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</si>
  <si>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</si>
  <si>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</si>
  <si>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</si>
  <si>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</si>
  <si>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</si>
  <si>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</si>
  <si>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</si>
  <si>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</si>
  <si>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</si>
  <si>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</si>
  <si>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</si>
  <si>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</si>
  <si>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</si>
  <si>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</si>
  <si>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</si>
  <si>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</si>
  <si>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</si>
  <si>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</si>
  <si>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</si>
  <si>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</si>
  <si>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</si>
  <si>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</si>
  <si>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</si>
  <si>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</si>
  <si>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</si>
  <si>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</si>
  <si>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</si>
  <si>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</si>
  <si>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</si>
  <si>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</si>
  <si>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</si>
  <si>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</si>
  <si>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</si>
  <si>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</si>
  <si>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</si>
  <si>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</si>
  <si>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</si>
  <si>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</si>
  <si>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</si>
  <si>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</si>
  <si>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</si>
  <si>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</si>
  <si>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</si>
  <si>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</si>
  <si>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</si>
  <si>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</si>
  <si>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</si>
  <si>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</si>
  <si>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</si>
  <si>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</si>
  <si>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</si>
  <si>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</si>
  <si>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</si>
  <si>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</si>
  <si>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</si>
  <si>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</si>
  <si>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</si>
  <si>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</si>
  <si>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</si>
  <si>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</si>
  <si>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</si>
  <si>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</si>
  <si>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</si>
  <si>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</si>
  <si>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</si>
  <si>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</si>
  <si>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</si>
  <si>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</si>
  <si>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</si>
  <si>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</si>
  <si>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</si>
  <si>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</si>
  <si>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</si>
  <si>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</si>
  <si>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</si>
  <si>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</si>
  <si>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</si>
  <si>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</si>
  <si>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</si>
  <si>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</si>
  <si>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</si>
  <si>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</si>
  <si>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</si>
  <si>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</si>
  <si>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</si>
  <si>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</si>
  <si>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</si>
  <si>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</si>
  <si>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</si>
  <si>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</si>
  <si>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</si>
  <si>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</si>
  <si>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</si>
  <si>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</si>
  <si>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</si>
  <si>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</si>
  <si>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</si>
  <si>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</si>
  <si>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</si>
  <si>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</si>
  <si>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</si>
  <si>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</si>
  <si>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</si>
  <si>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</si>
  <si>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</si>
  <si>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</si>
  <si>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</si>
  <si>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</si>
  <si>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</si>
  <si>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</si>
  <si>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</si>
  <si>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</si>
  <si>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</si>
  <si>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</si>
  <si>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</si>
  <si>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</si>
  <si>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</si>
  <si>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</si>
  <si>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</si>
  <si>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</si>
  <si>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</si>
  <si>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</si>
  <si>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</si>
  <si>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</si>
  <si>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</si>
  <si>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</si>
  <si>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</si>
  <si>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</si>
  <si>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</si>
  <si>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</si>
  <si>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</si>
  <si>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</si>
  <si>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</si>
  <si>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</si>
  <si>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</si>
  <si>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</si>
  <si>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</si>
  <si>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</si>
  <si>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</si>
  <si>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</si>
  <si>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</si>
  <si>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</si>
  <si>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</si>
  <si>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</si>
  <si>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</si>
  <si>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</si>
  <si>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</si>
  <si>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</si>
  <si>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</si>
  <si>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</si>
  <si>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</si>
  <si>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</si>
  <si>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</si>
  <si>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</si>
  <si>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</si>
  <si>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</si>
  <si>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</si>
  <si>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</si>
  <si>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</si>
  <si>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</si>
  <si>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</si>
  <si>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</si>
  <si>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</si>
  <si>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</si>
  <si>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</si>
  <si>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</si>
  <si>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</si>
  <si>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</si>
  <si>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</si>
  <si>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</si>
  <si>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</si>
  <si>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</si>
  <si>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</si>
  <si>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</si>
  <si>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</si>
  <si>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</si>
  <si>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</si>
  <si>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</si>
  <si>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</si>
  <si>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</si>
  <si>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</si>
  <si>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</si>
  <si>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</si>
  <si>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</si>
  <si>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</si>
  <si>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</si>
  <si>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</si>
  <si>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</si>
  <si>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</si>
  <si>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</si>
  <si>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</si>
  <si>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</si>
  <si>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</si>
  <si>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</si>
  <si>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</si>
  <si>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</si>
  <si>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</si>
  <si>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</si>
  <si>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</si>
  <si>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</si>
  <si>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</si>
  <si>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</si>
  <si>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</si>
  <si>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</si>
  <si>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</si>
  <si>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</si>
  <si>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</si>
  <si>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</si>
  <si>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</si>
  <si>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</si>
  <si>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</si>
  <si>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</si>
  <si>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</si>
  <si>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</si>
  <si>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</si>
  <si>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</si>
  <si>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</si>
  <si>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</si>
  <si>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</si>
  <si>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</si>
  <si>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</si>
  <si>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</si>
  <si>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</si>
  <si>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</si>
  <si>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</si>
  <si>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</si>
  <si>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</si>
  <si>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</si>
  <si>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</si>
  <si>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</si>
  <si>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</si>
  <si>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</si>
  <si>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</si>
  <si>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</si>
  <si>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</si>
  <si>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</si>
  <si>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</si>
  <si>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</si>
  <si>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</si>
  <si>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</si>
  <si>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</si>
  <si>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</si>
  <si>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</si>
  <si>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</si>
  <si>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</si>
  <si>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</si>
  <si>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</si>
  <si>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</si>
  <si>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</si>
  <si>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</si>
  <si>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</si>
  <si>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</si>
  <si>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</si>
  <si>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</si>
  <si>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</si>
  <si>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</si>
  <si>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</si>
  <si>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</si>
  <si>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</si>
  <si>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</si>
  <si>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</si>
  <si>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</si>
  <si>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</si>
  <si>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</si>
  <si>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</si>
  <si>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</si>
  <si>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</si>
  <si>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</si>
  <si>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</si>
  <si>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</si>
  <si>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</si>
  <si>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</si>
  <si>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</si>
  <si>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</si>
  <si>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</si>
  <si>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</si>
  <si>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</si>
  <si>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</si>
  <si>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</si>
  <si>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</si>
  <si>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</si>
  <si>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</si>
  <si>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</si>
  <si>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</si>
  <si>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</si>
  <si>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</si>
  <si>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</si>
  <si>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</si>
  <si>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</si>
  <si>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</si>
  <si>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</si>
  <si>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</si>
  <si>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</si>
  <si>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</si>
  <si>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</si>
  <si>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</si>
  <si>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</si>
  <si>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</si>
  <si>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</si>
  <si>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</si>
  <si>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</si>
  <si>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</si>
  <si>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</si>
  <si>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</si>
  <si>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</si>
  <si>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</si>
  <si>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</si>
  <si>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</si>
  <si>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</si>
  <si>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</si>
  <si>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</si>
  <si>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</si>
  <si>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</si>
  <si>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</si>
  <si>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</si>
  <si>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</si>
  <si>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</si>
  <si>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</si>
  <si>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</si>
  <si>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</si>
  <si>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</si>
  <si>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</si>
  <si>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</si>
  <si>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</si>
  <si>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</si>
  <si>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</si>
  <si>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</si>
  <si>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</si>
  <si>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</si>
  <si>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</si>
  <si>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</si>
  <si>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</si>
  <si>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</si>
  <si>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</si>
  <si>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</si>
  <si>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</si>
  <si>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</si>
  <si>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</si>
  <si>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</si>
  <si>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</si>
  <si>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</si>
  <si>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</si>
  <si>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</si>
  <si>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</si>
  <si>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</si>
  <si>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</si>
  <si>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</si>
  <si>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</si>
  <si>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</si>
  <si>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</si>
  <si>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</si>
  <si>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</si>
  <si>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</si>
  <si>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</si>
  <si>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</si>
  <si>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</si>
  <si>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</si>
  <si>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</si>
  <si>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</si>
  <si>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</si>
  <si>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</si>
  <si>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</si>
  <si>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</si>
  <si>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</si>
  <si>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</si>
  <si>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</si>
  <si>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</si>
  <si>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</si>
  <si>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</si>
  <si>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</si>
  <si>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</si>
  <si>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</si>
  <si>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</si>
  <si>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</si>
  <si>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</si>
  <si>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</si>
  <si>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</si>
  <si>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</si>
  <si>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</si>
  <si>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</si>
  <si>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</si>
  <si>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</si>
  <si>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</si>
  <si>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</si>
  <si>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</si>
  <si>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</si>
  <si>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</si>
  <si>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</si>
  <si>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</si>
  <si>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</si>
  <si>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</si>
  <si>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</si>
  <si>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</si>
  <si>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</si>
  <si>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</si>
  <si>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</si>
  <si>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</si>
  <si>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</si>
  <si>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</si>
  <si>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</si>
  <si>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</si>
  <si>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</si>
  <si>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</si>
  <si>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</si>
  <si>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</si>
  <si>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</si>
  <si>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</si>
  <si>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</si>
  <si>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</si>
  <si>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</si>
  <si>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</si>
  <si>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</si>
  <si>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</si>
  <si>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</si>
  <si>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</si>
  <si>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</si>
  <si>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</si>
  <si>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</si>
  <si>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</si>
  <si>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</si>
  <si>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</si>
  <si>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</si>
  <si>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</si>
  <si>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</si>
  <si>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</si>
  <si>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</si>
  <si>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</si>
  <si>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</si>
  <si>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</si>
  <si>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</si>
  <si>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</si>
  <si>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</si>
  <si>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</si>
  <si>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</si>
  <si>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</si>
  <si>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</si>
  <si>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</si>
  <si>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</si>
  <si>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</si>
  <si>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</si>
  <si>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</si>
  <si>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</si>
  <si>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</si>
  <si>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</si>
  <si>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</si>
  <si>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</si>
  <si>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</si>
  <si>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</si>
  <si>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</si>
  <si>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</si>
  <si>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</si>
  <si>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</si>
  <si>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</si>
  <si>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</si>
  <si>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</si>
  <si>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</si>
  <si>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</si>
  <si>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</si>
  <si>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</si>
  <si>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</si>
  <si>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</si>
  <si>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</si>
  <si>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</si>
  <si>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</si>
  <si>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</si>
  <si>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</si>
  <si>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</si>
  <si>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</si>
  <si>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</si>
  <si>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</si>
  <si>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</si>
  <si>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</si>
  <si>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</si>
  <si>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</si>
  <si>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</si>
  <si>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</si>
  <si>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</si>
  <si>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</si>
  <si>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</si>
  <si>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</si>
  <si>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</si>
  <si>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</si>
  <si>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</si>
  <si>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</si>
  <si>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</si>
  <si>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</si>
  <si>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</si>
  <si>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</si>
  <si>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</si>
  <si>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</si>
  <si>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</si>
  <si>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</si>
  <si>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</si>
  <si>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</si>
  <si>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</si>
  <si>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</si>
  <si>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</si>
  <si>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</si>
  <si>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</si>
  <si>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</si>
  <si>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</si>
  <si>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</si>
  <si>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</si>
  <si>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</si>
  <si>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</si>
  <si>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</si>
  <si>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</si>
  <si>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</si>
  <si>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</si>
  <si>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</si>
  <si>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</si>
  <si>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</si>
  <si>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</si>
  <si>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</si>
  <si>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</si>
  <si>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</si>
  <si>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</si>
  <si>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</si>
  <si>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</si>
  <si>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</si>
  <si>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</si>
  <si>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</si>
  <si>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</si>
  <si>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</si>
  <si>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</si>
  <si>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</si>
  <si>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</si>
  <si>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</si>
  <si>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</si>
  <si>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</si>
  <si>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</si>
  <si>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</si>
  <si>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</si>
  <si>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</si>
  <si>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</si>
  <si>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</si>
  <si>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</si>
  <si>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</si>
  <si>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</si>
  <si>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</si>
  <si>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</si>
  <si>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</si>
  <si>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</si>
  <si>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</si>
  <si>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</si>
  <si>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</si>
  <si>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</si>
  <si>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</si>
  <si>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</si>
  <si>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</si>
  <si>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</si>
  <si>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</si>
  <si>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</si>
  <si>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</si>
  <si>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</si>
  <si>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</si>
  <si>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</si>
  <si>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</si>
  <si>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</si>
  <si>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</si>
  <si>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</si>
  <si>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</si>
  <si>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</si>
  <si>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</si>
  <si>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</si>
  <si>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</si>
  <si>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</si>
  <si>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</si>
  <si>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</si>
  <si>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</si>
  <si>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</si>
  <si>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</si>
  <si>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</si>
  <si>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</si>
  <si>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</si>
  <si>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</si>
  <si>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</si>
  <si>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</si>
  <si>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</si>
  <si>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</si>
  <si>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</si>
  <si>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</si>
  <si>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</si>
  <si>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</si>
  <si>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</si>
  <si>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</si>
  <si>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</si>
  <si>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</si>
  <si>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</si>
  <si>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</si>
  <si>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</si>
  <si>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</si>
  <si>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</si>
  <si>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</si>
  <si>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</si>
  <si>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</si>
  <si>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</si>
  <si>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</si>
  <si>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</si>
  <si>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</si>
  <si>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</si>
  <si>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</si>
  <si>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</si>
  <si>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</si>
  <si>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</si>
  <si>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</si>
  <si>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</si>
  <si>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</si>
  <si>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</si>
  <si>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</si>
  <si>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</si>
  <si>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</si>
  <si>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</si>
  <si>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</si>
  <si>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</si>
  <si>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</si>
  <si>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</si>
  <si>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</si>
  <si>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</si>
  <si>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</si>
  <si>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</si>
  <si>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</si>
  <si>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</si>
  <si>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</si>
  <si>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</si>
  <si>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</si>
  <si>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</si>
  <si>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</si>
  <si>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</si>
  <si>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</si>
  <si>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</si>
  <si>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</si>
  <si>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</si>
  <si>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</si>
  <si>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</si>
  <si>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</si>
  <si>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</si>
  <si>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</si>
  <si>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</si>
  <si>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</si>
  <si>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</si>
  <si>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</si>
  <si>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</si>
  <si>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</si>
  <si>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</si>
  <si>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</si>
  <si>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</si>
  <si>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</si>
  <si>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</si>
  <si>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</si>
  <si>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</si>
  <si>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</si>
  <si>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</si>
  <si>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</si>
  <si>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</si>
  <si>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</si>
  <si>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</si>
  <si>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</si>
  <si>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</si>
  <si>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</si>
  <si>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</si>
  <si>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</si>
  <si>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</si>
  <si>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</si>
  <si>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</si>
  <si>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</si>
  <si>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</si>
  <si>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</si>
  <si>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</si>
  <si>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</si>
  <si>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</si>
  <si>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</si>
  <si>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</si>
  <si>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</si>
  <si>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</si>
  <si>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</si>
  <si>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</si>
  <si>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</si>
  <si>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</si>
  <si>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</si>
  <si>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</si>
  <si>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</si>
  <si>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</si>
  <si>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</si>
  <si>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</si>
  <si>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</si>
  <si>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</si>
  <si>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</si>
  <si>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</si>
  <si>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</si>
  <si>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</si>
  <si>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</si>
  <si>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</si>
  <si>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</si>
  <si>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</si>
  <si>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</si>
  <si>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</si>
  <si>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</si>
  <si>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</si>
  <si>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</si>
  <si>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</si>
  <si>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</si>
  <si>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</si>
  <si>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</si>
  <si>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</si>
  <si>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</si>
  <si>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</si>
  <si>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</si>
  <si>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</si>
  <si>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</si>
  <si>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</si>
  <si>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</si>
  <si>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</si>
  <si>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</si>
  <si>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</si>
  <si>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</si>
  <si>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</si>
  <si>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</si>
  <si>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</si>
  <si>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</si>
  <si>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</si>
  <si>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</si>
  <si>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</si>
  <si>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</si>
  <si>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</si>
  <si>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</si>
  <si>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</si>
  <si>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</si>
  <si>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</si>
  <si>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</si>
  <si>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</si>
  <si>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</si>
  <si>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</si>
  <si>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</si>
  <si>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</si>
  <si>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</si>
  <si>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</si>
  <si>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</si>
  <si>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</si>
  <si>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</si>
  <si>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</si>
  <si>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</si>
  <si>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</si>
  <si>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</si>
  <si>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</si>
  <si>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</si>
  <si>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</si>
  <si>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</si>
  <si>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</si>
  <si>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</si>
  <si>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</si>
  <si>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</si>
  <si>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</si>
  <si>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</si>
  <si>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</si>
  <si>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</si>
  <si>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</si>
  <si>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</si>
  <si>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</si>
  <si>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</si>
  <si>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</si>
  <si>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</si>
  <si>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</si>
  <si>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</si>
  <si>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</si>
  <si>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</si>
  <si>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</si>
  <si>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</si>
  <si>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</si>
  <si>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</si>
  <si>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</si>
  <si>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</si>
  <si>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</si>
  <si>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</si>
  <si>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</si>
  <si>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</si>
  <si>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</si>
  <si>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</si>
  <si>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</si>
  <si>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</si>
  <si>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</si>
  <si>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</si>
  <si>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</si>
  <si>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</si>
  <si>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</si>
  <si>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</si>
  <si>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</si>
  <si>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</si>
  <si>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</si>
  <si>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</si>
  <si>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</si>
  <si>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</si>
  <si>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</si>
  <si>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</si>
  <si>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</si>
  <si>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</si>
  <si>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</si>
  <si>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</si>
  <si>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</si>
  <si>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</si>
  <si>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</si>
  <si>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</si>
  <si>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</si>
  <si>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</si>
  <si>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</si>
  <si>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</si>
  <si>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</si>
  <si>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</si>
  <si>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</si>
  <si>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</si>
  <si>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</si>
  <si>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</si>
  <si>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</si>
  <si>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</si>
  <si>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</si>
  <si>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</si>
  <si>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</si>
  <si>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</si>
  <si>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</si>
  <si>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</si>
  <si>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</si>
  <si>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</si>
  <si>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</si>
  <si>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</si>
  <si>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</si>
  <si>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</si>
  <si>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</si>
  <si>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</si>
  <si>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</si>
  <si>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</si>
  <si>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</si>
  <si>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</si>
  <si>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</si>
  <si>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</si>
  <si>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</si>
  <si>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</si>
  <si>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</si>
  <si>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</si>
  <si>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</si>
  <si>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</si>
  <si>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</si>
  <si>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</si>
  <si>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</si>
  <si>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</si>
  <si>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</si>
  <si>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</si>
  <si>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</si>
  <si>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</si>
  <si>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</si>
  <si>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</si>
  <si>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</si>
  <si>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</si>
  <si>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</si>
  <si>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</si>
  <si>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</si>
  <si>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</si>
  <si>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</si>
  <si>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</si>
  <si>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</si>
  <si>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</si>
  <si>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</si>
  <si>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</si>
  <si>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</si>
  <si>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</si>
  <si>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</si>
  <si>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</si>
  <si>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</si>
  <si>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</si>
  <si>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</si>
  <si>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</si>
  <si>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</si>
  <si>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</si>
  <si>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</si>
  <si>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</si>
  <si>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</si>
  <si>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</si>
  <si>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</si>
  <si>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</si>
  <si>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</si>
  <si>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</si>
  <si>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</si>
  <si>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</si>
  <si>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</si>
  <si>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</si>
  <si>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</si>
  <si>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</si>
  <si>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</si>
  <si>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</si>
  <si>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</si>
  <si>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</si>
  <si>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</si>
  <si>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</si>
  <si>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</si>
  <si>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</si>
  <si>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</si>
  <si>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</si>
  <si>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</si>
  <si>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</si>
  <si>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</si>
  <si>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</si>
  <si>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</si>
  <si>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</si>
  <si>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</si>
  <si>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</si>
  <si>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</si>
  <si>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</si>
  <si>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</si>
  <si>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</si>
  <si>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</si>
  <si>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</si>
  <si>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</si>
  <si>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</si>
  <si>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</si>
  <si>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</si>
  <si>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</si>
  <si>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</si>
  <si>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</si>
  <si>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</si>
  <si>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</si>
  <si>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</si>
  <si>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</si>
  <si>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</si>
  <si>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</si>
  <si>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</si>
  <si>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</si>
  <si>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</si>
  <si>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</si>
  <si>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</si>
  <si>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</si>
  <si>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</si>
  <si>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</si>
  <si>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</si>
  <si>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</si>
  <si>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</si>
  <si>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</si>
  <si>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</si>
  <si>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</si>
  <si>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</si>
  <si>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</si>
  <si>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</si>
  <si>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</si>
  <si>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</si>
  <si>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</si>
  <si>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</si>
  <si>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</si>
  <si>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</si>
  <si>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</si>
  <si>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</si>
  <si>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</si>
  <si>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</si>
  <si>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</si>
  <si>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</si>
  <si>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</si>
  <si>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</si>
  <si>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</si>
  <si>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</si>
  <si>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</si>
  <si>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</si>
  <si>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</si>
  <si>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</si>
  <si>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</si>
  <si>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</si>
  <si>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</si>
  <si>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</si>
  <si>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</si>
  <si>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</si>
  <si>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</si>
  <si>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</si>
  <si>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</si>
  <si>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</si>
  <si>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</si>
  <si>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</si>
  <si>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</si>
  <si>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</si>
  <si>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</si>
  <si>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</si>
  <si>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</si>
  <si>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</si>
  <si>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</si>
  <si>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</si>
  <si>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</si>
  <si>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</si>
  <si>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</si>
  <si>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</si>
  <si>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</si>
  <si>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</si>
  <si>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</si>
  <si>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</si>
  <si>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</si>
  <si>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</si>
  <si>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</si>
  <si>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</si>
  <si>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</si>
  <si>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</si>
  <si>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</si>
  <si>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</si>
  <si>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</si>
  <si>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</si>
  <si>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</si>
  <si>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</si>
  <si>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</si>
  <si>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</si>
  <si>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</si>
  <si>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</si>
  <si>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</si>
  <si>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</si>
  <si>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</si>
  <si>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</si>
  <si>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</si>
  <si>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</si>
  <si>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</si>
  <si>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</si>
  <si>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</si>
  <si>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</si>
  <si>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</si>
  <si>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</si>
  <si>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</si>
  <si>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</si>
  <si>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</si>
  <si>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</si>
  <si>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</si>
  <si>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</si>
  <si>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</si>
  <si>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</si>
  <si>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</si>
  <si>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</si>
  <si>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</si>
  <si>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</si>
  <si>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</si>
  <si>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</si>
  <si>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</si>
  <si>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</si>
  <si>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</si>
  <si>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</si>
  <si>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</si>
  <si>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</si>
  <si>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</si>
  <si>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</si>
  <si>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</si>
  <si>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</si>
  <si>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</si>
  <si>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</si>
  <si>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</si>
  <si>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</si>
  <si>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</si>
  <si>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</si>
  <si>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</si>
  <si>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</si>
  <si>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</si>
  <si>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</si>
  <si>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</si>
  <si>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</si>
  <si>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</si>
  <si>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</si>
  <si>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</si>
  <si>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</si>
  <si>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</si>
  <si>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</si>
  <si>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</si>
  <si>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</si>
  <si>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</si>
  <si>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</si>
  <si>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</si>
  <si>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</si>
  <si>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</si>
  <si>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</si>
  <si>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</si>
  <si>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</si>
  <si>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</si>
  <si>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</si>
  <si>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</si>
  <si>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</si>
  <si>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</si>
  <si>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</si>
  <si>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</si>
  <si>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</si>
  <si>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</si>
  <si>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</si>
  <si>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</si>
  <si>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</si>
  <si>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</si>
  <si>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</si>
  <si>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</si>
  <si>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</si>
  <si>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</si>
  <si>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</si>
  <si>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</si>
  <si>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</si>
  <si>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</si>
  <si>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</si>
  <si>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</si>
  <si>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</si>
  <si>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</si>
  <si>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</si>
  <si>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</si>
  <si>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</si>
  <si>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</si>
  <si>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</si>
  <si>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</si>
  <si>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</si>
  <si>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</si>
  <si>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</si>
  <si>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</si>
  <si>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</si>
  <si>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</si>
  <si>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</si>
  <si>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</si>
  <si>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</si>
  <si>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</si>
  <si>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</si>
  <si>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</si>
  <si>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</si>
  <si>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</si>
  <si>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</si>
  <si>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</si>
  <si>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</si>
  <si>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</si>
  <si>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</si>
  <si>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</si>
  <si>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</si>
  <si>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</si>
  <si>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</si>
  <si>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</si>
  <si>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</si>
  <si>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</si>
  <si>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</si>
  <si>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</si>
  <si>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</si>
  <si>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</si>
  <si>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</si>
  <si>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</si>
  <si>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</si>
  <si>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</si>
  <si>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</si>
  <si>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</si>
  <si>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</si>
  <si>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</si>
  <si>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</si>
  <si>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</si>
  <si>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</si>
  <si>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</si>
  <si>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</si>
  <si>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</si>
  <si>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</si>
  <si>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</si>
  <si>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</si>
  <si>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</si>
  <si>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</si>
  <si>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</si>
  <si>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</si>
  <si>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</si>
  <si>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</si>
  <si>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</si>
  <si>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</si>
  <si>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</si>
  <si>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</si>
  <si>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</si>
  <si>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</si>
  <si>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</si>
  <si>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</si>
  <si>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</si>
  <si>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</si>
  <si>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</si>
  <si>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</si>
  <si>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</si>
  <si>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</si>
  <si>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</si>
  <si>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</si>
  <si>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</si>
  <si>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</si>
  <si>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</si>
  <si>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</si>
  <si>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</si>
  <si>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</si>
  <si>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</si>
  <si>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</si>
  <si>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</si>
  <si>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</si>
  <si>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</si>
  <si>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</si>
  <si>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</si>
  <si>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</si>
  <si>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</si>
  <si>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</si>
  <si>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</si>
  <si>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</si>
  <si>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</si>
  <si>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</si>
  <si>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</si>
  <si>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</si>
  <si>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</si>
  <si>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</si>
  <si>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</si>
  <si>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</si>
  <si>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</si>
  <si>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</si>
  <si>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</si>
  <si>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</si>
  <si>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</si>
  <si>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</si>
  <si>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</si>
  <si>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</si>
  <si>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</si>
  <si>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</si>
  <si>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</si>
  <si>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</si>
  <si>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</si>
  <si>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</si>
  <si>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</si>
  <si>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</si>
  <si>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</si>
  <si>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</si>
  <si>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</si>
  <si>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</si>
  <si>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</si>
  <si>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</si>
  <si>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</si>
  <si>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</si>
  <si>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</si>
  <si>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</si>
  <si>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</si>
  <si>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</si>
  <si>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</si>
  <si>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</si>
  <si>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</si>
  <si>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</si>
  <si>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</si>
  <si>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</si>
  <si>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</si>
  <si>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</si>
  <si>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</si>
  <si>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</si>
  <si>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</si>
  <si>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</si>
  <si>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</si>
  <si>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</si>
  <si>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</si>
  <si>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</si>
  <si>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</si>
  <si>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</si>
  <si>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</si>
  <si>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</si>
  <si>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</si>
  <si>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</si>
  <si>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</si>
  <si>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</si>
  <si>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</si>
  <si>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</si>
  <si>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</si>
  <si>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</si>
  <si>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</si>
  <si>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</si>
  <si>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</si>
  <si>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</si>
  <si>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</si>
  <si>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</si>
  <si>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</si>
  <si>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</si>
  <si>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</si>
  <si>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</si>
  <si>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</si>
  <si>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</si>
  <si>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</si>
  <si>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</si>
  <si>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</si>
  <si>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</si>
  <si>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</si>
  <si>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</si>
  <si>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</si>
  <si>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</si>
  <si>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</si>
  <si>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</si>
  <si>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</si>
  <si>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</si>
  <si>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</si>
  <si>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</si>
  <si>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</si>
  <si>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</si>
  <si>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</si>
  <si>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</si>
  <si>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</si>
  <si>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</si>
  <si>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</si>
  <si>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</si>
  <si>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</si>
  <si>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</si>
  <si>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</si>
  <si>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</si>
  <si>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</si>
  <si>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</si>
  <si>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</si>
  <si>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</si>
  <si>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</si>
  <si>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</si>
  <si>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</si>
  <si>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</si>
  <si>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</si>
  <si>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</si>
  <si>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</si>
  <si>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</si>
  <si>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</si>
  <si>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</si>
  <si>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</si>
  <si>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</si>
  <si>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</si>
  <si>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</si>
  <si>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</si>
  <si>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</si>
  <si>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</si>
  <si>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</si>
  <si>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</si>
  <si>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</si>
  <si>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</si>
  <si>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</si>
  <si>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</si>
  <si>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</si>
  <si>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</si>
  <si>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</si>
  <si>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</si>
  <si>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</si>
  <si>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</si>
  <si>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</si>
  <si>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</si>
  <si>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</si>
  <si>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</si>
  <si>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</si>
  <si>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</si>
  <si>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</si>
  <si>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</si>
  <si>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</si>
  <si>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</si>
  <si>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</si>
  <si>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</si>
  <si>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</si>
  <si>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</si>
  <si>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</si>
  <si>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</si>
  <si>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</si>
  <si>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</si>
  <si>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</si>
  <si>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</si>
  <si>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</si>
  <si>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</si>
  <si>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</si>
  <si>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</si>
  <si>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</si>
  <si>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</si>
  <si>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</si>
  <si>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</si>
  <si>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</si>
  <si>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</si>
  <si>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</si>
  <si>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</si>
  <si>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</si>
  <si>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</si>
  <si>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</si>
  <si>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</si>
  <si>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</si>
  <si>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</si>
  <si>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</si>
  <si>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</si>
  <si>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</si>
  <si>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</si>
  <si>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</si>
  <si>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</si>
  <si>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</si>
  <si>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</si>
  <si>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</si>
  <si>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</si>
  <si>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</si>
  <si>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</si>
  <si>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</si>
  <si>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</si>
  <si>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</si>
  <si>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</si>
  <si>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</si>
  <si>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</si>
  <si>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</si>
  <si>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</si>
  <si>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</si>
  <si>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</si>
  <si>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</si>
  <si>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</si>
  <si>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</si>
  <si>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</si>
  <si>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</si>
  <si>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</si>
  <si>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</si>
  <si>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</si>
  <si>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</si>
  <si>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</si>
  <si>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</si>
  <si>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</si>
  <si>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</si>
  <si>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</si>
  <si>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</si>
  <si>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</si>
  <si>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</si>
  <si>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</si>
  <si>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</si>
  <si>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</si>
  <si>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</si>
  <si>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</si>
  <si>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</si>
  <si>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</si>
  <si>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</si>
  <si>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</si>
  <si>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</si>
  <si>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</si>
  <si>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</si>
  <si>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</si>
  <si>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</si>
  <si>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</si>
  <si>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</si>
  <si>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</si>
  <si>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</si>
  <si>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</si>
  <si>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</si>
  <si>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</si>
  <si>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</si>
  <si>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</si>
  <si>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</si>
  <si>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</si>
  <si>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</si>
  <si>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</si>
  <si>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</si>
  <si>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</si>
  <si>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</si>
  <si>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</si>
  <si>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</si>
  <si>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</si>
  <si>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</si>
  <si>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</si>
  <si>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</si>
  <si>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</si>
  <si>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</si>
  <si>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</si>
  <si>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</si>
  <si>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</si>
  <si>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</si>
  <si>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</si>
  <si>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</si>
  <si>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</si>
  <si>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</si>
  <si>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</si>
  <si>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</si>
  <si>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</si>
  <si>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</si>
  <si>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</si>
  <si>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</si>
  <si>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</si>
  <si>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</si>
  <si>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</si>
  <si>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</si>
  <si>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</si>
  <si>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</si>
  <si>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</si>
  <si>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</si>
  <si>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</si>
  <si>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</si>
  <si>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</si>
  <si>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</si>
  <si>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</si>
  <si>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</si>
  <si>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</si>
  <si>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</si>
  <si>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</si>
  <si>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</si>
  <si>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</si>
  <si>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</si>
  <si>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</si>
  <si>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</si>
  <si>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</si>
  <si>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</si>
  <si>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</si>
  <si>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</si>
  <si>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</si>
  <si>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</si>
  <si>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</si>
  <si>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</si>
  <si>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</si>
  <si>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</si>
  <si>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</si>
  <si>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</si>
  <si>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</si>
  <si>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</si>
  <si>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</si>
  <si>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</si>
  <si>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</si>
  <si>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</si>
  <si>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</si>
  <si>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</si>
  <si>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</si>
  <si>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</si>
  <si>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</si>
  <si>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</si>
  <si>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</si>
  <si>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</si>
  <si>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</si>
  <si>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</si>
  <si>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</si>
  <si>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</si>
  <si>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</si>
  <si>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</si>
  <si>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</si>
  <si>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</si>
  <si>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</si>
  <si>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</si>
  <si>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</si>
  <si>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</si>
  <si>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</si>
  <si>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</si>
  <si>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</si>
  <si>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</si>
  <si>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</si>
  <si>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</si>
  <si>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</si>
  <si>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</si>
  <si>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</si>
  <si>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</si>
  <si>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</si>
  <si>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</si>
  <si>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</si>
  <si>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</si>
  <si>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</si>
  <si>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</si>
  <si>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</si>
  <si>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</si>
  <si>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</si>
  <si>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</si>
  <si>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</si>
  <si>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</si>
  <si>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</si>
  <si>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</si>
  <si>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</si>
  <si>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</si>
  <si>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</si>
  <si>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</si>
  <si>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</si>
  <si>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</si>
  <si>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</si>
  <si>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</si>
  <si>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</si>
  <si>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</si>
  <si>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</si>
  <si>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</si>
  <si>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</si>
  <si>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</si>
  <si>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</si>
  <si>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</si>
  <si>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</si>
  <si>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</si>
  <si>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</si>
  <si>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</si>
  <si>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</si>
  <si>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</si>
  <si>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</si>
  <si>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</si>
  <si>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</si>
  <si>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</si>
  <si>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</si>
  <si>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</si>
  <si>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</si>
  <si>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</si>
  <si>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</si>
  <si>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</si>
  <si>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</si>
  <si>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</si>
  <si>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</si>
  <si>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</si>
  <si>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</si>
  <si>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</si>
  <si>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</si>
  <si>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</si>
  <si>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</si>
  <si>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</si>
  <si>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</si>
  <si>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</si>
  <si>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</si>
  <si>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</si>
  <si>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</si>
  <si>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</si>
  <si>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</si>
  <si>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</si>
  <si>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</si>
  <si>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</si>
  <si>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</si>
  <si>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</si>
  <si>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</si>
  <si>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</si>
  <si>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</si>
  <si>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</si>
  <si>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</si>
  <si>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</si>
  <si>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</si>
  <si>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</si>
  <si>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</si>
  <si>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</si>
  <si>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</si>
  <si>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</si>
  <si>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</si>
  <si>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</si>
  <si>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</si>
  <si>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</si>
  <si>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</si>
  <si>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</si>
  <si>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</si>
  <si>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</si>
  <si>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</si>
  <si>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</si>
  <si>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</si>
  <si>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</si>
  <si>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</si>
  <si>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</si>
  <si>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</si>
  <si>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</si>
  <si>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</si>
  <si>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</si>
  <si>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</si>
  <si>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</si>
  <si>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</si>
  <si>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</si>
  <si>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</si>
  <si>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</si>
  <si>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</si>
  <si>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</si>
  <si>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</si>
  <si>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</si>
  <si>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</si>
  <si>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</si>
  <si>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</si>
  <si>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</si>
  <si>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</si>
  <si>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</si>
  <si>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</si>
  <si>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</si>
  <si>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</si>
  <si>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</si>
  <si>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</si>
  <si>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</si>
  <si>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</si>
  <si>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</si>
  <si>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</si>
  <si>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</si>
  <si>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</si>
  <si>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</si>
  <si>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</si>
  <si>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</si>
  <si>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</si>
  <si>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</si>
  <si>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</si>
  <si>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</si>
  <si>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</si>
  <si>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</si>
  <si>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</si>
  <si>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</si>
  <si>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</si>
  <si>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</si>
  <si>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</si>
  <si>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</si>
  <si>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</si>
  <si>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</si>
  <si>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</si>
  <si>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</si>
  <si>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</si>
  <si>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</si>
  <si>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</si>
  <si>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</si>
  <si>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</si>
  <si>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</si>
  <si>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</si>
  <si>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</si>
  <si>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</si>
  <si>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</si>
  <si>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</si>
  <si>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</si>
  <si>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</si>
  <si>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</si>
  <si>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</si>
  <si>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</si>
  <si>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</si>
  <si>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</si>
  <si>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</si>
  <si>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</si>
  <si>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</si>
  <si>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</si>
  <si>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</si>
  <si>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</si>
  <si>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</si>
  <si>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</si>
  <si>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</si>
  <si>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</si>
  <si>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</si>
  <si>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</si>
  <si>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</si>
  <si>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</si>
  <si>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</si>
  <si>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</si>
  <si>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</si>
  <si>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</si>
  <si>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</si>
  <si>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</si>
  <si>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</si>
  <si>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</si>
  <si>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</si>
  <si>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</si>
  <si>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</si>
  <si>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</si>
  <si>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</si>
  <si>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</si>
  <si>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</si>
  <si>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</si>
  <si>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</si>
  <si>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</si>
  <si>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</si>
  <si>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</si>
  <si>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</si>
  <si>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</si>
  <si>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</si>
  <si>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</si>
  <si>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</si>
  <si>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</si>
  <si>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</si>
  <si>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</si>
  <si>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</si>
  <si>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</si>
  <si>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</si>
  <si>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</si>
  <si>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</si>
  <si>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</si>
  <si>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</si>
  <si>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</si>
  <si>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</si>
  <si>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</si>
  <si>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</si>
  <si>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</si>
  <si>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</si>
  <si>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</si>
  <si>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</si>
  <si>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</si>
  <si>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</si>
  <si>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</si>
  <si>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</si>
  <si>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</si>
  <si>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</si>
  <si>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</si>
  <si>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</si>
  <si>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</si>
  <si>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</si>
  <si>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</si>
  <si>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</si>
  <si>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</si>
  <si>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</si>
  <si>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</si>
  <si>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</si>
  <si>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</si>
  <si>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</si>
  <si>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</si>
  <si>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</si>
  <si>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</si>
  <si>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</si>
  <si>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</si>
  <si>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</si>
  <si>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</si>
  <si>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</si>
  <si>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</si>
  <si>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</si>
  <si>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</si>
  <si>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</si>
  <si>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</si>
  <si>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</si>
  <si>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</si>
  <si>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</si>
  <si>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</si>
  <si>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</si>
  <si>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</si>
  <si>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</si>
  <si>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</si>
  <si>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</si>
  <si>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</si>
  <si>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</si>
  <si>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</si>
  <si>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</si>
  <si>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</si>
  <si>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</si>
  <si>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</si>
  <si>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</si>
  <si>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</si>
  <si>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</si>
  <si>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</si>
  <si>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</si>
  <si>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</si>
  <si>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</si>
  <si>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</si>
  <si>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</si>
  <si>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</si>
  <si>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</si>
  <si>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</si>
  <si>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</si>
  <si>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</si>
  <si>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</si>
  <si>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</si>
  <si>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</si>
  <si>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</si>
  <si>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</si>
  <si>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</si>
  <si>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</si>
  <si>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</si>
  <si>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</si>
  <si>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</si>
  <si>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</si>
  <si>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</si>
  <si>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</si>
  <si>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</si>
  <si>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</si>
  <si>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</si>
  <si>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</si>
  <si>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</si>
  <si>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</si>
  <si>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</si>
  <si>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</si>
  <si>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</si>
  <si>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</si>
  <si>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</si>
  <si>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</si>
  <si>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</si>
  <si>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</si>
  <si>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</si>
  <si>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</si>
  <si>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</si>
  <si>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</si>
  <si>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</si>
  <si>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</si>
  <si>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</si>
  <si>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</si>
  <si>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</si>
  <si>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</si>
  <si>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</si>
  <si>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</si>
  <si>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</si>
  <si>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</si>
  <si>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</si>
  <si>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</si>
  <si>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</si>
  <si>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</si>
  <si>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</si>
  <si>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</si>
  <si>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</si>
  <si>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</si>
  <si>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</si>
  <si>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</si>
  <si>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</si>
  <si>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</si>
  <si>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</si>
  <si>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</si>
  <si>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</si>
  <si>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</si>
  <si>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</si>
  <si>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</si>
  <si>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</si>
  <si>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</si>
  <si>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</si>
  <si>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</si>
  <si>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</si>
  <si>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</si>
  <si>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</si>
  <si>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</si>
  <si>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</si>
  <si>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</si>
  <si>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</si>
  <si>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</si>
  <si>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</si>
  <si>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</si>
  <si>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</si>
  <si>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</si>
  <si>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</si>
  <si>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</si>
  <si>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</si>
  <si>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</si>
  <si>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</si>
  <si>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</si>
  <si>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</si>
  <si>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</si>
  <si>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</si>
  <si>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</si>
  <si>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</si>
  <si>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</si>
  <si>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</si>
  <si>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</si>
  <si>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</si>
  <si>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</si>
  <si>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</si>
  <si>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</si>
  <si>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</si>
  <si>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</si>
  <si>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</si>
  <si>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</si>
  <si>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</si>
  <si>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</si>
  <si>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</si>
  <si>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</si>
  <si>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</si>
  <si>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</si>
  <si>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</si>
  <si>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</si>
  <si>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</si>
  <si>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</si>
  <si>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</si>
  <si>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</si>
  <si>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</si>
  <si>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</si>
  <si>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</si>
  <si>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</si>
  <si>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</si>
  <si>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</si>
  <si>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</si>
  <si>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</si>
  <si>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</si>
  <si>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</si>
  <si>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</si>
  <si>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</si>
  <si>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</si>
  <si>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</si>
  <si>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</si>
  <si>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</si>
  <si>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</si>
  <si>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</si>
  <si>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</si>
  <si>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</si>
  <si>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</si>
  <si>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</si>
  <si>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</si>
  <si>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</si>
  <si>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</si>
  <si>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</si>
  <si>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</si>
  <si>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</si>
  <si>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</si>
  <si>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</si>
  <si>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</si>
  <si>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</si>
  <si>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</si>
  <si>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</si>
  <si>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</si>
  <si>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</si>
  <si>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</si>
  <si>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</si>
  <si>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</si>
  <si>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</si>
  <si>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</si>
  <si>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</si>
  <si>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</si>
  <si>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</si>
  <si>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</si>
  <si>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</si>
  <si>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</si>
  <si>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</si>
  <si>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</si>
  <si>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</si>
  <si>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</si>
  <si>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</si>
  <si>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</si>
  <si>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</si>
  <si>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</si>
  <si>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</si>
  <si>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</si>
  <si>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</si>
  <si>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</si>
  <si>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</si>
  <si>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</si>
  <si>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</si>
  <si>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</si>
  <si>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</si>
  <si>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</si>
  <si>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</si>
  <si>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</si>
  <si>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</si>
  <si>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</si>
  <si>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</si>
  <si>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</si>
  <si>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</si>
  <si>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</si>
  <si>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</si>
  <si>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</si>
  <si>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</si>
  <si>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</si>
  <si>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</si>
  <si>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</si>
  <si>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</si>
  <si>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</si>
  <si>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</si>
  <si>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</si>
  <si>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</si>
  <si>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</si>
  <si>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</si>
  <si>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</si>
  <si>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</si>
  <si>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</si>
  <si>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</si>
  <si>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</si>
  <si>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</si>
  <si>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</si>
  <si>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</si>
  <si>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</si>
  <si>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</si>
  <si>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</si>
  <si>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</si>
  <si>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</si>
  <si>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</si>
  <si>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</si>
  <si>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</si>
  <si>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</si>
  <si>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</si>
  <si>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</si>
  <si>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</si>
  <si>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</si>
  <si>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</si>
  <si>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</si>
  <si>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</si>
  <si>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</si>
  <si>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</si>
  <si>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</si>
  <si>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</si>
  <si>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</si>
  <si>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</si>
  <si>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</si>
  <si>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</si>
  <si>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</si>
  <si>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</si>
  <si>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</si>
  <si>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</si>
  <si>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</si>
  <si>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</si>
  <si>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</si>
  <si>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</si>
  <si>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</si>
  <si>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</si>
  <si>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</si>
  <si>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</si>
  <si>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</si>
  <si>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</si>
  <si>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</si>
  <si>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</si>
  <si>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</si>
  <si>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</si>
  <si>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</si>
  <si>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</si>
  <si>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</si>
  <si>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</si>
  <si>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</si>
  <si>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</si>
  <si>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</si>
  <si>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</si>
  <si>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</si>
  <si>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</si>
  <si>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</si>
  <si>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</si>
  <si>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</si>
  <si>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</si>
  <si>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</si>
  <si>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</si>
  <si>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</si>
  <si>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</si>
  <si>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</si>
  <si>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</si>
  <si>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</si>
  <si>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</si>
  <si>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</si>
  <si>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</si>
  <si>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</si>
  <si>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</si>
  <si>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</si>
  <si>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</si>
  <si>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</si>
  <si>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</si>
  <si>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</si>
  <si>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</si>
  <si>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</si>
  <si>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</si>
  <si>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</si>
  <si>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</si>
  <si>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</si>
  <si>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</si>
  <si>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</si>
  <si>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</si>
  <si>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</si>
  <si>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</si>
  <si>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</si>
  <si>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</si>
  <si>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</si>
  <si>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</si>
  <si>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</si>
  <si>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</si>
  <si>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</si>
  <si>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</si>
  <si>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</si>
  <si>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</si>
  <si>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</si>
  <si>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</si>
  <si>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</si>
  <si>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</si>
  <si>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</si>
  <si>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</si>
  <si>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</si>
  <si>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</si>
  <si>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</si>
  <si>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</si>
  <si>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</si>
  <si>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</si>
  <si>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</si>
  <si>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</si>
  <si>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</si>
  <si>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</si>
  <si>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</si>
  <si>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</si>
  <si>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</si>
  <si>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</si>
  <si>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</si>
  <si>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</si>
  <si>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</si>
  <si>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</si>
  <si>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</si>
  <si>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</si>
  <si>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</si>
  <si>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</si>
  <si>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</si>
  <si>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</si>
  <si>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</si>
  <si>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</si>
  <si>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</si>
  <si>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</si>
  <si>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</si>
  <si>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</si>
  <si>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</si>
  <si>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</si>
  <si>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</si>
  <si>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</si>
  <si>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</si>
  <si>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</si>
  <si>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</si>
  <si>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</si>
  <si>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</si>
  <si>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</si>
  <si>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</si>
  <si>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</si>
  <si>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</si>
  <si>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</si>
  <si>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</si>
  <si>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</si>
  <si>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</si>
  <si>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</si>
  <si>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</si>
  <si>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</si>
  <si>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</si>
  <si>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</si>
  <si>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</si>
  <si>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</si>
  <si>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</si>
  <si>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</si>
  <si>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</si>
  <si>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</si>
  <si>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</si>
  <si>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</si>
  <si>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</si>
  <si>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</si>
  <si>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</si>
  <si>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</si>
  <si>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</si>
  <si>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</si>
  <si>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</si>
  <si>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</si>
  <si>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</si>
  <si>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</si>
  <si>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</si>
  <si>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</si>
  <si>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</si>
  <si>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</si>
  <si>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</si>
  <si>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</si>
  <si>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</si>
  <si>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</si>
  <si>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</si>
  <si>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</si>
  <si>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</si>
  <si>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</si>
  <si>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</si>
  <si>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</si>
  <si>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</si>
  <si>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</si>
  <si>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</si>
  <si>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</si>
  <si>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</si>
  <si>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</si>
  <si>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</si>
  <si>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</si>
  <si>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</si>
  <si>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</si>
  <si>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</si>
  <si>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</si>
  <si>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</si>
  <si>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</si>
  <si>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</si>
  <si>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</si>
  <si>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</si>
  <si>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</si>
  <si>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</si>
  <si>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</si>
  <si>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</si>
  <si>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</si>
  <si>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</si>
  <si>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</si>
  <si>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</si>
  <si>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</si>
  <si>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</si>
  <si>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</si>
  <si>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</si>
  <si>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</si>
  <si>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</si>
  <si>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</si>
  <si>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</si>
  <si>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</si>
  <si>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</si>
  <si>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</si>
  <si>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</si>
  <si>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</si>
  <si>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</si>
  <si>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</si>
  <si>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</si>
  <si>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</si>
  <si>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</si>
  <si>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</si>
  <si>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</si>
  <si>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</si>
  <si>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</si>
  <si>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</si>
  <si>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</si>
  <si>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</si>
  <si>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</si>
  <si>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</si>
  <si>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</si>
  <si>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</si>
  <si>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</si>
  <si>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</si>
  <si>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</si>
  <si>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</si>
  <si>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</si>
  <si>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</si>
  <si>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</si>
  <si>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</si>
  <si>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</si>
  <si>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</si>
  <si>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</si>
  <si>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</si>
  <si>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</si>
  <si>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</si>
  <si>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</si>
  <si>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</si>
  <si>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</si>
  <si>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</si>
  <si>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</si>
  <si>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</si>
  <si>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</si>
  <si>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</si>
  <si>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</si>
  <si>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</si>
  <si>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</si>
  <si>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</si>
  <si>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</si>
  <si>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</si>
  <si>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</si>
  <si>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</si>
  <si>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</si>
  <si>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</si>
  <si>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</si>
  <si>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</si>
  <si>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</si>
  <si>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</si>
  <si>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</si>
  <si>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</si>
  <si>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</si>
  <si>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</si>
  <si>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</si>
  <si>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</si>
  <si>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</si>
  <si>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</si>
  <si>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</si>
  <si>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</si>
  <si>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</si>
  <si>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</si>
  <si>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</si>
  <si>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</si>
  <si>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</si>
  <si>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</si>
  <si>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</si>
  <si>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</si>
  <si>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</si>
  <si>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</si>
  <si>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</si>
  <si>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</si>
  <si>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</si>
  <si>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</si>
  <si>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</si>
  <si>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</si>
  <si>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</si>
  <si>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</si>
  <si>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</si>
  <si>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</si>
  <si>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</si>
  <si>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</si>
  <si>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</si>
  <si>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</si>
  <si>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</si>
  <si>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</si>
  <si>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</si>
  <si>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</si>
  <si>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</si>
  <si>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</si>
  <si>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</si>
  <si>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</si>
  <si>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</si>
  <si>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</si>
  <si>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</si>
  <si>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</si>
  <si>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</si>
  <si>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</si>
  <si>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</si>
  <si>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</si>
  <si>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</si>
  <si>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</si>
  <si>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</si>
  <si>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</si>
  <si>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</si>
  <si>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</si>
  <si>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</si>
  <si>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</si>
  <si>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</si>
  <si>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</si>
  <si>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</si>
  <si>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</si>
  <si>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</si>
  <si>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</si>
  <si>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</si>
  <si>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</si>
  <si>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</si>
  <si>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</si>
  <si>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</si>
  <si>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</si>
  <si>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</si>
  <si>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</si>
  <si>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</si>
  <si>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</si>
  <si>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</si>
  <si>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</si>
  <si>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</si>
  <si>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</si>
  <si>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</si>
  <si>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</si>
  <si>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</si>
  <si>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</si>
  <si>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</si>
  <si>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</si>
  <si>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</si>
  <si>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</si>
  <si>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</si>
  <si>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</si>
  <si>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</si>
  <si>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</si>
  <si>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</si>
  <si>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</si>
  <si>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</si>
  <si>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</si>
  <si>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</si>
  <si>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</si>
  <si>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</si>
  <si>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</si>
  <si>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</si>
  <si>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</si>
  <si>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</si>
  <si>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</si>
  <si>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</si>
  <si>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</si>
  <si>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</si>
  <si>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</si>
  <si>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</si>
  <si>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</si>
  <si>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</si>
  <si>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</si>
  <si>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</si>
  <si>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</si>
  <si>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</si>
  <si>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</si>
  <si>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</si>
  <si>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</si>
  <si>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</si>
  <si>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</si>
  <si>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</si>
  <si>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</si>
  <si>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</si>
  <si>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</si>
  <si>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</si>
  <si>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</si>
  <si>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</si>
  <si>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</si>
  <si>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</si>
  <si>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</si>
  <si>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</si>
  <si>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</si>
  <si>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</si>
  <si>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</si>
  <si>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</si>
  <si>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</si>
  <si>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</si>
  <si>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</si>
  <si>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</si>
  <si>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</si>
  <si>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</si>
  <si>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</si>
  <si>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</si>
  <si>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</si>
  <si>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</si>
  <si>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</si>
  <si>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</si>
  <si>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</si>
  <si>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</si>
  <si>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</si>
  <si>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</si>
  <si>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</si>
  <si>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</si>
  <si>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</si>
  <si>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</si>
  <si>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</si>
  <si>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</si>
  <si>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</si>
  <si>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</si>
  <si>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</si>
  <si>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</si>
  <si>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</si>
  <si>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</si>
  <si>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</si>
  <si>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</si>
  <si>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</si>
  <si>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</si>
  <si>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</si>
  <si>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</si>
  <si>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</si>
  <si>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</si>
  <si>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</si>
  <si>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</si>
  <si>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</si>
  <si>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</si>
  <si>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</si>
  <si>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</si>
  <si>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</si>
  <si>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</si>
  <si>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</si>
  <si>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</si>
  <si>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</si>
  <si>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</si>
  <si>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</si>
  <si>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</si>
  <si>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</si>
  <si>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</si>
  <si>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</si>
  <si>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</si>
  <si>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</si>
  <si>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</si>
  <si>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</si>
  <si>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</si>
  <si>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</si>
  <si>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</si>
  <si>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</si>
  <si>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</si>
  <si>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</si>
  <si>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</si>
  <si>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</si>
  <si>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</si>
  <si>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</si>
  <si>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</si>
  <si>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</si>
  <si>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</si>
  <si>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</si>
  <si>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</si>
  <si>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</si>
  <si>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</si>
  <si>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</si>
  <si>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</si>
  <si>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</si>
  <si>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</si>
  <si>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</si>
  <si>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</si>
  <si>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</si>
  <si>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</si>
  <si>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</si>
  <si>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</si>
  <si>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</si>
  <si>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</si>
  <si>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</si>
  <si>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</si>
  <si>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</si>
  <si>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</si>
  <si>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</si>
  <si>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</si>
  <si>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</si>
  <si>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</si>
  <si>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</si>
  <si>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</si>
  <si>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</si>
  <si>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</si>
  <si>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</si>
  <si>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</si>
  <si>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</si>
  <si>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</si>
  <si>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</si>
  <si>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</si>
  <si>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</si>
  <si>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</si>
  <si>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</si>
  <si>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</si>
  <si>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</si>
  <si>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</si>
  <si>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</si>
  <si>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</si>
  <si>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</si>
  <si>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</si>
  <si>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</si>
  <si>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</si>
  <si>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</si>
  <si>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</si>
  <si>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</si>
  <si>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</si>
  <si>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</si>
  <si>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</si>
  <si>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</si>
  <si>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</si>
  <si>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</si>
  <si>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</si>
  <si>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</si>
  <si>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</si>
  <si>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</si>
  <si>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</si>
  <si>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</si>
  <si>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</si>
  <si>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</si>
  <si>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</si>
  <si>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</si>
  <si>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</si>
  <si>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</si>
  <si>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</si>
  <si>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</si>
  <si>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</si>
  <si>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</si>
  <si>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</si>
  <si>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</si>
  <si>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</si>
  <si>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</si>
  <si>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</si>
  <si>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</si>
  <si>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</si>
  <si>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</si>
  <si>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</si>
  <si>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</si>
  <si>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</si>
  <si>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</si>
  <si>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</si>
  <si>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</si>
  <si>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</si>
  <si>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</si>
  <si>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</si>
  <si>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</si>
  <si>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</si>
  <si>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</si>
  <si>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</si>
  <si>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</si>
  <si>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</si>
  <si>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</si>
  <si>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</si>
  <si>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</si>
  <si>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</si>
  <si>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</si>
  <si>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</si>
  <si>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</si>
  <si>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</si>
  <si>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</si>
  <si>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</si>
  <si>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</si>
  <si>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</si>
  <si>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</si>
  <si>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</si>
  <si>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</si>
  <si>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</si>
  <si>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</si>
  <si>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</si>
  <si>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</si>
  <si>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</si>
  <si>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</si>
  <si>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</si>
  <si>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</si>
  <si>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</si>
  <si>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</si>
  <si>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</si>
  <si>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</si>
  <si>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</si>
  <si>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</si>
  <si>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</si>
  <si>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</si>
  <si>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</si>
  <si>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</si>
  <si>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</si>
  <si>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</si>
  <si>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</si>
  <si>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</si>
  <si>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</si>
  <si>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</si>
  <si>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</si>
  <si>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</si>
  <si>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</si>
  <si>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</si>
  <si>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</si>
  <si>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</si>
  <si>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</si>
  <si>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</si>
  <si>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</si>
  <si>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</si>
  <si>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</si>
  <si>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</si>
  <si>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</si>
  <si>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</si>
  <si>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</si>
  <si>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</si>
  <si>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</si>
  <si>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</si>
  <si>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</si>
  <si>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</si>
  <si>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</si>
  <si>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</si>
  <si>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</si>
  <si>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</si>
  <si>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</si>
  <si>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</si>
  <si>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</si>
  <si>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</si>
  <si>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</si>
  <si>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</si>
  <si>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</si>
  <si>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</si>
  <si>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</si>
  <si>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</si>
  <si>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</si>
  <si>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</si>
  <si>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</si>
  <si>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</si>
  <si>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</si>
  <si>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</si>
  <si>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</si>
  <si>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</si>
  <si>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</si>
  <si>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</si>
  <si>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</si>
  <si>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</si>
  <si>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</si>
  <si>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</si>
  <si>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</si>
  <si>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</si>
  <si>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</si>
  <si>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</si>
  <si>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</si>
  <si>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</si>
  <si>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</si>
  <si>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</si>
  <si>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</si>
  <si>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</si>
  <si>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</si>
  <si>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</si>
  <si>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</si>
  <si>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</si>
  <si>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</si>
  <si>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</si>
  <si>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</si>
  <si>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</si>
  <si>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</si>
  <si>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</si>
  <si>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</si>
  <si>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</si>
  <si>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</si>
  <si>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</si>
  <si>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</si>
  <si>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</si>
  <si>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</si>
  <si>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</si>
  <si>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</si>
  <si>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</si>
  <si>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</si>
  <si>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</si>
  <si>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</si>
  <si>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</si>
  <si>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</si>
  <si>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</si>
  <si>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</si>
  <si>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</si>
  <si>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</si>
  <si>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</si>
  <si>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</si>
  <si>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</si>
  <si>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</si>
  <si>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</si>
  <si>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</si>
  <si>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</si>
  <si>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</si>
  <si>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</si>
  <si>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</si>
  <si>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</si>
  <si>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</si>
  <si>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</si>
  <si>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</si>
  <si>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</si>
  <si>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</si>
  <si>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</si>
  <si>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</si>
  <si>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</si>
  <si>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</si>
  <si>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</si>
  <si>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</si>
  <si>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</si>
  <si>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</si>
  <si>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</si>
  <si>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</si>
  <si>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</si>
  <si>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</si>
  <si>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</si>
  <si>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</si>
  <si>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</si>
  <si>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</si>
  <si>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</si>
  <si>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</si>
  <si>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</si>
  <si>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</si>
  <si>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</si>
  <si>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</si>
  <si>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</si>
  <si>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</si>
  <si>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</si>
  <si>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</si>
  <si>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</si>
  <si>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</si>
  <si>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</si>
  <si>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</si>
  <si>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</si>
  <si>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</si>
  <si>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</si>
  <si>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</si>
  <si>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</si>
  <si>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</si>
  <si>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</si>
  <si>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</si>
  <si>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</si>
  <si>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</si>
  <si>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</si>
  <si>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</si>
  <si>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</si>
  <si>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</si>
  <si>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</si>
  <si>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</si>
  <si>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</si>
  <si>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</si>
  <si>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</si>
  <si>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</si>
  <si>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</si>
  <si>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</si>
  <si>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</si>
  <si>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</si>
  <si>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</si>
  <si>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</si>
  <si>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</si>
  <si>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</si>
  <si>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</si>
  <si>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</si>
  <si>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</si>
  <si>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</si>
  <si>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</si>
  <si>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</si>
  <si>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</si>
  <si>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</si>
  <si>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</si>
  <si>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</si>
  <si>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</si>
  <si>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</si>
  <si>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</si>
  <si>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</si>
  <si>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</si>
  <si>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</si>
  <si>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</si>
  <si>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</si>
  <si>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</si>
  <si>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</si>
  <si>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</si>
  <si>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</si>
  <si>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</si>
  <si>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</si>
  <si>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</si>
  <si>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</si>
  <si>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</si>
  <si>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</si>
  <si>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</si>
  <si>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</si>
  <si>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</si>
  <si>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</si>
  <si>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</si>
  <si>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</si>
  <si>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</si>
  <si>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</si>
  <si>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</si>
  <si>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</si>
  <si>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</si>
  <si>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</si>
  <si>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</si>
  <si>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</si>
  <si>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</si>
  <si>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</si>
  <si>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</si>
  <si>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</si>
  <si>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</si>
  <si>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</si>
  <si>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</si>
  <si>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</si>
  <si>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</si>
  <si>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</si>
  <si>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</si>
  <si>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</si>
  <si>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</si>
  <si>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</si>
  <si>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</si>
  <si>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</si>
  <si>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</si>
  <si>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</si>
  <si>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</si>
  <si>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</si>
  <si>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</si>
  <si>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</si>
  <si>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</si>
  <si>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</si>
  <si>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</si>
  <si>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</si>
  <si>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</si>
  <si>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</si>
  <si>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</si>
  <si>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</si>
  <si>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</si>
  <si>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</si>
  <si>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</si>
  <si>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</si>
  <si>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</si>
  <si>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</si>
  <si>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</si>
  <si>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</si>
  <si>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</si>
  <si>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</si>
  <si>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</si>
  <si>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</si>
  <si>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</si>
  <si>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</si>
  <si>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</si>
  <si>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</si>
  <si>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</si>
  <si>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</si>
  <si>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</si>
  <si>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</si>
  <si>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</si>
  <si>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</si>
  <si>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</si>
  <si>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</si>
  <si>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</si>
  <si>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</si>
  <si>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</si>
  <si>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</si>
  <si>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</si>
  <si>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</si>
  <si>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</si>
  <si>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</si>
  <si>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</si>
  <si>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</si>
  <si>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</si>
  <si>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</si>
  <si>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</si>
  <si>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</si>
  <si>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</si>
  <si>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</si>
  <si>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</si>
  <si>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</si>
  <si>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</si>
  <si>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</si>
  <si>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</si>
  <si>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</si>
  <si>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</si>
  <si>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</si>
  <si>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</si>
  <si>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</si>
  <si>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</si>
  <si>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</si>
  <si>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</si>
  <si>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</si>
  <si>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</si>
  <si>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</si>
  <si>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</si>
  <si>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</si>
  <si>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</si>
  <si>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</si>
  <si>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</si>
  <si>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</si>
  <si>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</si>
  <si>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</si>
  <si>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</si>
  <si>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</si>
  <si>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</si>
  <si>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</si>
  <si>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</si>
  <si>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</si>
  <si>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</si>
  <si>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</si>
  <si>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</si>
  <si>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</si>
  <si>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</si>
  <si>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</si>
  <si>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</si>
  <si>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</si>
  <si>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</si>
  <si>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</si>
  <si>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</si>
  <si>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</si>
  <si>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</si>
  <si>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</si>
  <si>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</si>
  <si>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</si>
  <si>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</si>
  <si>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</si>
  <si>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</si>
  <si>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</si>
  <si>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</si>
  <si>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</si>
  <si>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</si>
  <si>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</si>
  <si>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</si>
  <si>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</si>
  <si>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</si>
  <si>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</si>
  <si>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</si>
  <si>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</si>
  <si>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</si>
  <si>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</si>
  <si>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</si>
  <si>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</si>
  <si>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</si>
  <si>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</si>
  <si>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</si>
  <si>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</si>
  <si>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</si>
  <si>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</si>
  <si>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</si>
  <si>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</si>
  <si>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</si>
  <si>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</si>
  <si>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</si>
  <si>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</si>
  <si>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</si>
  <si>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</si>
  <si>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</si>
  <si>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</si>
  <si>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</si>
  <si>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</si>
  <si>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</si>
  <si>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</si>
  <si>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</si>
  <si>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</si>
  <si>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</si>
  <si>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</si>
  <si>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</si>
  <si>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</si>
  <si>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</si>
  <si>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</si>
  <si>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</si>
  <si>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</si>
  <si>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</si>
  <si>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</si>
  <si>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</si>
  <si>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</si>
  <si>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</si>
  <si>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</si>
  <si>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</si>
  <si>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</si>
  <si>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</si>
  <si>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</si>
  <si>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</si>
  <si>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</si>
  <si>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</si>
  <si>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</si>
  <si>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</si>
  <si>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</si>
  <si>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</si>
  <si>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</si>
  <si>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</si>
  <si>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</si>
  <si>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</si>
  <si>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</si>
  <si>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</si>
  <si>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</si>
  <si>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</si>
  <si>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</si>
  <si>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</si>
  <si>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</si>
  <si>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</si>
  <si>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</si>
  <si>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</si>
  <si>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</si>
  <si>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</si>
  <si>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</si>
  <si>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</si>
  <si>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</si>
  <si>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</si>
  <si>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</si>
  <si>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</si>
  <si>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</si>
  <si>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</si>
  <si>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</si>
  <si>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</si>
  <si>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</si>
  <si>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</si>
  <si>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</si>
  <si>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</si>
  <si>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</si>
  <si>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</si>
  <si>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</si>
  <si>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</si>
  <si>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</si>
  <si>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</si>
  <si>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</si>
  <si>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</si>
  <si>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</si>
  <si>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</si>
  <si>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</si>
  <si>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</si>
  <si>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</si>
  <si>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</si>
  <si>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</si>
  <si>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</si>
  <si>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</si>
  <si>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</si>
  <si>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</si>
  <si>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</si>
  <si>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</si>
  <si>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</si>
  <si>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</si>
  <si>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</si>
  <si>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</si>
  <si>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</si>
  <si>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</si>
  <si>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</si>
  <si>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</si>
  <si>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</si>
  <si>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</si>
  <si>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</si>
  <si>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</si>
  <si>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</si>
  <si>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</si>
  <si>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</si>
  <si>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</si>
  <si>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</si>
  <si>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</si>
  <si>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</si>
  <si>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</si>
  <si>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</si>
  <si>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</si>
  <si>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</si>
  <si>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</si>
  <si>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</si>
  <si>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</si>
  <si>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</si>
  <si>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</si>
  <si>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</si>
  <si>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</si>
  <si>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</si>
  <si>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</si>
  <si>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</si>
  <si>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</si>
  <si>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</si>
  <si>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</si>
  <si>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</si>
  <si>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</si>
  <si>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</si>
  <si>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</si>
  <si>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</si>
  <si>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</si>
  <si>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</si>
  <si>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</si>
  <si>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</si>
  <si>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</si>
  <si>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</si>
  <si>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</si>
  <si>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</si>
  <si>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</si>
  <si>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</si>
  <si>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</si>
  <si>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</si>
  <si>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</si>
  <si>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</si>
  <si>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</si>
  <si>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</si>
  <si>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</si>
  <si>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</si>
  <si>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</si>
  <si>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</si>
  <si>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</si>
  <si>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</si>
  <si>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</si>
  <si>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</si>
  <si>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</si>
  <si>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</si>
  <si>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</si>
  <si>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</si>
  <si>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</si>
  <si>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</si>
  <si>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</si>
  <si>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</si>
  <si>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</si>
  <si>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</si>
  <si>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</si>
  <si>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</si>
  <si>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</si>
  <si>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</si>
  <si>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</si>
  <si>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</si>
  <si>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</si>
  <si>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</si>
  <si>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</si>
  <si>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</si>
  <si>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</si>
  <si>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</si>
  <si>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</si>
  <si>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</si>
  <si>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</si>
  <si>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</si>
  <si>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</si>
  <si>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</si>
  <si>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</si>
  <si>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</si>
  <si>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</si>
  <si>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</si>
  <si>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</si>
  <si>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</si>
  <si>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</si>
  <si>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</si>
  <si>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</si>
  <si>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</si>
  <si>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</si>
  <si>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</si>
  <si>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</si>
  <si>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</si>
  <si>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</si>
  <si>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</si>
  <si>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</si>
  <si>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</si>
  <si>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</si>
  <si>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</si>
  <si>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</si>
  <si>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</si>
  <si>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</si>
  <si>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</si>
  <si>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</si>
  <si>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</si>
  <si>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</si>
  <si>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</si>
  <si>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</si>
  <si>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</si>
  <si>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</si>
  <si>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</si>
  <si>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</si>
  <si>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</si>
  <si>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</si>
  <si>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</si>
  <si>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</si>
  <si>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</si>
  <si>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</si>
  <si>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</si>
  <si>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</si>
  <si>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</si>
  <si>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</si>
  <si>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</si>
  <si>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</si>
  <si>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</si>
  <si>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</si>
  <si>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</si>
  <si>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</si>
  <si>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</si>
  <si>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</si>
  <si>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</si>
  <si>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</si>
  <si>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</si>
  <si>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</si>
  <si>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</si>
  <si>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</si>
  <si>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</si>
  <si>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</si>
  <si>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</si>
  <si>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</si>
  <si>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</si>
  <si>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</si>
  <si>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</si>
  <si>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</si>
  <si>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</si>
  <si>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</si>
  <si>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</si>
  <si>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</si>
  <si>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</si>
  <si>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</si>
  <si>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</si>
  <si>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</si>
  <si>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</si>
  <si>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</si>
  <si>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</si>
  <si>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</si>
  <si>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</si>
  <si>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</si>
  <si>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</si>
  <si>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</si>
  <si>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</si>
  <si>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</si>
  <si>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</si>
  <si>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</si>
  <si>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</si>
  <si>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</si>
  <si>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</si>
  <si>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</si>
  <si>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</si>
  <si>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</si>
  <si>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</si>
  <si>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</si>
  <si>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</si>
  <si>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</si>
  <si>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</si>
  <si>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</si>
  <si>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</si>
  <si>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</si>
  <si>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</si>
  <si>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</si>
  <si>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</si>
  <si>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</si>
  <si>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</si>
  <si>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</si>
  <si>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</si>
  <si>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</si>
  <si>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</si>
  <si>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</si>
  <si>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</si>
  <si>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</si>
  <si>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</si>
  <si>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</si>
  <si>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</si>
  <si>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</si>
  <si>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</si>
  <si>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</si>
  <si>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</si>
  <si>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</si>
  <si>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</si>
  <si>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</si>
  <si>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</si>
  <si>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</si>
  <si>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</si>
  <si>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</si>
  <si>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</si>
  <si>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</si>
  <si>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</si>
  <si>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</si>
  <si>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</si>
  <si>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</si>
  <si>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</si>
  <si>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</si>
  <si>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</si>
  <si>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</si>
  <si>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</si>
  <si>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</si>
  <si>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</si>
  <si>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</si>
  <si>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</si>
  <si>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</si>
  <si>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</si>
  <si>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</si>
  <si>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</si>
  <si>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</si>
  <si>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</si>
  <si>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</si>
  <si>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</si>
  <si>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</si>
  <si>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</si>
  <si>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</si>
  <si>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</si>
  <si>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</si>
  <si>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</si>
  <si>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</si>
  <si>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</si>
  <si>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</si>
  <si>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</si>
  <si>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</si>
  <si>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</si>
  <si>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</si>
  <si>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</si>
  <si>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</si>
  <si>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</si>
  <si>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</si>
  <si>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</si>
  <si>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</si>
  <si>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</si>
  <si>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</si>
  <si>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</si>
  <si>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</si>
  <si>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</si>
  <si>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</si>
  <si>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</si>
  <si>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</si>
  <si>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</si>
  <si>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</si>
  <si>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</si>
  <si>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</si>
  <si>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</si>
  <si>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</si>
  <si>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</si>
  <si>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</si>
  <si>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</si>
  <si>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</si>
  <si>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</si>
  <si>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</si>
  <si>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</si>
  <si>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</si>
  <si>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</si>
  <si>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</si>
  <si>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</si>
  <si>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</si>
  <si>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</si>
  <si>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</si>
  <si>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</si>
  <si>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</si>
  <si>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</si>
  <si>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</si>
  <si>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</si>
  <si>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</si>
  <si>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</si>
  <si>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</si>
  <si>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</si>
  <si>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</si>
  <si>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</si>
  <si>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</si>
  <si>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</si>
  <si>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</si>
  <si>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</si>
  <si>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</si>
  <si>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</si>
  <si>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</si>
  <si>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</si>
  <si>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</si>
  <si>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</si>
  <si>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</si>
  <si>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</si>
  <si>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</si>
  <si>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</si>
  <si>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</si>
  <si>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</si>
  <si>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</si>
  <si>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</si>
  <si>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</si>
  <si>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</si>
  <si>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</si>
  <si>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</si>
  <si>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</si>
  <si>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</si>
  <si>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</si>
  <si>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</si>
  <si>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</si>
  <si>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</si>
  <si>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</si>
  <si>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</si>
  <si>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</si>
  <si>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</si>
  <si>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</si>
  <si>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</si>
  <si>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</si>
  <si>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</si>
  <si>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</si>
  <si>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</si>
  <si>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</si>
  <si>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</si>
  <si>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</si>
  <si>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</si>
  <si>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</si>
  <si>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</si>
  <si>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</si>
  <si>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</si>
  <si>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</si>
  <si>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</si>
  <si>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</si>
  <si>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</si>
  <si>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</si>
  <si>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</si>
  <si>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</si>
  <si>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</si>
  <si>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</si>
  <si>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</si>
  <si>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</si>
  <si>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</si>
  <si>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</si>
  <si>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</si>
  <si>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</si>
  <si>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</si>
  <si>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</si>
  <si>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</si>
  <si>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</si>
  <si>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</si>
  <si>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</si>
  <si>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</si>
  <si>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</si>
  <si>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</si>
  <si>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</si>
  <si>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</si>
  <si>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</si>
  <si>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</si>
  <si>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</si>
  <si>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</si>
  <si>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</si>
  <si>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</si>
  <si>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</si>
  <si>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</si>
  <si>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</si>
  <si>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</si>
  <si>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</si>
  <si>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</si>
  <si>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</si>
  <si>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</si>
  <si>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</si>
  <si>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</si>
  <si>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</si>
  <si>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</si>
  <si>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</si>
  <si>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</si>
  <si>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</si>
  <si>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</si>
  <si>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</si>
  <si>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</si>
  <si>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</si>
  <si>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</si>
  <si>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</si>
  <si>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</si>
  <si>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</si>
  <si>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</si>
  <si>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</si>
  <si>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</si>
  <si>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</si>
  <si>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</si>
  <si>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</si>
  <si>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</si>
  <si>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</si>
  <si>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</si>
  <si>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</si>
  <si>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</si>
  <si>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</si>
  <si>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</si>
  <si>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</si>
  <si>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</si>
  <si>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</si>
  <si>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</si>
  <si>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</si>
  <si>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</si>
  <si>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</si>
  <si>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</si>
  <si>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</si>
  <si>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</si>
  <si>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</si>
  <si>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</si>
  <si>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</si>
  <si>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</si>
  <si>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</si>
  <si>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</si>
  <si>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</si>
  <si>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</si>
  <si>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</si>
  <si>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</si>
  <si>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</si>
  <si>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</si>
  <si>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</si>
  <si>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</si>
  <si>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</si>
  <si>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</si>
  <si>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</si>
  <si>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</si>
  <si>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</si>
  <si>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</si>
  <si>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</si>
  <si>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</si>
  <si>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</si>
  <si>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</si>
  <si>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</si>
  <si>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</si>
  <si>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</si>
  <si>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</si>
  <si>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</si>
  <si>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</si>
  <si>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</si>
  <si>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</si>
  <si>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</si>
  <si>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</si>
  <si>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</si>
  <si>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</si>
  <si>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</si>
  <si>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</si>
  <si>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</si>
  <si>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</si>
  <si>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</si>
  <si>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</si>
  <si>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</si>
  <si>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</si>
  <si>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</si>
  <si>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</si>
  <si>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</si>
  <si>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</si>
  <si>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</si>
  <si>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</si>
  <si>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</si>
  <si>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</si>
  <si>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</si>
  <si>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</si>
  <si>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</si>
  <si>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</si>
  <si>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</si>
  <si>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</si>
  <si>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</si>
  <si>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</si>
  <si>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</si>
  <si>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</si>
  <si>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</si>
  <si>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</si>
  <si>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</si>
  <si>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</si>
  <si>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</si>
  <si>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</si>
  <si>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</si>
  <si>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</si>
  <si>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</si>
  <si>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</si>
  <si>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</si>
  <si>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</si>
  <si>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</si>
  <si>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</si>
  <si>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</si>
  <si>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</si>
  <si>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</si>
  <si>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</si>
  <si>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</si>
  <si>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</si>
  <si>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</si>
  <si>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</si>
  <si>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</si>
  <si>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</si>
  <si>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</si>
  <si>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</si>
  <si>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</si>
  <si>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</si>
  <si>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</si>
  <si>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</si>
  <si>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</si>
  <si>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</si>
  <si>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</si>
  <si>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</si>
  <si>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</si>
  <si>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</si>
  <si>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</si>
  <si>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</si>
  <si>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</si>
  <si>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</si>
  <si>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</si>
  <si>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</si>
  <si>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</si>
  <si>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</si>
  <si>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</si>
  <si>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</si>
  <si>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</si>
  <si>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</si>
  <si>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</si>
  <si>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</si>
  <si>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</si>
  <si>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</si>
  <si>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</si>
  <si>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</si>
  <si>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</si>
  <si>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</si>
  <si>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</si>
  <si>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</si>
  <si>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</si>
  <si>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</si>
  <si>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</si>
  <si>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</si>
  <si>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</si>
  <si>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</si>
  <si>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</si>
  <si>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</si>
  <si>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</si>
  <si>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</si>
  <si>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</si>
  <si>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</si>
  <si>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</si>
  <si>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</si>
  <si>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</si>
  <si>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</si>
  <si>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</si>
  <si>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</si>
  <si>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</si>
  <si>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</si>
  <si>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</si>
  <si>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</si>
  <si>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</si>
  <si>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</si>
  <si>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</si>
  <si>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</si>
  <si>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</si>
  <si>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</si>
  <si>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</si>
  <si>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</si>
  <si>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</si>
  <si>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</si>
  <si>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</si>
  <si>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</si>
  <si>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</si>
  <si>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</si>
  <si>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</si>
  <si>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</si>
  <si>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</si>
  <si>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</si>
  <si>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</si>
  <si>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</si>
  <si>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</si>
  <si>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</si>
  <si>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</si>
  <si>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</si>
  <si>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</si>
  <si>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</si>
  <si>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</si>
  <si>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</si>
  <si>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</si>
  <si>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</si>
  <si>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</si>
  <si>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</si>
  <si>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</si>
  <si>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</si>
  <si>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</si>
  <si>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</si>
  <si>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</si>
  <si>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</si>
  <si>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</si>
  <si>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</si>
  <si>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</si>
  <si>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</si>
  <si>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</si>
  <si>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</si>
  <si>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</si>
  <si>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</si>
  <si>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</si>
  <si>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</si>
  <si>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</si>
  <si>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</si>
  <si>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</si>
  <si>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</si>
  <si>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</si>
  <si>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</si>
  <si>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</si>
  <si>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</si>
  <si>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</si>
  <si>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</si>
  <si>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</si>
  <si>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</si>
  <si>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</si>
  <si>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</si>
  <si>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</si>
  <si>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</si>
  <si>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</si>
  <si>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</si>
  <si>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</si>
  <si>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</si>
  <si>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</si>
  <si>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</si>
  <si>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</si>
  <si>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</si>
  <si>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</si>
  <si>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</si>
  <si>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</si>
  <si>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</si>
  <si>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</si>
  <si>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</si>
  <si>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</si>
  <si>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</si>
  <si>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</si>
  <si>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</si>
  <si>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</si>
  <si>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</si>
  <si>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</si>
  <si>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</si>
  <si>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</si>
  <si>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</si>
  <si>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</si>
  <si>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</si>
  <si>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</si>
  <si>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</si>
  <si>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</si>
  <si>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</si>
  <si>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</si>
  <si>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</si>
  <si>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</si>
  <si>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</si>
  <si>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</si>
  <si>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</si>
  <si>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</si>
  <si>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</si>
  <si>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</si>
  <si>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</si>
  <si>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</si>
  <si>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</si>
  <si>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</si>
  <si>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</si>
  <si>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</si>
  <si>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</si>
  <si>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</si>
  <si>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</si>
  <si>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</si>
  <si>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</si>
  <si>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</si>
  <si>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</si>
  <si>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</si>
  <si>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</si>
  <si>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</si>
  <si>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</si>
  <si>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</si>
  <si>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</si>
  <si>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</si>
  <si>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</si>
  <si>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</si>
  <si>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</si>
  <si>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</si>
  <si>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</si>
  <si>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</si>
  <si>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</si>
  <si>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</si>
  <si>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</si>
  <si>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</si>
  <si>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</si>
  <si>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</si>
  <si>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</si>
  <si>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</si>
  <si>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</si>
  <si>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</si>
  <si>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</si>
  <si>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</si>
  <si>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</si>
  <si>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</si>
  <si>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</si>
  <si>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</si>
  <si>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</si>
  <si>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</si>
  <si>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</si>
  <si>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</si>
  <si>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</si>
  <si>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</si>
  <si>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</si>
  <si>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</si>
  <si>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</si>
  <si>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</si>
  <si>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</si>
  <si>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</si>
  <si>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</si>
  <si>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</si>
  <si>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</si>
  <si>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</si>
  <si>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</si>
  <si>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</si>
  <si>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</si>
  <si>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</si>
  <si>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</si>
  <si>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</si>
  <si>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</si>
  <si>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</si>
  <si>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</si>
  <si>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</si>
  <si>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</si>
  <si>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</si>
  <si>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</si>
  <si>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</si>
  <si>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</si>
  <si>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</si>
  <si>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</si>
  <si>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</si>
  <si>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</si>
  <si>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</si>
  <si>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</si>
  <si>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</si>
  <si>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</si>
  <si>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</si>
  <si>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</si>
  <si>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</si>
  <si>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</si>
  <si>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</si>
  <si>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</si>
  <si>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</si>
  <si>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</si>
  <si>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</si>
  <si>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</si>
  <si>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</si>
  <si>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</si>
  <si>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</si>
  <si>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</si>
  <si>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</si>
  <si>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</si>
  <si>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</si>
  <si>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</si>
  <si>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</si>
  <si>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</si>
  <si>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</si>
  <si>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</si>
  <si>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</si>
  <si>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</si>
  <si>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</si>
  <si>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</si>
  <si>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</si>
  <si>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</si>
  <si>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</si>
  <si>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</si>
  <si>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</si>
  <si>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</si>
  <si>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</si>
  <si>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</si>
  <si>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</si>
  <si>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</si>
  <si>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</si>
  <si>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</si>
  <si>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</si>
  <si>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</si>
  <si>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</si>
  <si>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</si>
  <si>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</si>
  <si>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</si>
  <si>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</si>
  <si>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</si>
  <si>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</si>
  <si>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</si>
  <si>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</si>
  <si>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</si>
  <si>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</si>
  <si>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</si>
  <si>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</si>
  <si>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</si>
  <si>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</si>
  <si>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</si>
  <si>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</si>
  <si>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</si>
  <si>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</si>
  <si>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</si>
  <si>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</si>
  <si>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</si>
  <si>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</si>
  <si>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</si>
  <si>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</si>
  <si>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</si>
  <si>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</si>
  <si>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</si>
  <si>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</si>
  <si>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</si>
  <si>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</si>
  <si>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</si>
  <si>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</si>
  <si>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</si>
  <si>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</si>
  <si>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</si>
  <si>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</si>
  <si>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</si>
  <si>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</si>
  <si>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</si>
  <si>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</si>
  <si>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</si>
  <si>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</si>
  <si>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</si>
  <si>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</si>
  <si>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</si>
  <si>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</si>
  <si>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</si>
  <si>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</si>
  <si>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</si>
  <si>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</si>
  <si>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</si>
  <si>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</si>
  <si>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</si>
  <si>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</si>
  <si>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</si>
  <si>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</si>
  <si>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</si>
  <si>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</si>
  <si>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</si>
  <si>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</si>
  <si>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</si>
  <si>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</si>
  <si>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</si>
  <si>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</si>
  <si>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</si>
  <si>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</si>
  <si>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</si>
  <si>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</si>
  <si>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</si>
  <si>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</si>
  <si>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</si>
  <si>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</si>
  <si>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</si>
  <si>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</si>
  <si>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</si>
  <si>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</si>
  <si>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</si>
  <si>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</si>
  <si>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</si>
  <si>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</si>
  <si>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</si>
  <si>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</si>
  <si>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</si>
  <si>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</si>
  <si>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</si>
  <si>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</si>
  <si>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</si>
  <si>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</si>
  <si>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</si>
  <si>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</si>
  <si>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</si>
  <si>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</si>
  <si>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</si>
  <si>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</si>
  <si>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</si>
  <si>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</si>
  <si>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</si>
  <si>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</si>
  <si>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</si>
  <si>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</si>
  <si>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</si>
  <si>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</si>
  <si>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</si>
  <si>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</si>
  <si>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</si>
  <si>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</si>
  <si>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</si>
  <si>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</si>
  <si>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</si>
  <si>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</si>
  <si>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</si>
  <si>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</si>
  <si>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</si>
  <si>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</si>
  <si>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</si>
  <si>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</si>
  <si>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</si>
  <si>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</si>
  <si>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</si>
  <si>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</si>
  <si>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</si>
  <si>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</si>
  <si>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</si>
  <si>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</si>
  <si>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</si>
  <si>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</si>
  <si>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</si>
  <si>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</si>
  <si>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</si>
  <si>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</si>
  <si>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</si>
  <si>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</si>
  <si>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</si>
  <si>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</si>
  <si>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</si>
  <si>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</si>
  <si>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</si>
  <si>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</si>
  <si>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</si>
  <si>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</si>
  <si>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</si>
  <si>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</si>
  <si>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</si>
  <si>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</si>
  <si>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</si>
  <si>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</si>
  <si>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</si>
  <si>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</si>
  <si>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</si>
  <si>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</si>
  <si>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</si>
  <si>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</si>
  <si>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</si>
  <si>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</si>
  <si>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</si>
  <si>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</si>
  <si>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</si>
  <si>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</si>
  <si>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</si>
  <si>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</si>
  <si>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</si>
  <si>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</si>
  <si>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</si>
  <si>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</si>
  <si>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</si>
  <si>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</si>
  <si>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</si>
  <si>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</si>
  <si>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</si>
  <si>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</si>
  <si>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</si>
  <si>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</si>
  <si>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</si>
  <si>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</si>
  <si>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</si>
  <si>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</si>
  <si>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</si>
  <si>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</si>
  <si>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</si>
  <si>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</si>
  <si>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</si>
  <si>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</si>
  <si>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</si>
  <si>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</si>
  <si>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</si>
  <si>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</si>
  <si>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</si>
  <si>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</si>
  <si>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</si>
  <si>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</si>
  <si>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</si>
  <si>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</si>
  <si>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</si>
  <si>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</si>
  <si>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</si>
  <si>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</si>
  <si>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</si>
  <si>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</si>
  <si>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</si>
  <si>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</si>
  <si>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</si>
  <si>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</si>
  <si>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</si>
  <si>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</si>
  <si>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</si>
  <si>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</si>
  <si>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</si>
  <si>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</si>
  <si>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</si>
  <si>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</si>
  <si>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</si>
  <si>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</si>
  <si>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</si>
  <si>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</si>
  <si>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</si>
  <si>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</si>
  <si>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</si>
  <si>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</si>
  <si>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</si>
  <si>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</si>
  <si>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</si>
  <si>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</si>
  <si>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</si>
  <si>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</si>
  <si>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</si>
  <si>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</si>
  <si>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</si>
  <si>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</si>
  <si>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</si>
  <si>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</si>
  <si>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</si>
  <si>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</si>
  <si>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</si>
  <si>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</si>
  <si>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</si>
  <si>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</si>
  <si>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</si>
  <si>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</si>
  <si>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</si>
  <si>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</si>
  <si>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</si>
  <si>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</si>
  <si>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</si>
  <si>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</si>
  <si>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</si>
  <si>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</si>
  <si>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</si>
  <si>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</si>
  <si>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</si>
  <si>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</si>
  <si>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</si>
  <si>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</si>
  <si>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</si>
  <si>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</si>
  <si>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</si>
  <si>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</si>
  <si>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</si>
  <si>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</si>
  <si>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</si>
  <si>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</si>
  <si>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</si>
  <si>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</si>
  <si>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</si>
  <si>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</si>
  <si>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</si>
  <si>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</si>
  <si>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</si>
  <si>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</si>
  <si>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</si>
  <si>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</si>
  <si>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</si>
  <si>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</si>
  <si>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</si>
  <si>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</si>
  <si>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</si>
  <si>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</si>
  <si>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</si>
  <si>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</si>
  <si>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</si>
  <si>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</si>
  <si>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</si>
  <si>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</si>
  <si>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</si>
  <si>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</si>
  <si>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</si>
  <si>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</si>
  <si>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</si>
  <si>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</si>
  <si>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</si>
  <si>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</si>
  <si>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</si>
  <si>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</si>
  <si>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</si>
  <si>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</si>
  <si>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</si>
  <si>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</si>
  <si>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</si>
  <si>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</si>
  <si>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</si>
  <si>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</si>
  <si>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</si>
  <si>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</si>
  <si>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</si>
  <si>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</si>
  <si>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</si>
  <si>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</si>
  <si>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</si>
  <si>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</si>
  <si>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</si>
  <si>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</si>
  <si>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</si>
  <si>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</si>
  <si>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</si>
  <si>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</si>
  <si>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</si>
  <si>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</si>
  <si>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</si>
  <si>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</si>
  <si>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</si>
  <si>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</si>
  <si>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</si>
  <si>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</si>
  <si>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</si>
  <si>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</si>
  <si>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</si>
  <si>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</si>
  <si>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</si>
  <si>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</si>
  <si>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</si>
  <si>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</si>
  <si>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</si>
  <si>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</si>
  <si>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</si>
  <si>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</si>
  <si>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</si>
  <si>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</si>
  <si>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</si>
  <si>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</si>
  <si>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</si>
  <si>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</si>
  <si>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</si>
  <si>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</si>
  <si>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</si>
  <si>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</si>
  <si>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</si>
  <si>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</si>
  <si>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</si>
  <si>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</si>
  <si>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</si>
  <si>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</si>
  <si>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</si>
  <si>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</si>
  <si>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</si>
  <si>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</si>
  <si>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</si>
  <si>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</si>
  <si>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</si>
  <si>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</si>
  <si>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</si>
  <si>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</si>
  <si>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</si>
  <si>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</si>
  <si>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</si>
  <si>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</si>
  <si>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</si>
  <si>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</si>
  <si>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</si>
  <si>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</si>
  <si>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</si>
  <si>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</si>
  <si>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</si>
  <si>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</si>
  <si>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</si>
  <si>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</si>
  <si>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</si>
  <si>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</si>
  <si>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</si>
  <si>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</si>
  <si>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</si>
  <si>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</si>
  <si>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</si>
  <si>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</si>
  <si>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</si>
  <si>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</si>
  <si>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</si>
  <si>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</si>
  <si>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</si>
  <si>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</si>
  <si>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</si>
  <si>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</si>
  <si>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</si>
  <si>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</si>
  <si>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</si>
  <si>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</si>
  <si>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</si>
  <si>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</si>
  <si>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</si>
  <si>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</si>
  <si>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</si>
  <si>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</si>
  <si>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</si>
  <si>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</si>
  <si>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</si>
  <si>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</si>
  <si>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</si>
  <si>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</si>
  <si>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</si>
  <si>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</si>
  <si>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</si>
  <si>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</si>
  <si>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</si>
  <si>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</si>
  <si>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</si>
  <si>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</si>
  <si>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</si>
  <si>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</si>
  <si>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</si>
  <si>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</si>
  <si>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</si>
  <si>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</si>
  <si>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</si>
  <si>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</si>
  <si>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</si>
  <si>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</si>
  <si>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</si>
  <si>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</si>
  <si>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</si>
  <si>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</si>
  <si>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</si>
  <si>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</si>
  <si>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</si>
  <si>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</si>
  <si>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</si>
  <si>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</si>
  <si>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</si>
  <si>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</si>
  <si>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</si>
  <si>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</si>
  <si>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</si>
  <si>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</si>
  <si>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</si>
  <si>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</si>
  <si>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</si>
  <si>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</si>
  <si>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</si>
  <si>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</si>
  <si>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</si>
  <si>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</si>
  <si>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</si>
  <si>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</si>
  <si>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</si>
  <si>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</si>
  <si>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</si>
  <si>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</si>
  <si>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</si>
  <si>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</si>
  <si>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</si>
  <si>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</si>
  <si>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</si>
  <si>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</si>
  <si>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</si>
  <si>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</si>
  <si>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</si>
  <si>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</si>
  <si>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</si>
  <si>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</si>
  <si>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</si>
  <si>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</si>
  <si>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</si>
  <si>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</si>
  <si>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</si>
  <si>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</si>
  <si>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</si>
  <si>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</si>
  <si>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</si>
  <si>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</si>
  <si>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</si>
  <si>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</si>
  <si>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</si>
  <si>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</si>
  <si>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</si>
  <si>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</si>
  <si>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</si>
  <si>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</si>
  <si>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</si>
  <si>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</si>
  <si>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</si>
  <si>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</si>
  <si>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</si>
  <si>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</si>
  <si>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</si>
  <si>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</si>
  <si>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</si>
  <si>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</si>
  <si>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</si>
  <si>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</si>
  <si>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</si>
  <si>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</si>
  <si>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</si>
  <si>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</si>
  <si>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</si>
  <si>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</si>
  <si>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</si>
  <si>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</si>
  <si>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</si>
  <si>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</si>
  <si>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</si>
  <si>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</si>
  <si>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</si>
  <si>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</si>
  <si>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</si>
  <si>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</si>
  <si>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</si>
  <si>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</si>
  <si>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</si>
  <si>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</si>
  <si>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</si>
  <si>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</si>
  <si>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</si>
  <si>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</si>
  <si>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</si>
  <si>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</si>
  <si>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</si>
  <si>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</si>
  <si>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</si>
  <si>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</si>
  <si>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</si>
  <si>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</si>
  <si>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</si>
  <si>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</si>
  <si>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</si>
  <si>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</si>
  <si>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</si>
  <si>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</si>
  <si>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</si>
  <si>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</si>
  <si>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</si>
  <si>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</si>
  <si>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</si>
  <si>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</si>
  <si>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</si>
  <si>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</si>
  <si>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</si>
  <si>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</si>
  <si>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</si>
  <si>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</si>
  <si>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</si>
  <si>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</si>
  <si>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</si>
  <si>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</si>
  <si>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</si>
  <si>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</si>
  <si>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</si>
  <si>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</si>
  <si>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</si>
  <si>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</si>
  <si>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</si>
  <si>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</si>
  <si>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</si>
  <si>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</si>
  <si>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</si>
  <si>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</si>
  <si>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</si>
  <si>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</si>
  <si>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</si>
  <si>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</si>
  <si>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</si>
  <si>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</si>
  <si>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</si>
  <si>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</si>
  <si>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</si>
  <si>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</si>
  <si>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</si>
  <si>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</si>
  <si>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</si>
  <si>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</si>
  <si>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</si>
  <si>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</si>
  <si>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</si>
  <si>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</si>
  <si>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</si>
  <si>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</si>
  <si>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</si>
  <si>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</si>
  <si>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</si>
  <si>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</si>
  <si>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</si>
  <si>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</si>
  <si>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</si>
  <si>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</si>
  <si>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</si>
  <si>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</si>
  <si>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</si>
  <si>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</si>
  <si>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</si>
  <si>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</si>
  <si>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</si>
  <si>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</si>
  <si>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</si>
  <si>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</si>
  <si>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</si>
  <si>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</si>
  <si>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</si>
  <si>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</si>
  <si>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</si>
  <si>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</si>
  <si>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</si>
  <si>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</si>
  <si>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</si>
  <si>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</si>
  <si>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</si>
  <si>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</si>
  <si>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</si>
  <si>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</si>
  <si>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</si>
  <si>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</si>
  <si>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</si>
  <si>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</si>
  <si>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</si>
  <si>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</si>
  <si>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</si>
  <si>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</si>
  <si>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</si>
  <si>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</si>
  <si>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</si>
  <si>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</si>
  <si>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</si>
  <si>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</si>
  <si>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</si>
  <si>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</si>
  <si>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</si>
  <si>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</si>
  <si>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</si>
  <si>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</si>
  <si>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</si>
  <si>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</si>
  <si>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</si>
  <si>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</si>
  <si>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</si>
  <si>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</si>
  <si>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</si>
  <si>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</si>
  <si>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</si>
  <si>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</si>
  <si>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</si>
  <si>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</si>
  <si>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</si>
  <si>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</si>
  <si>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</si>
  <si>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</si>
  <si>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</si>
  <si>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</si>
  <si>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</si>
  <si>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</si>
  <si>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</si>
  <si>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</si>
  <si>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</si>
  <si>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</si>
  <si>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</si>
  <si>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</si>
  <si>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</si>
  <si>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</si>
  <si>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</si>
  <si>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</si>
  <si>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</si>
  <si>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</si>
  <si>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</si>
  <si>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</si>
  <si>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</si>
  <si>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</si>
  <si>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</si>
  <si>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</si>
  <si>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</si>
  <si>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</si>
  <si>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</si>
  <si>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</si>
  <si>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</si>
  <si>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</si>
  <si>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</si>
  <si>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</si>
  <si>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</si>
  <si>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</si>
  <si>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</si>
  <si>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</si>
  <si>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</si>
  <si>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</si>
  <si>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</si>
  <si>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</si>
  <si>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</si>
  <si>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</si>
  <si>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</si>
  <si>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</si>
  <si>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</si>
  <si>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</si>
  <si>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</si>
  <si>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</si>
  <si>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</si>
  <si>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</si>
  <si>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</si>
  <si>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</si>
  <si>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</si>
  <si>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</si>
  <si>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</si>
  <si>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</si>
  <si>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</si>
  <si>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</si>
  <si>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</si>
  <si>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</si>
  <si>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</si>
  <si>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</si>
  <si>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</si>
  <si>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</si>
  <si>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</si>
  <si>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</si>
  <si>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</si>
  <si>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</si>
  <si>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</si>
  <si>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</si>
  <si>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</si>
  <si>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</si>
  <si>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</si>
  <si>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</si>
  <si>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</si>
  <si>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</si>
  <si>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</si>
  <si>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</si>
  <si>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</si>
  <si>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</si>
  <si>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</si>
  <si>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</si>
  <si>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</si>
  <si>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</si>
  <si>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</si>
  <si>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</si>
  <si>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</si>
  <si>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</si>
  <si>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</si>
  <si>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</si>
  <si>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</si>
  <si>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</si>
  <si>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</si>
  <si>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</si>
  <si>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</si>
  <si>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</si>
  <si>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</si>
  <si>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</si>
  <si>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</si>
  <si>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</si>
  <si>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</si>
  <si>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</si>
  <si>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</si>
  <si>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</si>
  <si>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</si>
  <si>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</si>
  <si>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</si>
  <si>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</si>
  <si>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</si>
  <si>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</si>
  <si>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</si>
  <si>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</si>
  <si>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</si>
  <si>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</si>
  <si>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</si>
  <si>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</si>
  <si>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</si>
  <si>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</si>
  <si>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</si>
  <si>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</si>
  <si>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</si>
  <si>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</si>
  <si>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</si>
  <si>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</si>
  <si>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</si>
  <si>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</si>
  <si>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</si>
  <si>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</si>
  <si>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</si>
  <si>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</si>
  <si>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</si>
  <si>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</si>
  <si>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</si>
  <si>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</si>
  <si>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</si>
  <si>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</si>
  <si>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</si>
  <si>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</si>
  <si>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</si>
  <si>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</si>
  <si>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</si>
  <si>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</si>
  <si>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</si>
  <si>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</si>
  <si>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</si>
  <si>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</si>
  <si>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</si>
  <si>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</si>
  <si>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</si>
  <si>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</si>
  <si>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</si>
  <si>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</si>
  <si>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</si>
  <si>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</si>
  <si>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</si>
  <si>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</si>
  <si>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</si>
  <si>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</si>
  <si>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</si>
  <si>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</si>
  <si>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</si>
  <si>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</si>
  <si>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</si>
  <si>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</si>
  <si>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</si>
  <si>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</si>
  <si>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</si>
  <si>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</si>
  <si>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</si>
  <si>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</si>
  <si>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</si>
  <si>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</si>
  <si>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</si>
  <si>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</si>
  <si>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</si>
  <si>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</si>
  <si>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</si>
  <si>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</si>
  <si>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</si>
  <si>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</si>
  <si>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</si>
  <si>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</si>
  <si>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</si>
  <si>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</si>
  <si>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</si>
  <si>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</si>
  <si>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</si>
  <si>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</si>
  <si>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</si>
  <si>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</si>
  <si>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</si>
  <si>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</si>
  <si>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</si>
  <si>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</si>
  <si>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</si>
  <si>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</si>
  <si>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</si>
  <si>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</si>
  <si>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</si>
  <si>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</si>
  <si>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</si>
  <si>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</si>
  <si>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</si>
  <si>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</si>
  <si>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</si>
  <si>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</si>
  <si>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</si>
  <si>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</si>
  <si>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</si>
  <si>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</si>
  <si>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</si>
  <si>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</si>
  <si>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</si>
  <si>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</si>
  <si>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</si>
  <si>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</si>
  <si>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</si>
  <si>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</si>
  <si>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</si>
  <si>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</si>
  <si>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</si>
  <si>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</si>
  <si>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</si>
  <si>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</si>
  <si>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</si>
  <si>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</si>
  <si>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</si>
  <si>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</si>
  <si>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</si>
  <si>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</si>
  <si>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</si>
  <si>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</si>
  <si>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</si>
  <si>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</si>
  <si>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</si>
  <si>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</si>
  <si>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</si>
  <si>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</si>
  <si>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</si>
  <si>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</si>
  <si>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</si>
  <si>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</si>
  <si>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</si>
  <si>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</si>
  <si>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</si>
  <si>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</si>
  <si>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</si>
  <si>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</si>
  <si>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</si>
  <si>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</si>
  <si>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</si>
  <si>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</si>
  <si>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</si>
  <si>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</si>
  <si>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</si>
  <si>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</si>
  <si>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</si>
  <si>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</si>
  <si>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</si>
  <si>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</si>
  <si>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</si>
  <si>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</si>
  <si>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</si>
  <si>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</si>
  <si>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</si>
  <si>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</si>
  <si>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</si>
  <si>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</si>
  <si>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</si>
  <si>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</si>
  <si>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</si>
  <si>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</si>
  <si>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</si>
  <si>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</si>
  <si>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</si>
  <si>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</si>
  <si>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</si>
  <si>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</si>
  <si>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</si>
  <si>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</si>
  <si>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</si>
  <si>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</si>
  <si>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</si>
  <si>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</si>
  <si>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</si>
  <si>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</si>
  <si>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</si>
  <si>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</si>
  <si>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</si>
  <si>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</si>
  <si>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</si>
  <si>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</si>
  <si>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</si>
  <si>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</si>
  <si>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</si>
  <si>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</si>
  <si>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</si>
  <si>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</si>
  <si>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</si>
  <si>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</si>
  <si>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</si>
  <si>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</si>
  <si>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</si>
  <si>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</si>
  <si>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</si>
  <si>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</si>
  <si>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</si>
  <si>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</si>
  <si>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</si>
  <si>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</si>
  <si>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</si>
  <si>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</si>
  <si>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</si>
  <si>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</si>
  <si>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</si>
  <si>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</si>
  <si>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</si>
  <si>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</si>
  <si>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</si>
  <si>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</si>
  <si>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</si>
  <si>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</si>
  <si>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</si>
  <si>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</si>
  <si>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</si>
  <si>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</si>
  <si>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</si>
  <si>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</si>
  <si>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</si>
  <si>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</si>
  <si>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</si>
  <si>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</si>
  <si>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</si>
  <si>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</si>
  <si>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</si>
  <si>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</si>
  <si>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</si>
  <si>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</si>
  <si>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</si>
  <si>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</si>
  <si>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</si>
  <si>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</si>
  <si>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</si>
  <si>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</si>
  <si>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</si>
  <si>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</si>
  <si>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</si>
  <si>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</si>
  <si>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</si>
  <si>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</si>
  <si>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</si>
  <si>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</si>
  <si>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</si>
  <si>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</si>
  <si>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</si>
  <si>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</si>
  <si>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</si>
  <si>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</si>
  <si>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</si>
  <si>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</si>
  <si>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</si>
  <si>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</si>
  <si>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</si>
  <si>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</si>
  <si>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</si>
  <si>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</si>
  <si>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</si>
  <si>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</si>
  <si>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</si>
  <si>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</si>
  <si>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</si>
  <si>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</si>
  <si>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</si>
  <si>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</si>
  <si>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</si>
  <si>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</si>
  <si>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</si>
  <si>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</si>
  <si>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</si>
  <si>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</si>
  <si>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</si>
  <si>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</si>
  <si>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</si>
  <si>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</si>
  <si>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</si>
  <si>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</si>
  <si>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</si>
  <si>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</si>
  <si>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</si>
  <si>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</si>
  <si>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</si>
  <si>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</si>
  <si>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</si>
  <si>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</si>
  <si>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</si>
  <si>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</si>
  <si>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</si>
  <si>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</si>
  <si>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</si>
  <si>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</si>
  <si>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</si>
  <si>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</si>
  <si>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</si>
  <si>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</si>
  <si>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</si>
  <si>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</si>
  <si>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</si>
  <si>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</si>
  <si>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</si>
  <si>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</si>
  <si>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</si>
  <si>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</si>
  <si>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</si>
  <si>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</si>
  <si>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</si>
  <si>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</si>
  <si>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</si>
  <si>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</si>
  <si>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</si>
  <si>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</si>
  <si>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</si>
  <si>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</si>
  <si>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</si>
  <si>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</si>
  <si>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</si>
  <si>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</si>
  <si>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</si>
  <si>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</si>
  <si>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</si>
  <si>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</si>
  <si>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</si>
  <si>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</si>
  <si>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</si>
  <si>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</si>
  <si>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</si>
  <si>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</si>
  <si>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</si>
  <si>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</si>
  <si>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</si>
  <si>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</si>
  <si>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</si>
  <si>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</si>
  <si>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</si>
  <si>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</si>
  <si>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</si>
  <si>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</si>
  <si>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</si>
  <si>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</si>
  <si>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</si>
  <si>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</si>
  <si>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</si>
  <si>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</si>
  <si>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</si>
  <si>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</si>
  <si>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</si>
  <si>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</si>
  <si>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</si>
  <si>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</si>
  <si>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</si>
  <si>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</si>
  <si>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</si>
  <si>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</si>
  <si>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</si>
  <si>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</si>
  <si>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</si>
  <si>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</si>
  <si>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</si>
  <si>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</si>
  <si>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</si>
  <si>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</si>
  <si>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</si>
  <si>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</si>
  <si>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</si>
  <si>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</si>
  <si>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</si>
  <si>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</si>
  <si>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</si>
  <si>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</si>
  <si>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</si>
  <si>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</si>
  <si>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</si>
  <si>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</si>
  <si>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</si>
  <si>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</si>
  <si>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</si>
  <si>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</si>
  <si>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</si>
  <si>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</si>
  <si>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</si>
  <si>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</si>
  <si>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</si>
  <si>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</si>
  <si>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</si>
  <si>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</si>
  <si>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</si>
  <si>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</si>
  <si>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</si>
  <si>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</si>
  <si>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</si>
  <si>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</si>
  <si>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</si>
  <si>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</si>
  <si>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</si>
  <si>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</si>
  <si>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</si>
  <si>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</si>
  <si>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</si>
  <si>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</si>
  <si>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</si>
  <si>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</si>
  <si>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</si>
  <si>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</si>
  <si>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</si>
  <si>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</si>
  <si>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</si>
  <si>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</si>
  <si>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</si>
  <si>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</si>
  <si>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</si>
  <si>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</si>
  <si>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</si>
  <si>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</si>
  <si>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</si>
  <si>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</si>
  <si>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</si>
  <si>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</si>
  <si>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</si>
  <si>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</si>
  <si>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</si>
  <si>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</si>
  <si>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</si>
  <si>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</si>
  <si>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</si>
  <si>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</si>
  <si>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</si>
  <si>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</si>
  <si>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</si>
  <si>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</si>
  <si>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</si>
  <si>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</si>
  <si>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</si>
  <si>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</si>
  <si>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</si>
  <si>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</si>
  <si>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</si>
  <si>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</si>
  <si>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</si>
  <si>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</si>
  <si>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</si>
  <si>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</si>
  <si>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</si>
  <si>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</si>
  <si>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</si>
  <si>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</si>
  <si>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</si>
  <si>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</si>
  <si>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</si>
  <si>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</si>
  <si>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</si>
  <si>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</si>
  <si>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</si>
  <si>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</si>
  <si>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</si>
  <si>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</si>
  <si>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</si>
  <si>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</si>
  <si>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</si>
  <si>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</si>
  <si>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</si>
  <si>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</si>
  <si>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</si>
  <si>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</si>
  <si>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</si>
  <si>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</si>
  <si>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</si>
  <si>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</si>
  <si>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</si>
  <si>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</si>
  <si>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</si>
  <si>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</si>
  <si>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</si>
  <si>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</si>
  <si>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</si>
  <si>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</si>
  <si>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</si>
  <si>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</si>
  <si>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</si>
  <si>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</si>
  <si>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</si>
  <si>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</si>
  <si>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</si>
  <si>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</si>
  <si>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</si>
  <si>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</si>
  <si>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</si>
  <si>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</si>
  <si>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</si>
  <si>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</si>
  <si>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</si>
  <si>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</si>
  <si>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</si>
  <si>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</si>
  <si>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</si>
  <si>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</si>
  <si>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</si>
  <si>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</si>
  <si>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</si>
  <si>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</si>
  <si>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</si>
  <si>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</si>
  <si>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</si>
  <si>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</si>
  <si>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</si>
  <si>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</si>
  <si>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</si>
  <si>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</si>
  <si>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</si>
  <si>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</si>
  <si>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</si>
  <si>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</si>
  <si>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</si>
  <si>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</si>
  <si>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</si>
  <si>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</si>
  <si>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</si>
  <si>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</si>
  <si>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</si>
  <si>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</si>
  <si>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</si>
  <si>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</si>
  <si>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</si>
  <si>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</si>
  <si>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</si>
  <si>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</si>
  <si>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</si>
  <si>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</si>
  <si>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</si>
  <si>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</si>
  <si>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</si>
  <si>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</si>
  <si>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</si>
  <si>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</si>
  <si>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</si>
  <si>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</si>
  <si>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</si>
  <si>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</si>
  <si>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</si>
  <si>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</si>
  <si>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</si>
  <si>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</si>
  <si>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</si>
  <si>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</si>
  <si>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</si>
  <si>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</si>
  <si>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</si>
  <si>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</si>
  <si>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</si>
  <si>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</si>
  <si>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</si>
  <si>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</si>
  <si>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</si>
  <si>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</si>
  <si>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</si>
  <si>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</si>
  <si>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</si>
  <si>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</si>
  <si>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</si>
  <si>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</si>
  <si>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</si>
  <si>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</si>
  <si>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</si>
  <si>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</si>
  <si>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</si>
  <si>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</si>
  <si>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</si>
  <si>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</si>
  <si>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</si>
  <si>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</si>
  <si>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</si>
  <si>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</si>
  <si>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</si>
  <si>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</si>
  <si>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</si>
  <si>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</si>
  <si>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</si>
  <si>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</si>
  <si>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</si>
  <si>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</si>
  <si>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</si>
  <si>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</si>
  <si>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</si>
  <si>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</si>
  <si>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</si>
  <si>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</si>
  <si>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</si>
  <si>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</si>
  <si>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</si>
  <si>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</si>
  <si>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</si>
  <si>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</si>
  <si>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</si>
  <si>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</si>
  <si>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</si>
  <si>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</si>
  <si>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</si>
  <si>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</si>
  <si>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</si>
  <si>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</si>
  <si>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</si>
  <si>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</si>
  <si>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</si>
  <si>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</si>
  <si>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</si>
  <si>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</si>
  <si>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</si>
  <si>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</si>
  <si>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</si>
  <si>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</si>
  <si>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</si>
  <si>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</si>
  <si>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</si>
  <si>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</si>
  <si>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</si>
  <si>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</si>
  <si>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</si>
  <si>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</si>
  <si>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</si>
  <si>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</si>
  <si>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</si>
  <si>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</si>
  <si>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</si>
  <si>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</si>
  <si>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</si>
  <si>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</si>
  <si>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</si>
  <si>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</si>
  <si>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</si>
  <si>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</si>
  <si>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</si>
  <si>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</si>
  <si>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</si>
  <si>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</si>
  <si>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</si>
  <si>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</si>
  <si>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</si>
  <si>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</si>
  <si>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</si>
  <si>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</si>
  <si>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</si>
  <si>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</si>
  <si>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</si>
  <si>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</si>
  <si>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</si>
  <si>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</si>
  <si>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</si>
  <si>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</si>
  <si>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</si>
  <si>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</si>
  <si>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</si>
  <si>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</si>
  <si>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</si>
  <si>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</si>
  <si>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</si>
  <si>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</si>
  <si>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</si>
  <si>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</si>
  <si>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</si>
  <si>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</si>
  <si>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</si>
  <si>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</si>
  <si>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</si>
  <si>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</si>
  <si>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</si>
  <si>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</si>
  <si>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</si>
  <si>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</si>
  <si>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</si>
  <si>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</si>
  <si>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</si>
  <si>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</si>
  <si>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</si>
  <si>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</si>
  <si>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</si>
  <si>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</si>
  <si>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</si>
  <si>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</si>
  <si>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</si>
  <si>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</si>
  <si>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</si>
  <si>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</si>
  <si>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</si>
  <si>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</si>
  <si>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</si>
  <si>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</si>
  <si>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</si>
  <si>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</si>
  <si>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</si>
  <si>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</si>
  <si>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</si>
  <si>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</si>
  <si>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</si>
  <si>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</si>
  <si>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</si>
  <si>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</si>
  <si>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</si>
  <si>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</si>
  <si>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</si>
  <si>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</si>
  <si>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</si>
  <si>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</si>
  <si>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</si>
  <si>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</si>
  <si>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</si>
  <si>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</si>
  <si>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</si>
  <si>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</si>
  <si>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</si>
  <si>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</si>
  <si>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</si>
  <si>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</si>
  <si>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</si>
  <si>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</si>
  <si>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</si>
  <si>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</si>
  <si>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</si>
  <si>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</si>
  <si>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</si>
  <si>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</si>
  <si>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</si>
  <si>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</si>
  <si>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</si>
  <si>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</si>
  <si>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</si>
  <si>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</si>
  <si>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</si>
  <si>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</si>
  <si>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</si>
  <si>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</si>
  <si>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</si>
  <si>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</si>
  <si>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</si>
  <si>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</si>
  <si>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</si>
  <si>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</si>
  <si>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</si>
  <si>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</si>
  <si>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</si>
  <si>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</si>
  <si>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</si>
  <si>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</si>
  <si>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</si>
  <si>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</si>
  <si>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</si>
  <si>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</si>
  <si>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</si>
  <si>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</si>
  <si>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</si>
  <si>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</si>
  <si>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</si>
  <si>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</si>
  <si>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</si>
  <si>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</si>
  <si>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</si>
  <si>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</si>
  <si>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</si>
  <si>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</si>
  <si>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</si>
  <si>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</si>
  <si>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</si>
  <si>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</si>
  <si>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</si>
  <si>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</si>
  <si>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</si>
  <si>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</si>
  <si>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</si>
  <si>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</si>
  <si>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</si>
  <si>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</si>
  <si>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</si>
  <si>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</si>
  <si>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</si>
  <si>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</si>
  <si>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</si>
  <si>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</si>
  <si>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</si>
  <si>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</si>
  <si>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</si>
  <si>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</si>
  <si>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</si>
  <si>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</si>
  <si>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</si>
  <si>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</si>
  <si>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</si>
  <si>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</si>
  <si>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</si>
  <si>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</si>
  <si>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</si>
  <si>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</si>
  <si>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</si>
  <si>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</si>
  <si>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</si>
  <si>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</si>
  <si>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</si>
  <si>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</si>
  <si>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</si>
  <si>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</si>
  <si>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</si>
  <si>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</si>
  <si>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</si>
  <si>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</si>
  <si>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</si>
  <si>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</si>
  <si>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</si>
  <si>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</si>
  <si>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</si>
  <si>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</si>
  <si>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</si>
  <si>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</si>
  <si>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</si>
  <si>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</si>
  <si>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</si>
  <si>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</si>
  <si>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</si>
  <si>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</si>
  <si>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</si>
  <si>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</si>
  <si>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</si>
  <si>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</si>
  <si>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</si>
  <si>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</si>
  <si>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</si>
  <si>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</si>
  <si>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</si>
  <si>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</si>
  <si>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</si>
  <si>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</si>
  <si>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</si>
  <si>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</si>
  <si>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</si>
  <si>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</si>
  <si>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</si>
  <si>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</si>
  <si>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</si>
  <si>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</si>
  <si>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</si>
  <si>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</si>
  <si>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</si>
  <si>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</si>
  <si>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</si>
  <si>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</si>
  <si>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</si>
  <si>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</si>
  <si>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</si>
  <si>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</si>
  <si>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</si>
  <si>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</si>
  <si>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</si>
  <si>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</si>
  <si>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</si>
  <si>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</si>
  <si>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</si>
  <si>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</si>
  <si>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</si>
  <si>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</si>
  <si>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</si>
  <si>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</si>
  <si>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</si>
  <si>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</si>
  <si>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</si>
  <si>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</si>
  <si>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</si>
  <si>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</si>
  <si>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</si>
  <si>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</si>
  <si>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</si>
  <si>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</si>
  <si>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</si>
  <si>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</si>
  <si>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</si>
  <si>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</si>
  <si>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</si>
  <si>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</si>
  <si>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</si>
  <si>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</si>
  <si>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</si>
  <si>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</si>
  <si>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</si>
  <si>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</si>
  <si>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</si>
  <si>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</si>
  <si>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</si>
  <si>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</si>
  <si>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</si>
  <si>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</si>
  <si>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</si>
  <si>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</si>
  <si>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</si>
  <si>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</si>
  <si>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</si>
  <si>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</si>
  <si>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</si>
  <si>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</si>
  <si>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</si>
  <si>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</si>
  <si>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</si>
  <si>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</si>
  <si>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</si>
  <si>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</si>
  <si>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</si>
  <si>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</si>
  <si>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</si>
  <si>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</si>
  <si>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</si>
  <si>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</si>
  <si>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</si>
  <si>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</si>
  <si>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</si>
  <si>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</si>
  <si>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</si>
  <si>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</si>
  <si>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</si>
  <si>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</si>
  <si>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</si>
  <si>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</si>
  <si>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</si>
  <si>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</si>
  <si>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</si>
  <si>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</si>
  <si>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</si>
  <si>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</si>
  <si>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</si>
  <si>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</si>
  <si>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</si>
  <si>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</si>
  <si>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</si>
  <si>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</si>
  <si>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</si>
  <si>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</si>
  <si>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</si>
  <si>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</si>
  <si>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</si>
  <si>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</si>
  <si>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</si>
  <si>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</si>
  <si>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</si>
  <si>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</si>
  <si>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</si>
  <si>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</si>
  <si>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</si>
  <si>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</si>
  <si>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</si>
  <si>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</si>
  <si>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</si>
  <si>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</si>
  <si>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</si>
  <si>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</si>
  <si>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</si>
  <si>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</si>
  <si>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</si>
  <si>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</si>
  <si>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</si>
  <si>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</si>
  <si>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</si>
  <si>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</si>
  <si>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</si>
  <si>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</si>
  <si>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</si>
  <si>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</si>
  <si>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</si>
  <si>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</si>
  <si>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</si>
  <si>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</si>
  <si>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</si>
  <si>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</si>
  <si>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</si>
  <si>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</si>
  <si>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</si>
  <si>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</si>
  <si>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</si>
  <si>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</si>
  <si>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</si>
  <si>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</si>
  <si>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</si>
  <si>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</si>
  <si>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</si>
  <si>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</si>
  <si>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</si>
  <si>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</si>
  <si>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</si>
  <si>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</si>
  <si>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</si>
  <si>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</si>
  <si>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</si>
  <si>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</si>
  <si>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</si>
  <si>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</si>
  <si>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</si>
  <si>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</si>
  <si>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</si>
  <si>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</si>
  <si>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</si>
  <si>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</si>
  <si>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</si>
  <si>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</si>
  <si>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</si>
  <si>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</si>
  <si>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</si>
  <si>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</si>
  <si>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</si>
  <si>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</si>
  <si>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</si>
  <si>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</si>
  <si>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</si>
  <si>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</si>
  <si>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</si>
  <si>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</si>
  <si>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</si>
  <si>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</si>
  <si>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</si>
  <si>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</si>
  <si>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</si>
  <si>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</si>
  <si>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</si>
  <si>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</si>
  <si>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</si>
  <si>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</si>
  <si>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</si>
  <si>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</si>
  <si>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</si>
  <si>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</si>
  <si>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</si>
  <si>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</si>
  <si>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</si>
  <si>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</si>
  <si>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</si>
  <si>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</si>
  <si>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</si>
  <si>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</si>
  <si>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</si>
  <si>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</si>
  <si>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</si>
  <si>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</si>
  <si>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</si>
  <si>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</si>
  <si>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</si>
  <si>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</si>
  <si>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</si>
  <si>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</si>
  <si>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</si>
  <si>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</si>
  <si>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</si>
  <si>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</si>
  <si>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</si>
  <si>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</si>
  <si>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</si>
  <si>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</si>
  <si>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</si>
  <si>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</si>
  <si>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</si>
  <si>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</si>
  <si>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</si>
  <si>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</si>
  <si>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</si>
  <si>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</si>
  <si>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</si>
  <si>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</si>
  <si>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</si>
  <si>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</si>
  <si>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</si>
  <si>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</si>
  <si>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</si>
  <si>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</si>
  <si>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</si>
  <si>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</si>
  <si>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</si>
  <si>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</si>
  <si>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</si>
  <si>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</si>
  <si>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</si>
  <si>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</si>
  <si>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</si>
  <si>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</si>
  <si>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</si>
  <si>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</si>
  <si>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</si>
  <si>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</si>
  <si>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</si>
  <si>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</si>
  <si>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</si>
  <si>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</si>
  <si>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</si>
  <si>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</si>
  <si>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</si>
  <si>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</si>
  <si>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</si>
  <si>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</si>
  <si>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</si>
  <si>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</si>
  <si>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</si>
  <si>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</si>
  <si>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</si>
  <si>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</si>
  <si>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</si>
  <si>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</si>
  <si>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</si>
  <si>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</si>
  <si>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</si>
  <si>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</si>
  <si>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</si>
  <si>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</si>
  <si>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</si>
  <si>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</si>
  <si>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</si>
  <si>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</si>
  <si>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</si>
  <si>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</si>
  <si>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</si>
  <si>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</si>
  <si>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</si>
  <si>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</si>
  <si>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</si>
  <si>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</si>
  <si>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</si>
  <si>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</si>
  <si>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</si>
  <si>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</si>
  <si>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</si>
  <si>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</si>
  <si>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</si>
  <si>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</si>
  <si>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</si>
  <si>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</si>
  <si>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</si>
  <si>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</si>
  <si>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</si>
  <si>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</si>
  <si>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</si>
  <si>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</si>
  <si>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</si>
  <si>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</si>
  <si>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</si>
  <si>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</si>
  <si>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</si>
  <si>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</si>
  <si>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</si>
  <si>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</si>
  <si>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</si>
  <si>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</si>
  <si>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</si>
  <si>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</si>
  <si>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</si>
  <si>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</si>
  <si>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</si>
  <si>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</si>
  <si>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</si>
  <si>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</si>
  <si>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</si>
  <si>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</si>
  <si>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</si>
  <si>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</si>
  <si>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</si>
  <si>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</si>
  <si>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</si>
  <si>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</si>
  <si>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</si>
  <si>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</si>
  <si>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</si>
  <si>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</si>
  <si>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</si>
  <si>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</si>
  <si>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</si>
  <si>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</si>
  <si>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</si>
  <si>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</si>
  <si>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</si>
  <si>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</si>
  <si>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</si>
  <si>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</si>
  <si>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</si>
  <si>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</si>
  <si>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</si>
  <si>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</si>
  <si>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</si>
  <si>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</si>
  <si>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</si>
  <si>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</si>
  <si>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</si>
  <si>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</si>
  <si>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</si>
  <si>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</si>
  <si>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</si>
  <si>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</si>
  <si>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</si>
  <si>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</si>
  <si>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</si>
  <si>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</si>
  <si>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</si>
  <si>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</si>
  <si>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</si>
  <si>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</si>
  <si>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</si>
  <si>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</si>
  <si>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</si>
  <si>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</si>
  <si>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</si>
  <si>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</si>
  <si>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</si>
  <si>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</si>
  <si>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</si>
  <si>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</si>
  <si>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</si>
  <si>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</si>
  <si>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</si>
  <si>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</si>
  <si>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</si>
  <si>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</si>
  <si>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</si>
  <si>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</si>
  <si>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</si>
  <si>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</si>
  <si>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</si>
  <si>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</si>
  <si>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</si>
  <si>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</si>
  <si>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</si>
  <si>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</si>
  <si>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</si>
  <si>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</si>
  <si>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</si>
  <si>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</si>
  <si>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</si>
  <si>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</si>
  <si>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</si>
  <si>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</si>
  <si>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</si>
  <si>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</si>
  <si>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</si>
  <si>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</si>
  <si>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</si>
  <si>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</si>
  <si>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</si>
  <si>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</si>
  <si>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</si>
  <si>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</si>
  <si>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</si>
  <si>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</si>
  <si>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</si>
  <si>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</si>
  <si>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</si>
  <si>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</si>
  <si>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</si>
  <si>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</si>
  <si>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</si>
  <si>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</si>
  <si>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</si>
  <si>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</si>
  <si>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</si>
  <si>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</si>
  <si>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</si>
  <si>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</si>
  <si>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</si>
  <si>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</si>
  <si>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</si>
  <si>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</si>
  <si>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</si>
  <si>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</si>
  <si>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</si>
  <si>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</si>
  <si>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</si>
  <si>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</si>
  <si>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</si>
  <si>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</si>
  <si>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</si>
  <si>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</si>
  <si>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</si>
  <si>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</si>
  <si>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</si>
  <si>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</si>
  <si>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</si>
  <si>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</si>
  <si>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</si>
  <si>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</si>
  <si>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</si>
  <si>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</si>
  <si>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</si>
  <si>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</si>
  <si>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</si>
  <si>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</si>
  <si>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</si>
  <si>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</si>
  <si>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</si>
  <si>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</si>
  <si>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</si>
  <si>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</si>
  <si>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</si>
  <si>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</si>
  <si>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</si>
  <si>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</si>
  <si>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</si>
  <si>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</si>
  <si>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</si>
  <si>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</si>
  <si>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</si>
  <si>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</si>
  <si>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</si>
  <si>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</si>
  <si>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</si>
  <si>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</si>
  <si>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</si>
  <si>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</si>
  <si>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</si>
  <si>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</si>
  <si>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</si>
  <si>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</si>
  <si>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</si>
  <si>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</si>
  <si>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</si>
  <si>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</si>
  <si>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</si>
  <si>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</si>
  <si>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</si>
  <si>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</si>
  <si>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</si>
  <si>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</si>
  <si>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</si>
  <si>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</si>
  <si>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</si>
  <si>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</si>
  <si>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</si>
  <si>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</si>
  <si>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</si>
  <si>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</si>
  <si>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</si>
  <si>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</si>
  <si>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</si>
  <si>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</si>
  <si>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</si>
  <si>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</si>
  <si>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</si>
  <si>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</si>
  <si>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</si>
  <si>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</si>
  <si>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</si>
  <si>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</si>
  <si>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</si>
  <si>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</si>
  <si>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</si>
  <si>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</si>
  <si>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</si>
  <si>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</si>
  <si>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</si>
  <si>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</si>
  <si>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</si>
  <si>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</si>
  <si>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</si>
  <si>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</si>
  <si>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</si>
  <si>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</si>
  <si>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</si>
  <si>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</si>
  <si>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</si>
  <si>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</si>
  <si>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</si>
  <si>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</si>
  <si>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</si>
  <si>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</si>
  <si>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</si>
  <si>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</si>
  <si>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</si>
  <si>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</si>
  <si>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</si>
  <si>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</si>
  <si>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</si>
  <si>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</si>
  <si>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</si>
  <si>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</si>
  <si>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</si>
  <si>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</si>
  <si>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</si>
  <si>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</si>
  <si>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</si>
  <si>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</si>
  <si>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</si>
  <si>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</si>
  <si>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</si>
  <si>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</si>
  <si>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</si>
  <si>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</si>
  <si>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</si>
  <si>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</si>
  <si>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</si>
  <si>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</si>
  <si>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</si>
  <si>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</si>
  <si>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</si>
  <si>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</si>
  <si>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</si>
  <si>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</si>
  <si>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</si>
  <si>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</si>
  <si>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</si>
  <si>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</si>
  <si>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</si>
  <si>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</si>
  <si>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</si>
  <si>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</si>
  <si>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</si>
  <si>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</si>
  <si>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</si>
  <si>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</si>
  <si>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</si>
  <si>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</si>
  <si>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</si>
  <si>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</si>
  <si>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</si>
  <si>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</si>
  <si>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</si>
  <si>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</si>
  <si>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</si>
  <si>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</si>
  <si>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</si>
  <si>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</si>
  <si>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</si>
  <si>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</si>
  <si>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</si>
  <si>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</si>
  <si>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</si>
  <si>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</si>
  <si>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</si>
  <si>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</si>
  <si>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</si>
  <si>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</si>
  <si>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</si>
  <si>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</si>
  <si>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</si>
  <si>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</si>
  <si>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</si>
  <si>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</si>
  <si>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</si>
  <si>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</si>
  <si>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</si>
  <si>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</si>
  <si>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</si>
  <si>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</si>
  <si>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</si>
  <si>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</si>
  <si>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</si>
  <si>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</si>
  <si>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</si>
  <si>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</si>
  <si>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</si>
  <si>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</si>
  <si>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</si>
  <si>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</si>
  <si>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</si>
  <si>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</si>
  <si>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</si>
  <si>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</si>
  <si>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</si>
  <si>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</si>
  <si>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</si>
  <si>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</si>
  <si>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</si>
  <si>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</si>
  <si>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</si>
  <si>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</si>
  <si>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</si>
  <si>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</si>
  <si>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</si>
  <si>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</si>
  <si>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</si>
  <si>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</si>
  <si>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</si>
  <si>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</si>
  <si>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</si>
  <si>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</si>
  <si>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</si>
  <si>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</si>
  <si>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</si>
  <si>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</si>
  <si>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</si>
  <si>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</si>
  <si>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</si>
  <si>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</si>
  <si>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</si>
  <si>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</si>
  <si>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</si>
  <si>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</si>
  <si>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</si>
  <si>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</si>
  <si>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</si>
  <si>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</si>
  <si>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</si>
  <si>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</si>
  <si>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</si>
  <si>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</si>
  <si>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</si>
  <si>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</si>
  <si>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</si>
  <si>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</si>
  <si>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</si>
  <si>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</si>
  <si>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</si>
  <si>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</si>
  <si>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</si>
  <si>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</si>
  <si>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</si>
  <si>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</si>
  <si>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</si>
  <si>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</si>
  <si>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</si>
  <si>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</si>
  <si>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</si>
  <si>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</si>
  <si>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</si>
  <si>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</si>
  <si>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</si>
  <si>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</si>
  <si>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</si>
  <si>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</si>
  <si>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</si>
  <si>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</si>
  <si>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</si>
  <si>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</si>
  <si>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</si>
  <si>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</si>
  <si>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</si>
  <si>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</si>
  <si>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</si>
  <si>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</si>
  <si>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</si>
  <si>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</si>
  <si>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</si>
  <si>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</si>
  <si>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</si>
  <si>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</si>
  <si>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</si>
  <si>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</si>
  <si>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</si>
  <si>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</si>
  <si>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</si>
  <si>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</si>
  <si>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</si>
  <si>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</si>
  <si>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</si>
  <si>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</si>
  <si>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</si>
  <si>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</si>
  <si>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</si>
  <si>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</si>
  <si>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</si>
  <si>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</si>
  <si>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</si>
  <si>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</si>
  <si>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</si>
  <si>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</si>
  <si>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</si>
  <si>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</si>
  <si>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</si>
  <si>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</si>
  <si>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</si>
  <si>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</si>
  <si>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</si>
  <si>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</si>
  <si>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</si>
  <si>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</si>
  <si>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</si>
  <si>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</si>
  <si>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</si>
  <si>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</si>
  <si>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</si>
  <si>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</si>
  <si>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</si>
  <si>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</si>
  <si>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</si>
  <si>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</si>
  <si>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</si>
  <si>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</si>
  <si>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</si>
  <si>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</si>
  <si>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</si>
  <si>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</si>
  <si>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</si>
  <si>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</si>
  <si>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</si>
  <si>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</si>
  <si>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</si>
  <si>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</si>
  <si>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</si>
  <si>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</si>
  <si>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</si>
  <si>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</si>
  <si>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</si>
  <si>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</si>
  <si>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</si>
  <si>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</si>
  <si>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</si>
  <si>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</si>
  <si>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</si>
  <si>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</si>
  <si>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</si>
  <si>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</si>
  <si>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</si>
  <si>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</si>
  <si>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</si>
  <si>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</si>
  <si>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</si>
  <si>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</si>
  <si>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</si>
  <si>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</si>
  <si>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</si>
  <si>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</si>
  <si>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</si>
  <si>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</si>
  <si>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</si>
  <si>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</si>
  <si>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</si>
  <si>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</si>
  <si>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</si>
  <si>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</si>
  <si>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</si>
  <si>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</si>
  <si>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</si>
  <si>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</si>
  <si>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</si>
  <si>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</si>
  <si>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</si>
  <si>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</si>
  <si>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</si>
  <si>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</si>
  <si>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</si>
  <si>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</si>
  <si>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</si>
  <si>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</si>
  <si>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</si>
  <si>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</si>
  <si>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</si>
  <si>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</si>
  <si>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</si>
  <si>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</si>
  <si>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</si>
  <si>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</si>
  <si>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</si>
  <si>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</si>
  <si>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</si>
  <si>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</si>
  <si>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</si>
  <si>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</si>
  <si>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</si>
  <si>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</si>
  <si>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</si>
  <si>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</si>
  <si>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</si>
  <si>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</si>
  <si>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</si>
  <si>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</si>
  <si>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</si>
  <si>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</si>
  <si>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</si>
  <si>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</si>
  <si>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</si>
  <si>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</si>
  <si>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</si>
  <si>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</si>
  <si>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</si>
  <si>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</si>
  <si>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</si>
  <si>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</si>
  <si>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</si>
  <si>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</si>
  <si>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</si>
  <si>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</si>
  <si>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</si>
  <si>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</si>
  <si>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</si>
  <si>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</si>
  <si>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</si>
  <si>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</si>
  <si>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</si>
  <si>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</si>
  <si>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</si>
  <si>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</si>
  <si>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</si>
  <si>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</si>
  <si>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</si>
  <si>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</si>
  <si>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</si>
  <si>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</si>
  <si>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</si>
  <si>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</si>
  <si>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</si>
  <si>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</si>
  <si>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</si>
  <si>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</si>
  <si>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</si>
  <si>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</si>
  <si>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</si>
  <si>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</si>
  <si>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</si>
  <si>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</si>
  <si>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</si>
  <si>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</si>
  <si>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</si>
  <si>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</si>
  <si>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</si>
  <si>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</si>
  <si>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</si>
  <si>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</si>
  <si>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</si>
  <si>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</si>
  <si>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</si>
  <si>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</si>
  <si>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</si>
  <si>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</si>
  <si>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</si>
  <si>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</si>
  <si>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</si>
  <si>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</si>
  <si>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</si>
  <si>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</si>
  <si>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</si>
  <si>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</si>
  <si>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</si>
  <si>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</si>
  <si>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</si>
  <si>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</si>
  <si>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</si>
  <si>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</si>
  <si>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</si>
  <si>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</si>
  <si>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</si>
  <si>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</si>
  <si>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</si>
  <si>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</si>
  <si>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</si>
  <si>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</si>
  <si>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</si>
  <si>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</si>
  <si>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</si>
  <si>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</si>
  <si>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</si>
  <si>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</si>
  <si>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</si>
  <si>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</si>
  <si>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</si>
  <si>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</si>
  <si>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</si>
  <si>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</si>
  <si>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</si>
  <si>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</si>
  <si>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</si>
  <si>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</si>
  <si>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</si>
  <si>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</si>
  <si>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</si>
  <si>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</si>
  <si>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</si>
  <si>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</si>
  <si>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</si>
  <si>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</si>
  <si>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</si>
  <si>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</si>
  <si>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</si>
  <si>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</si>
  <si>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</si>
  <si>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</si>
  <si>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</si>
  <si>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</si>
  <si>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</si>
  <si>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</si>
  <si>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</si>
  <si>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</si>
  <si>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</si>
  <si>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</si>
  <si>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</si>
  <si>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</si>
  <si>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</si>
  <si>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</si>
  <si>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</si>
  <si>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</si>
  <si>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</si>
  <si>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</si>
  <si>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</si>
  <si>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</si>
  <si>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</si>
  <si>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</si>
  <si>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</si>
  <si>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</si>
  <si>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</si>
  <si>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</si>
  <si>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</si>
  <si>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</si>
  <si>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</si>
  <si>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</si>
  <si>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</si>
  <si>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</si>
  <si>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</si>
  <si>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</si>
  <si>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</si>
  <si>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</si>
  <si>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</si>
  <si>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</si>
  <si>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</si>
  <si>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</si>
  <si>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</si>
  <si>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</si>
  <si>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</si>
  <si>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</si>
  <si>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</si>
  <si>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</si>
  <si>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</si>
  <si>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</si>
  <si>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</si>
  <si>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</si>
  <si>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</si>
  <si>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</si>
  <si>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</si>
  <si>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</si>
  <si>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</si>
  <si>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</si>
  <si>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</si>
  <si>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</si>
  <si>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</si>
  <si>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</si>
  <si>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</si>
  <si>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</si>
  <si>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</si>
  <si>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</si>
  <si>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</si>
  <si>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</si>
  <si>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</si>
  <si>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</si>
  <si>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</si>
  <si>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</si>
  <si>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</si>
  <si>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</si>
  <si>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</si>
  <si>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</si>
  <si>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</si>
  <si>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</si>
  <si>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</si>
  <si>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</si>
  <si>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</si>
  <si>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</si>
  <si>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</si>
  <si>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</si>
  <si>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</si>
  <si>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</si>
  <si>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</si>
  <si>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</si>
  <si>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</si>
  <si>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</si>
  <si>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</si>
  <si>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</si>
  <si>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</si>
  <si>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</si>
  <si>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</si>
  <si>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</si>
  <si>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</si>
  <si>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</si>
  <si>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</si>
  <si>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</si>
  <si>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</si>
  <si>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</si>
  <si>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</si>
  <si>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</si>
  <si>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</si>
  <si>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</si>
  <si>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</si>
  <si>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</si>
  <si>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</si>
  <si>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</si>
  <si>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</si>
  <si>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</si>
  <si>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</si>
  <si>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</si>
  <si>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</si>
  <si>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</si>
  <si>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</si>
  <si>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</si>
  <si>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</si>
  <si>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</si>
  <si>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</si>
  <si>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</si>
  <si>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</si>
  <si>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</si>
  <si>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</si>
  <si>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</si>
  <si>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</si>
  <si>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</si>
  <si>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</si>
  <si>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</si>
  <si>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</si>
  <si>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</si>
  <si>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</si>
  <si>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</si>
  <si>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</si>
  <si>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</si>
  <si>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</si>
  <si>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</si>
  <si>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</si>
  <si>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</si>
  <si>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</si>
  <si>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</si>
  <si>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</si>
  <si>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</si>
  <si>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</si>
  <si>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</si>
  <si>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</si>
  <si>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</si>
  <si>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</si>
  <si>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</si>
  <si>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</si>
  <si>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</si>
  <si>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</si>
  <si>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</si>
  <si>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</si>
  <si>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</si>
  <si>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</si>
  <si>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</si>
  <si>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</si>
  <si>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</si>
  <si>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</si>
  <si>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</si>
  <si>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</si>
  <si>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</si>
  <si>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</si>
  <si>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</si>
  <si>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</si>
  <si>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</si>
  <si>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</si>
  <si>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</si>
  <si>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</si>
  <si>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</si>
  <si>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</si>
  <si>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</si>
  <si>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</si>
  <si>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</si>
  <si>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</si>
  <si>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</si>
  <si>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</si>
  <si>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</si>
  <si>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</si>
  <si>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</si>
  <si>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</si>
  <si>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</si>
  <si>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</si>
  <si>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</si>
  <si>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</si>
  <si>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</si>
  <si>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</si>
  <si>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</si>
  <si>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</si>
  <si>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</si>
  <si>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</si>
  <si>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</si>
  <si>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</si>
  <si>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</si>
  <si>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</si>
  <si>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</si>
  <si>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</si>
  <si>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</si>
  <si>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</si>
  <si>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</si>
  <si>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</si>
  <si>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</si>
  <si>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</si>
  <si>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</si>
  <si>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</si>
  <si>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</si>
  <si>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</si>
  <si>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</si>
  <si>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</si>
  <si>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</si>
  <si>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</si>
  <si>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</si>
  <si>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</si>
  <si>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</si>
  <si>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</si>
  <si>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</si>
  <si>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</si>
  <si>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</si>
  <si>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</si>
  <si>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</si>
  <si>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</si>
  <si>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</si>
  <si>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</si>
  <si>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</si>
  <si>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</si>
  <si>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</si>
  <si>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</si>
  <si>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</si>
  <si>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</si>
  <si>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</si>
  <si>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</si>
  <si>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</si>
  <si>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</si>
  <si>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</si>
  <si>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</si>
  <si>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</si>
  <si>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</si>
  <si>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</si>
  <si>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</si>
  <si>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</si>
  <si>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</si>
  <si>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</si>
  <si>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</si>
  <si>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</si>
  <si>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</si>
  <si>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</si>
  <si>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</si>
  <si>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</si>
  <si>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</si>
  <si>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</si>
  <si>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</si>
  <si>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</si>
  <si>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</si>
  <si>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</si>
  <si>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</si>
  <si>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</si>
  <si>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</si>
  <si>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</si>
  <si>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</si>
  <si>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</si>
  <si>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</si>
  <si>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</si>
  <si>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</si>
  <si>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</si>
  <si>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</si>
  <si>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</si>
  <si>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</si>
  <si>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</si>
  <si>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</si>
  <si>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</si>
  <si>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</si>
  <si>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</si>
  <si>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</si>
  <si>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</si>
  <si>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</si>
  <si>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</si>
  <si>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</si>
  <si>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</si>
  <si>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</si>
  <si>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</si>
  <si>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</si>
  <si>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</si>
  <si>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</si>
  <si>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</si>
  <si>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</si>
  <si>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</si>
  <si>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</si>
  <si>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</si>
  <si>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</si>
  <si>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</si>
  <si>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</si>
  <si>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</si>
  <si>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</si>
  <si>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</si>
  <si>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</si>
  <si>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</si>
  <si>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</si>
  <si>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</si>
  <si>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</si>
  <si>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</si>
  <si>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</si>
  <si>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</si>
  <si>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</si>
  <si>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</si>
  <si>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</si>
  <si>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</si>
  <si>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</si>
  <si>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</si>
  <si>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</si>
  <si>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</si>
  <si>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</si>
  <si>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</si>
  <si>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</si>
  <si>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</si>
  <si>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</si>
  <si>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</si>
  <si>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</si>
  <si>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</si>
  <si>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</si>
  <si>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</si>
  <si>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</si>
  <si>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</si>
  <si>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</si>
  <si>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</si>
  <si>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</si>
  <si>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</si>
  <si>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</si>
  <si>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</si>
  <si>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</si>
  <si>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</si>
  <si>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</si>
  <si>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</si>
  <si>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</si>
  <si>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</si>
  <si>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</si>
  <si>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</si>
  <si>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</si>
  <si>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</si>
  <si>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</si>
  <si>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</si>
  <si>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</si>
  <si>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</si>
  <si>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</si>
  <si>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</si>
  <si>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</si>
  <si>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</si>
  <si>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</si>
  <si>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</si>
  <si>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</si>
  <si>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</si>
  <si>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</si>
  <si>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</si>
  <si>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</si>
  <si>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</si>
  <si>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</si>
  <si>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</si>
  <si>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</si>
  <si>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</si>
  <si>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</si>
  <si>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</si>
  <si>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</si>
  <si>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</si>
  <si>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</si>
  <si>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</si>
  <si>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</si>
  <si>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</si>
  <si>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</si>
  <si>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</si>
  <si>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</si>
  <si>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</si>
  <si>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</si>
  <si>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</si>
  <si>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</si>
  <si>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</si>
  <si>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</si>
  <si>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</si>
  <si>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</si>
  <si>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</si>
  <si>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</si>
  <si>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</si>
  <si>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</si>
  <si>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</si>
  <si>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</si>
  <si>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</si>
  <si>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</si>
  <si>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</si>
  <si>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</si>
  <si>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</si>
  <si>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</si>
  <si>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</si>
  <si>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</si>
  <si>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</si>
  <si>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</si>
  <si>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</si>
  <si>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</si>
  <si>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</si>
  <si>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</si>
  <si>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</si>
  <si>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</si>
  <si>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</si>
  <si>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</si>
  <si>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</si>
  <si>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</si>
  <si>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</si>
  <si>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</si>
  <si>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</si>
  <si>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</si>
  <si>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</si>
  <si>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</si>
  <si>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</si>
  <si>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</si>
  <si>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</si>
  <si>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</si>
  <si>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</si>
  <si>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</si>
  <si>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</si>
  <si>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</si>
  <si>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</si>
  <si>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</si>
  <si>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</si>
  <si>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</si>
  <si>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</si>
  <si>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</si>
  <si>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</si>
  <si>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</si>
  <si>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</si>
  <si>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</si>
  <si>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</si>
  <si>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</si>
  <si>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</si>
  <si>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</si>
  <si>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</si>
  <si>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</si>
  <si>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</si>
  <si>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</si>
  <si>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</si>
  <si>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</si>
  <si>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</si>
  <si>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</si>
  <si>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</si>
  <si>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</si>
  <si>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</si>
  <si>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</si>
  <si>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</si>
  <si>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</si>
  <si>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</si>
  <si>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</si>
  <si>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</si>
  <si>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</si>
  <si>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</si>
  <si>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</si>
  <si>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</si>
  <si>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</si>
  <si>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</si>
  <si>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</si>
  <si>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</si>
  <si>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</si>
  <si>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</si>
  <si>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</si>
  <si>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</si>
  <si>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</si>
  <si>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</si>
  <si>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</si>
  <si>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</si>
  <si>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</si>
  <si>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</si>
  <si>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</si>
  <si>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</si>
  <si>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</si>
  <si>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</si>
  <si>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</si>
  <si>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</si>
  <si>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</si>
  <si>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</si>
  <si>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</si>
  <si>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</si>
  <si>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</si>
  <si>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</si>
  <si>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</si>
  <si>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</si>
  <si>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</si>
  <si>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</si>
  <si>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</si>
  <si>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</si>
  <si>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</si>
  <si>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</si>
  <si>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</si>
  <si>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</si>
  <si>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</si>
  <si>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</si>
  <si>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</si>
  <si>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</si>
  <si>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</si>
  <si>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</si>
  <si>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</si>
  <si>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</si>
  <si>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</si>
  <si>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</si>
  <si>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</si>
  <si>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</si>
  <si>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</si>
  <si>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</si>
  <si>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</si>
  <si>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</si>
  <si>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</si>
  <si>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</si>
  <si>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</si>
  <si>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</si>
  <si>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</si>
  <si>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</si>
  <si>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</si>
  <si>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</si>
  <si>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</si>
  <si>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</si>
  <si>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</si>
  <si>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</si>
  <si>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</si>
  <si>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</si>
  <si>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</si>
  <si>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</si>
  <si>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</si>
  <si>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</si>
  <si>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</si>
  <si>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</si>
  <si>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</si>
  <si>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</si>
  <si>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</si>
  <si>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</si>
  <si>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</si>
  <si>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</si>
  <si>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</si>
  <si>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</si>
  <si>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</si>
  <si>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</si>
  <si>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</si>
  <si>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</si>
  <si>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</si>
  <si>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</si>
  <si>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</si>
  <si>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</si>
  <si>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</si>
  <si>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</si>
  <si>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</si>
  <si>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</si>
  <si>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</si>
  <si>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</si>
  <si>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</si>
  <si>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</si>
  <si>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</si>
  <si>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</si>
  <si>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</si>
  <si>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</si>
  <si>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</si>
  <si>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</si>
  <si>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</si>
  <si>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</si>
  <si>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</si>
  <si>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</si>
  <si>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</si>
  <si>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</si>
  <si>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</si>
  <si>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</si>
  <si>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</si>
  <si>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</si>
  <si>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</si>
  <si>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</si>
  <si>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</si>
  <si>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</si>
  <si>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</si>
  <si>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</si>
  <si>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</si>
  <si>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</si>
  <si>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</si>
  <si>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</si>
  <si>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</si>
  <si>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</si>
  <si>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</si>
  <si>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</si>
  <si>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</si>
  <si>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</si>
  <si>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</si>
  <si>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</si>
  <si>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</si>
  <si>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</si>
  <si>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</si>
  <si>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</si>
  <si>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</si>
  <si>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</si>
  <si>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</si>
  <si>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</si>
  <si>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</si>
  <si>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</si>
  <si>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</si>
  <si>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</si>
  <si>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</si>
  <si>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</si>
  <si>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</si>
  <si>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</si>
  <si>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</si>
  <si>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</si>
  <si>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</si>
  <si>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</si>
  <si>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</si>
  <si>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</si>
  <si>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</si>
  <si>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</si>
  <si>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</si>
  <si>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</si>
  <si>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</si>
  <si>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</si>
  <si>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</si>
  <si>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</si>
  <si>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</si>
  <si>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</si>
  <si>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</si>
  <si>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</si>
  <si>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</si>
  <si>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</si>
  <si>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</si>
  <si>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</si>
  <si>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</si>
  <si>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</si>
  <si>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</si>
  <si>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</si>
  <si>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</si>
  <si>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</si>
  <si>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</si>
  <si>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</si>
  <si>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</si>
  <si>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</si>
  <si>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</si>
  <si>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</si>
  <si>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</si>
  <si>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</si>
  <si>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</si>
  <si>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</si>
  <si>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</si>
  <si>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</si>
  <si>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</si>
  <si>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</si>
  <si>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</si>
  <si>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</si>
  <si>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</si>
  <si>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</si>
  <si>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</si>
  <si>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</si>
  <si>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</si>
  <si>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</si>
  <si>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</si>
  <si>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</si>
  <si>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</si>
  <si>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</si>
  <si>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</si>
  <si>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</si>
  <si>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</si>
  <si>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</si>
  <si>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</si>
  <si>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</si>
  <si>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</si>
  <si>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</si>
  <si>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</si>
  <si>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</si>
  <si>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</si>
  <si>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</si>
  <si>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</si>
  <si>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</si>
  <si>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</si>
  <si>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</si>
  <si>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</si>
  <si>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</si>
  <si>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</si>
  <si>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</si>
  <si>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</si>
  <si>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</si>
  <si>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</si>
  <si>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</si>
  <si>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</si>
  <si>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</si>
  <si>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</si>
  <si>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</si>
  <si>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</si>
  <si>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</si>
  <si>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</si>
  <si>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</si>
  <si>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</si>
  <si>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</si>
  <si>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</si>
  <si>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</si>
  <si>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</si>
  <si>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</si>
  <si>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</si>
  <si>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</si>
  <si>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</si>
  <si>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</si>
  <si>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</si>
  <si>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</si>
  <si>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</si>
  <si>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</si>
  <si>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</si>
  <si>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</si>
  <si>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</si>
  <si>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</si>
  <si>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</si>
  <si>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</si>
  <si>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</si>
  <si>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</si>
  <si>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</si>
  <si>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</si>
  <si>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</si>
  <si>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</si>
  <si>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</si>
  <si>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</si>
  <si>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</si>
  <si>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</si>
  <si>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</si>
  <si>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</si>
  <si>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</si>
  <si>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</si>
  <si>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</si>
  <si>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</si>
  <si>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</si>
  <si>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</si>
  <si>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</si>
  <si>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</si>
  <si>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</si>
  <si>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</si>
  <si>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</si>
  <si>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</si>
  <si>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</si>
  <si>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</si>
  <si>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</si>
  <si>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</si>
  <si>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</si>
  <si>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</si>
  <si>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</si>
  <si>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</si>
  <si>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</si>
  <si>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</si>
  <si>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</si>
  <si>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</si>
  <si>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</si>
  <si>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</si>
  <si>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</si>
  <si>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</si>
  <si>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</si>
  <si>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</si>
  <si>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</si>
  <si>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</si>
  <si>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</si>
  <si>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</si>
  <si>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</si>
  <si>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</si>
  <si>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</si>
  <si>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</si>
  <si>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</si>
  <si>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</si>
  <si>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</si>
  <si>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</si>
  <si>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</si>
  <si>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</si>
  <si>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</si>
  <si>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</si>
  <si>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</si>
  <si>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</si>
  <si>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</si>
  <si>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</si>
  <si>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</si>
  <si>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</si>
  <si>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</si>
  <si>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</si>
  <si>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</si>
  <si>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</si>
  <si>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</si>
  <si>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</si>
  <si>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</si>
  <si>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</si>
  <si>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</si>
  <si>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</si>
  <si>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</si>
  <si>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</si>
  <si>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</si>
  <si>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</si>
  <si>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</si>
  <si>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</si>
  <si>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</si>
  <si>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</si>
  <si>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</si>
  <si>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</si>
  <si>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</si>
  <si>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</si>
  <si>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</si>
  <si>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</si>
  <si>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</si>
  <si>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</si>
  <si>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</si>
  <si>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</si>
  <si>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</si>
  <si>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</si>
  <si>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</si>
  <si>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</si>
  <si>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</si>
  <si>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</si>
  <si>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</si>
  <si>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</si>
  <si>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</si>
  <si>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</si>
  <si>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</si>
  <si>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</si>
  <si>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</si>
  <si>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</si>
  <si>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</si>
  <si>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</si>
  <si>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</si>
  <si>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</si>
  <si>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</si>
  <si>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</si>
  <si>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</si>
  <si>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</si>
  <si>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</si>
  <si>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</si>
  <si>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</si>
  <si>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</si>
  <si>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</si>
  <si>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</si>
  <si>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</si>
  <si>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</si>
  <si>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</si>
  <si>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</si>
  <si>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</si>
  <si>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</si>
  <si>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</si>
  <si>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</si>
  <si>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</si>
  <si>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</si>
  <si>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</si>
  <si>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</si>
  <si>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</si>
  <si>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</si>
  <si>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</si>
  <si>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</si>
  <si>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</si>
  <si>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</si>
  <si>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</si>
  <si>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</si>
  <si>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</si>
  <si>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</si>
  <si>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</si>
  <si>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</si>
  <si>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</si>
  <si>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</si>
  <si>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</si>
  <si>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</si>
  <si>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</si>
  <si>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</si>
  <si>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</si>
  <si>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</si>
  <si>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</si>
  <si>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</si>
  <si>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</si>
  <si>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</si>
  <si>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</si>
  <si>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</si>
  <si>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</si>
  <si>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</si>
  <si>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</si>
  <si>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</si>
  <si>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</si>
  <si>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</si>
  <si>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</si>
  <si>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</si>
  <si>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</si>
  <si>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</si>
  <si>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</si>
  <si>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</si>
  <si>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</si>
  <si>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</si>
  <si>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</si>
  <si>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</si>
  <si>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</si>
  <si>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</si>
  <si>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</si>
  <si>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</si>
  <si>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</si>
  <si>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</si>
  <si>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</si>
  <si>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</si>
  <si>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</si>
  <si>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</si>
  <si>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</si>
  <si>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</si>
  <si>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</si>
  <si>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</si>
  <si>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</si>
  <si>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</si>
  <si>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</si>
  <si>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</si>
  <si>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</si>
  <si>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</si>
  <si>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</si>
  <si>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</si>
  <si>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</si>
  <si>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</si>
  <si>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</si>
  <si>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</si>
  <si>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</si>
  <si>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</si>
  <si>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</si>
  <si>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</si>
  <si>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</si>
  <si>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</si>
  <si>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</si>
  <si>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</si>
  <si>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</si>
  <si>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</si>
  <si>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</si>
  <si>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</si>
  <si>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</si>
  <si>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</si>
  <si>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</si>
  <si>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</si>
  <si>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</si>
  <si>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</si>
  <si>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</si>
  <si>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</si>
  <si>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</si>
  <si>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</si>
  <si>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</si>
  <si>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</si>
  <si>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</si>
  <si>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</si>
  <si>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</si>
  <si>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</si>
  <si>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</si>
  <si>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</si>
  <si>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</si>
  <si>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</si>
  <si>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</si>
  <si>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</si>
  <si>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</si>
  <si>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</si>
  <si>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</si>
  <si>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</si>
  <si>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</si>
  <si>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</si>
  <si>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</si>
  <si>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</si>
  <si>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</si>
  <si>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</si>
  <si>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</si>
  <si>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</si>
  <si>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</si>
  <si>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</si>
  <si>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</si>
  <si>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</si>
  <si>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</si>
  <si>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</si>
  <si>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</si>
  <si>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</si>
  <si>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</si>
  <si>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</si>
  <si>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</si>
  <si>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</si>
  <si>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</si>
  <si>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</si>
  <si>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</si>
  <si>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</si>
  <si>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</si>
  <si>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</si>
  <si>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</si>
  <si>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</si>
  <si>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</si>
  <si>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</si>
  <si>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</si>
  <si>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</si>
  <si>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</si>
  <si>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</si>
  <si>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</si>
  <si>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</si>
  <si>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</si>
  <si>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</si>
  <si>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</si>
  <si>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</si>
  <si>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</si>
  <si>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</si>
  <si>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</si>
  <si>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</si>
  <si>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</si>
  <si>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</si>
  <si>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</si>
  <si>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</si>
  <si>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</si>
  <si>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</si>
  <si>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</si>
  <si>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</si>
  <si>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</si>
  <si>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</si>
  <si>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</si>
  <si>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</si>
  <si>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</si>
  <si>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</si>
  <si>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</si>
  <si>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</si>
  <si>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</si>
  <si>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</si>
  <si>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</si>
  <si>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</si>
  <si>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</si>
  <si>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</si>
  <si>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</si>
  <si>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</si>
  <si>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</si>
  <si>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</si>
  <si>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</si>
  <si>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</si>
  <si>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</si>
  <si>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</si>
  <si>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</si>
  <si>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</si>
  <si>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</si>
  <si>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</si>
  <si>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</si>
  <si>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</si>
  <si>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</si>
  <si>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</si>
  <si>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</si>
  <si>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</si>
  <si>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</si>
  <si>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</si>
  <si>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</si>
  <si>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</si>
  <si>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</si>
  <si>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</si>
  <si>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</si>
  <si>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</si>
  <si>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</si>
  <si>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</si>
  <si>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</si>
  <si>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</si>
  <si>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</si>
  <si>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</si>
  <si>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</si>
  <si>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</si>
  <si>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</si>
  <si>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</si>
  <si>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</si>
  <si>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</si>
  <si>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</si>
  <si>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</si>
  <si>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</si>
  <si>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</si>
  <si>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</si>
  <si>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</si>
  <si>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</si>
  <si>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</si>
  <si>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</si>
  <si>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</si>
  <si>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</si>
  <si>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</si>
  <si>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</si>
  <si>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</si>
  <si>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</si>
  <si>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</si>
  <si>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</si>
  <si>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</si>
  <si>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</si>
  <si>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</si>
  <si>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</si>
  <si>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</si>
  <si>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</si>
  <si>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</si>
  <si>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</si>
  <si>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</si>
  <si>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</si>
  <si>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</si>
  <si>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</si>
  <si>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</si>
  <si>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</si>
  <si>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</si>
  <si>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</si>
  <si>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</si>
  <si>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</si>
  <si>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</si>
  <si>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</si>
  <si>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</si>
  <si>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</si>
  <si>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</si>
  <si>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</si>
  <si>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</si>
  <si>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</si>
  <si>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</si>
  <si>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</si>
  <si>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</si>
  <si>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</si>
  <si>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</si>
  <si>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</si>
  <si>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</si>
  <si>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</si>
  <si>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</si>
  <si>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</si>
  <si>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</si>
  <si>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</si>
  <si>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</si>
  <si>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</si>
  <si>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</si>
  <si>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</si>
  <si>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</si>
  <si>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</si>
  <si>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</si>
  <si>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</si>
  <si>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</si>
  <si>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</si>
  <si>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</si>
  <si>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</si>
  <si>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</si>
  <si>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</si>
  <si>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</si>
  <si>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</si>
  <si>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</si>
  <si>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</si>
  <si>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</si>
  <si>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</si>
  <si>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</si>
  <si>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</si>
  <si>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</si>
  <si>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</si>
  <si>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</si>
  <si>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</si>
  <si>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</si>
  <si>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</si>
  <si>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</si>
  <si>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</si>
  <si>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</si>
  <si>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</si>
  <si>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</si>
  <si>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</si>
  <si>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</si>
  <si>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</si>
  <si>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</si>
  <si>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</si>
  <si>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</si>
  <si>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</si>
  <si>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</si>
  <si>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</si>
  <si>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</si>
  <si>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</si>
  <si>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</si>
  <si>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</si>
  <si>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</si>
  <si>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</si>
  <si>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</si>
  <si>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</si>
  <si>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</si>
  <si>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</si>
  <si>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</si>
  <si>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</si>
  <si>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</si>
  <si>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</si>
  <si>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</si>
  <si>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</si>
  <si>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</si>
  <si>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</si>
  <si>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</si>
  <si>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</si>
  <si>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</si>
  <si>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</si>
  <si>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</si>
  <si>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</si>
  <si>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</si>
  <si>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</si>
  <si>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</si>
  <si>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</si>
  <si>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</si>
  <si>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</si>
  <si>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</si>
  <si>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</si>
  <si>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</si>
  <si>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</si>
  <si>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</si>
  <si>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</si>
  <si>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</si>
  <si>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</si>
  <si>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</si>
  <si>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</si>
  <si>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</si>
  <si>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</si>
  <si>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</si>
  <si>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</si>
  <si>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</si>
  <si>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</si>
  <si>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</si>
  <si>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</si>
  <si>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</si>
  <si>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</si>
  <si>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</si>
  <si>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</si>
  <si>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</si>
  <si>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</si>
  <si>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</si>
  <si>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</si>
  <si>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</si>
  <si>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</si>
  <si>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</si>
  <si>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</si>
  <si>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</si>
  <si>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</si>
  <si>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</si>
  <si>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</si>
  <si>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</si>
  <si>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</si>
  <si>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</si>
  <si>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</si>
  <si>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</si>
  <si>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</si>
  <si>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</si>
  <si>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</si>
  <si>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</si>
  <si>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</si>
  <si>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</si>
  <si>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</si>
  <si>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</si>
  <si>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</si>
  <si>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</si>
  <si>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</si>
  <si>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</si>
  <si>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</si>
  <si>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</si>
  <si>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</si>
  <si>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</si>
  <si>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</si>
  <si>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</si>
  <si>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</si>
  <si>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</si>
  <si>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</si>
  <si>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</si>
  <si>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</si>
  <si>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</si>
  <si>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</si>
  <si>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</si>
  <si>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</si>
  <si>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</si>
  <si>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</si>
  <si>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</si>
  <si>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</si>
  <si>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</si>
  <si>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</si>
  <si>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</si>
  <si>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</si>
  <si>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</si>
  <si>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</si>
  <si>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</si>
  <si>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</si>
  <si>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</si>
  <si>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</si>
  <si>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</si>
  <si>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</si>
  <si>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</si>
  <si>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</si>
  <si>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</si>
  <si>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</si>
  <si>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</si>
  <si>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</si>
  <si>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</si>
  <si>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</si>
  <si>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</si>
  <si>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</si>
  <si>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</si>
  <si>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</si>
  <si>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</si>
  <si>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</si>
  <si>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</si>
  <si>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</si>
  <si>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</si>
  <si>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</si>
  <si>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</si>
  <si>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</si>
  <si>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</si>
  <si>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</si>
  <si>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</si>
  <si>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</si>
  <si>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</si>
  <si>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</si>
  <si>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</si>
  <si>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</si>
  <si>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</si>
  <si>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</si>
  <si>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</si>
  <si>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</si>
  <si>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</si>
  <si>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</si>
  <si>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</si>
  <si>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</si>
  <si>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</si>
  <si>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</si>
  <si>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</si>
  <si>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</si>
  <si>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</si>
  <si>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</si>
  <si>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</si>
  <si>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</si>
  <si>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</si>
  <si>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</si>
  <si>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</si>
  <si>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</si>
  <si>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</si>
  <si>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</si>
  <si>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</si>
  <si>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</si>
  <si>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</si>
  <si>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</si>
  <si>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</si>
  <si>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</si>
  <si>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</si>
  <si>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</si>
  <si>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</si>
  <si>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</si>
  <si>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</si>
  <si>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</si>
  <si>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</si>
  <si>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</si>
  <si>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</si>
  <si>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</si>
  <si>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</si>
  <si>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</si>
  <si>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</si>
  <si>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</si>
  <si>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</si>
  <si>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</si>
  <si>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</si>
  <si>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</si>
  <si>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</si>
  <si>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</si>
  <si>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</si>
  <si>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</si>
  <si>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</si>
  <si>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</si>
  <si>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</si>
  <si>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</si>
  <si>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</si>
  <si>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</si>
  <si>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</si>
  <si>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</si>
  <si>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</si>
  <si>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</si>
  <si>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</si>
  <si>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</si>
  <si>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</si>
  <si>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</si>
  <si>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</si>
  <si>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</si>
  <si>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</si>
  <si>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</si>
  <si>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</si>
  <si>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</si>
  <si>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</si>
  <si>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</si>
  <si>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</si>
  <si>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</si>
  <si>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</si>
  <si>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</si>
  <si>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</si>
  <si>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</si>
  <si>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</si>
  <si>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</si>
  <si>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</si>
  <si>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</si>
  <si>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</si>
  <si>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</si>
  <si>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</si>
  <si>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</si>
  <si>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</si>
  <si>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</si>
  <si>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</si>
  <si>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</si>
  <si>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</si>
  <si>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</si>
  <si>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</si>
  <si>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</si>
  <si>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</si>
  <si>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</si>
  <si>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</si>
  <si>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</si>
  <si>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</si>
  <si>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</si>
  <si>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</si>
  <si>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</si>
  <si>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</si>
  <si>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</si>
  <si>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</si>
  <si>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</si>
  <si>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</si>
  <si>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</si>
  <si>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</si>
  <si>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</si>
  <si>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</si>
  <si>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</si>
  <si>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</si>
  <si>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</si>
  <si>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</si>
  <si>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</si>
  <si>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</si>
  <si>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</si>
  <si>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</si>
  <si>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</si>
  <si>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</si>
  <si>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</si>
  <si>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</si>
  <si>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</si>
  <si>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</si>
  <si>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</si>
  <si>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</si>
  <si>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</si>
  <si>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</si>
  <si>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</si>
  <si>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</si>
  <si>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</si>
  <si>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</si>
  <si>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</si>
  <si>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</si>
  <si>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</si>
  <si>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</si>
  <si>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</si>
  <si>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</si>
  <si>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</si>
  <si>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</si>
  <si>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</si>
  <si>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</si>
  <si>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</si>
  <si>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</si>
  <si>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</si>
  <si>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</si>
  <si>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</si>
  <si>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</si>
  <si>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</si>
  <si>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</si>
  <si>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</si>
  <si>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</si>
  <si>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</si>
  <si>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</si>
  <si>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</si>
  <si>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</si>
  <si>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</si>
  <si>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</si>
  <si>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</si>
  <si>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</si>
  <si>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</si>
  <si>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</si>
  <si>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</si>
  <si>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</si>
  <si>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</si>
  <si>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</si>
  <si>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</si>
  <si>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</si>
  <si>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</si>
  <si>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</si>
  <si>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</si>
  <si>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</si>
  <si>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</si>
  <si>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</si>
  <si>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</si>
  <si>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</si>
  <si>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</si>
  <si>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</si>
  <si>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</si>
  <si>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</si>
  <si>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</si>
  <si>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</si>
  <si>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</si>
  <si>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</si>
  <si>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</si>
  <si>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</si>
  <si>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</si>
  <si>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</si>
  <si>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</si>
  <si>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</si>
  <si>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</si>
  <si>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</si>
  <si>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</si>
  <si>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</si>
  <si>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</si>
  <si>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</si>
  <si>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</si>
  <si>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</si>
  <si>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</si>
  <si>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</si>
  <si>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</si>
  <si>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</si>
  <si>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</si>
  <si>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</si>
  <si>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</si>
  <si>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</si>
  <si>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</si>
  <si>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</si>
  <si>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</si>
  <si>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</si>
  <si>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</si>
  <si>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</si>
  <si>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</si>
  <si>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</si>
  <si>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</si>
  <si>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</si>
  <si>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</si>
  <si>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</si>
  <si>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</si>
  <si>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</si>
  <si>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</si>
  <si>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</si>
  <si>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</si>
  <si>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</si>
  <si>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</si>
  <si>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</si>
  <si>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</si>
  <si>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</si>
  <si>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</si>
  <si>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</si>
  <si>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</si>
  <si>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</si>
  <si>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</si>
  <si>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</si>
  <si>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</si>
  <si>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</si>
  <si>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</si>
  <si>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</si>
  <si>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</si>
  <si>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</si>
  <si>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</si>
  <si>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</si>
  <si>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</si>
  <si>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</si>
  <si>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</si>
  <si>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</si>
  <si>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</si>
  <si>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</si>
  <si>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</si>
  <si>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</si>
  <si>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</si>
  <si>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</si>
  <si>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</si>
  <si>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</si>
  <si>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</si>
  <si>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</si>
  <si>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</si>
  <si>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</si>
  <si>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</si>
  <si>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</si>
  <si>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</si>
  <si>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</si>
  <si>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</si>
  <si>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</si>
  <si>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</si>
  <si>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</si>
  <si>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</si>
  <si>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</si>
  <si>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</si>
  <si>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</si>
  <si>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</si>
  <si>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</si>
  <si>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</si>
  <si>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</si>
  <si>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</si>
  <si>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</si>
  <si>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</si>
  <si>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</si>
  <si>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</si>
  <si>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</si>
  <si>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</si>
  <si>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</si>
  <si>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</si>
  <si>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</si>
  <si>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</si>
  <si>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</si>
  <si>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</si>
  <si>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</si>
  <si>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</si>
  <si>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</si>
  <si>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</si>
  <si>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</si>
  <si>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</si>
  <si>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</si>
  <si>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</si>
  <si>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</si>
  <si>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</si>
  <si>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</si>
  <si>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</si>
  <si>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</si>
  <si>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</si>
  <si>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</si>
  <si>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</si>
  <si>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</si>
  <si>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</si>
  <si>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</si>
  <si>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</si>
  <si>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</si>
  <si>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</si>
  <si>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</si>
  <si>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</si>
  <si>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</si>
  <si>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</si>
  <si>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</si>
  <si>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</si>
  <si>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</si>
  <si>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</si>
  <si>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</si>
  <si>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</si>
  <si>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</si>
  <si>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</si>
  <si>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</si>
  <si>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</si>
  <si>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</si>
  <si>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</si>
  <si>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</si>
  <si>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</si>
  <si>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</si>
  <si>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</si>
  <si>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</si>
  <si>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</si>
  <si>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</si>
  <si>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</si>
  <si>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</si>
  <si>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</si>
  <si>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</si>
  <si>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</si>
  <si>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</si>
  <si>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</si>
  <si>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</si>
  <si>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</si>
  <si>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</si>
  <si>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</si>
  <si>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</si>
  <si>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</si>
  <si>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</si>
  <si>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</si>
  <si>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</si>
  <si>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</si>
  <si>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</si>
  <si>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</si>
  <si>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</si>
  <si>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</si>
  <si>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</si>
  <si>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</si>
  <si>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</si>
  <si>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</si>
  <si>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</si>
  <si>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</si>
  <si>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</si>
  <si>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</si>
  <si>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</si>
  <si>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</si>
  <si>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</si>
  <si>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</si>
  <si>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</si>
  <si>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</si>
  <si>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</si>
  <si>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</si>
  <si>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</si>
  <si>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</si>
  <si>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</si>
  <si>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</si>
  <si>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</si>
  <si>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</si>
  <si>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</si>
  <si>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</si>
  <si>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</si>
  <si>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</si>
  <si>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</si>
  <si>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</si>
  <si>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</si>
  <si>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</si>
  <si>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</si>
  <si>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</si>
  <si>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</si>
  <si>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</si>
  <si>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</si>
  <si>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</si>
  <si>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</si>
  <si>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</si>
  <si>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</si>
  <si>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</si>
  <si>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</si>
  <si>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</si>
  <si>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</si>
  <si>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</si>
  <si>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</si>
  <si>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</si>
  <si>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</si>
  <si>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</si>
  <si>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</si>
  <si>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</si>
  <si>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</si>
  <si>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</si>
  <si>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</si>
  <si>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</si>
  <si>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</si>
  <si>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</si>
  <si>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</si>
  <si>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</si>
  <si>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</si>
  <si>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</si>
  <si>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</si>
  <si>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</si>
  <si>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</si>
  <si>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</si>
  <si>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</si>
  <si>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</si>
  <si>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</si>
  <si>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</si>
  <si>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</si>
  <si>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</si>
  <si>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</si>
  <si>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</si>
  <si>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</si>
  <si>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</si>
  <si>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</si>
  <si>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</si>
  <si>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</si>
  <si>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</si>
  <si>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</si>
  <si>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</si>
  <si>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</si>
  <si>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</si>
  <si>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</si>
  <si>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</si>
  <si>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</si>
  <si>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</si>
  <si>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</si>
  <si>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</si>
  <si>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</si>
  <si>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</si>
  <si>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</si>
  <si>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</si>
  <si>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</si>
  <si>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</si>
  <si>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</si>
  <si>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</si>
  <si>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</si>
  <si>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</si>
  <si>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</si>
  <si>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</si>
  <si>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</si>
  <si>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</si>
  <si>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</si>
  <si>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</si>
  <si>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</si>
  <si>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</si>
  <si>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</si>
  <si>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</si>
  <si>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</si>
  <si>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</si>
  <si>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</si>
  <si>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</si>
  <si>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</si>
  <si>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</si>
  <si>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</si>
  <si>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</si>
  <si>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</si>
  <si>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</si>
  <si>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</si>
  <si>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</si>
  <si>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</si>
  <si>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</si>
  <si>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</si>
  <si>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</si>
  <si>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</si>
  <si>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</si>
  <si>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</si>
  <si>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</si>
  <si>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</si>
  <si>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</si>
  <si>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</si>
  <si>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</si>
  <si>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</si>
  <si>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</si>
  <si>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</si>
  <si>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</si>
  <si>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</si>
  <si>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</si>
  <si>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</si>
  <si>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</si>
  <si>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</si>
  <si>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</si>
  <si>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</si>
  <si>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</si>
  <si>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</si>
  <si>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</si>
  <si>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</si>
  <si>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</si>
  <si>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</si>
  <si>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</si>
  <si>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</si>
  <si>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</si>
  <si>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</si>
  <si>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</si>
  <si>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</si>
  <si>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</si>
  <si>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</si>
  <si>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</si>
  <si>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</si>
  <si>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</si>
  <si>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</si>
  <si>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</si>
  <si>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</si>
  <si>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</si>
  <si>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</si>
  <si>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</si>
  <si>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</si>
  <si>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</si>
  <si>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</si>
  <si>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</si>
  <si>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</si>
  <si>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</si>
  <si>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</si>
  <si>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</si>
  <si>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</si>
  <si>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</si>
  <si>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</si>
  <si>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</si>
  <si>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</si>
  <si>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</si>
  <si>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</si>
  <si>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</si>
  <si>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</si>
  <si>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</si>
  <si>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</si>
  <si>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</si>
  <si>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</si>
  <si>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</si>
  <si>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</si>
  <si>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</si>
  <si>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</si>
  <si>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</si>
  <si>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</si>
  <si>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</si>
  <si>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</si>
  <si>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</si>
  <si>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</si>
  <si>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</si>
  <si>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</si>
  <si>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</si>
  <si>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</si>
  <si>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</si>
  <si>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</si>
  <si>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</si>
  <si>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</si>
  <si>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</si>
  <si>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</si>
  <si>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</si>
  <si>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</si>
  <si>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</si>
  <si>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</si>
  <si>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</si>
  <si>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</si>
  <si>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</si>
  <si>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</si>
  <si>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</si>
  <si>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</si>
  <si>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</si>
  <si>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</si>
  <si>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</si>
  <si>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</si>
  <si>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</si>
  <si>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</si>
  <si>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</si>
  <si>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</si>
  <si>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</si>
  <si>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</si>
  <si>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</si>
  <si>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</si>
  <si>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</si>
  <si>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</si>
  <si>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</si>
  <si>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</si>
  <si>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</si>
  <si>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</si>
  <si>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</si>
  <si>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</si>
  <si>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</si>
  <si>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</si>
  <si>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</si>
  <si>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</si>
  <si>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</si>
  <si>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</si>
  <si>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</si>
  <si>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</si>
  <si>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</si>
  <si>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</si>
  <si>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</si>
  <si>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</si>
  <si>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</si>
  <si>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</si>
  <si>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</si>
  <si>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</si>
  <si>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</si>
  <si>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</si>
  <si>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</si>
  <si>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</si>
  <si>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</si>
  <si>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</si>
  <si>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</si>
  <si>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</si>
  <si>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</si>
  <si>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</si>
  <si>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</si>
  <si>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</si>
  <si>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</si>
  <si>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</si>
  <si>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</si>
  <si>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</si>
  <si>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</si>
  <si>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</si>
  <si>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</si>
  <si>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</si>
  <si>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</si>
  <si>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</si>
  <si>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</si>
  <si>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</si>
  <si>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</si>
  <si>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</si>
  <si>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</si>
  <si>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</si>
  <si>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</si>
  <si>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</si>
  <si>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</si>
  <si>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</si>
  <si>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</si>
  <si>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</si>
  <si>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</si>
  <si>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</si>
  <si>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</si>
  <si>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</si>
  <si>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</si>
  <si>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</si>
  <si>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</si>
  <si>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</si>
  <si>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</si>
  <si>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</si>
  <si>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</si>
  <si>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</si>
  <si>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</si>
  <si>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</si>
  <si>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</si>
  <si>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</si>
  <si>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</si>
  <si>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</si>
  <si>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</si>
  <si>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</si>
  <si>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</si>
  <si>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</si>
  <si>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</si>
  <si>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</si>
  <si>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</si>
  <si>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</si>
  <si>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</si>
  <si>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</si>
  <si>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</si>
  <si>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</si>
  <si>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</si>
  <si>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</si>
  <si>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</si>
  <si>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</si>
  <si>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</si>
  <si>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</si>
  <si>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</si>
  <si>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</si>
  <si>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</si>
  <si>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</si>
  <si>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</si>
  <si>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</si>
  <si>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</si>
  <si>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</si>
  <si>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</si>
  <si>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</si>
  <si>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</si>
  <si>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</si>
  <si>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</si>
  <si>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</si>
  <si>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</si>
  <si>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</si>
  <si>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</si>
  <si>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</si>
  <si>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</si>
  <si>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</si>
  <si>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</si>
  <si>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</si>
  <si>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</si>
  <si>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</si>
  <si>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</si>
  <si>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</si>
  <si>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</si>
  <si>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</si>
  <si>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</si>
  <si>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</si>
  <si>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</si>
  <si>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</si>
  <si>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</si>
  <si>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</si>
  <si>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</si>
  <si>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</si>
  <si>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</si>
  <si>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</si>
  <si>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</si>
  <si>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</si>
  <si>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</si>
  <si>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</si>
  <si>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</si>
  <si>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</si>
  <si>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</si>
  <si>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</si>
  <si>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</si>
  <si>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</si>
  <si>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</si>
  <si>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</si>
  <si>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</si>
  <si>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</si>
  <si>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</si>
  <si>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</si>
  <si>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</si>
  <si>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</si>
  <si>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</si>
  <si>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</si>
  <si>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</si>
  <si>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</si>
  <si>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</si>
  <si>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</si>
  <si>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</si>
  <si>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</si>
  <si>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</si>
  <si>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</si>
  <si>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</si>
  <si>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</si>
  <si>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</si>
  <si>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</si>
  <si>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</si>
  <si>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</si>
  <si>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</si>
  <si>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</si>
  <si>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</si>
  <si>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</si>
  <si>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</si>
  <si>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</si>
  <si>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</si>
  <si>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</si>
  <si>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</si>
  <si>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</si>
  <si>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</si>
  <si>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</si>
  <si>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</si>
  <si>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</si>
  <si>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</si>
  <si>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</si>
  <si>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</si>
  <si>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</si>
  <si>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</si>
  <si>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</si>
  <si>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</si>
  <si>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</si>
  <si>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</si>
  <si>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</si>
  <si>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</si>
  <si>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</si>
  <si>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</si>
  <si>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</si>
  <si>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</si>
  <si>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</si>
  <si>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</si>
  <si>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</si>
  <si>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</si>
  <si>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</si>
  <si>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</si>
  <si>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</si>
  <si>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</si>
  <si>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</si>
  <si>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</si>
  <si>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</si>
  <si>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</si>
  <si>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</si>
  <si>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</si>
  <si>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</si>
  <si>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</si>
  <si>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</si>
  <si>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</si>
  <si>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</si>
  <si>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</si>
  <si>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</si>
  <si>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</si>
  <si>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</si>
  <si>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</si>
  <si>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</si>
  <si>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</si>
  <si>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</si>
  <si>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</si>
  <si>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</si>
  <si>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</si>
  <si>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</si>
  <si>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</si>
  <si>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</si>
  <si>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</si>
  <si>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</si>
  <si>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</si>
  <si>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</si>
  <si>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</si>
  <si>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</si>
  <si>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</si>
  <si>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</si>
  <si>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</si>
  <si>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</si>
  <si>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</si>
  <si>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</si>
  <si>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</si>
  <si>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</si>
  <si>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</si>
  <si>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</si>
  <si>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</si>
  <si>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</si>
  <si>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</si>
  <si>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</si>
  <si>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</si>
  <si>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</si>
  <si>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</si>
  <si>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</si>
  <si>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</si>
  <si>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</si>
  <si>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</si>
  <si>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</si>
  <si>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</si>
  <si>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</si>
  <si>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</si>
  <si>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</si>
  <si>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</si>
  <si>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</si>
  <si>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</si>
  <si>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</si>
  <si>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</si>
  <si>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</si>
  <si>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</si>
  <si>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</si>
  <si>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</si>
  <si>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</si>
  <si>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</si>
  <si>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</si>
  <si>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</si>
  <si>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</si>
  <si>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</si>
  <si>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</si>
  <si>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</si>
  <si>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</si>
  <si>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</si>
  <si>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</si>
  <si>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</si>
  <si>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</si>
  <si>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</si>
  <si>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</si>
  <si>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</si>
  <si>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</si>
  <si>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</si>
  <si>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</si>
  <si>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</si>
  <si>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</si>
  <si>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</si>
  <si>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</si>
  <si>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</si>
  <si>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</si>
  <si>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</si>
  <si>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</si>
  <si>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</si>
  <si>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</si>
  <si>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</si>
  <si>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</si>
  <si>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</si>
  <si>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</si>
  <si>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</si>
  <si>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</si>
  <si>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</si>
  <si>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</si>
  <si>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</si>
  <si>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</si>
  <si>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</si>
  <si>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</si>
  <si>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</si>
  <si>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</si>
  <si>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</si>
  <si>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</si>
  <si>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</si>
  <si>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</si>
  <si>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</si>
  <si>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</si>
  <si>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</si>
  <si>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</si>
  <si>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</si>
  <si>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</si>
  <si>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</si>
  <si>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</si>
  <si>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</si>
  <si>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</si>
  <si>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</si>
  <si>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</si>
  <si>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</si>
  <si>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</si>
  <si>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</si>
  <si>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</si>
  <si>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</si>
  <si>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</si>
  <si>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</si>
  <si>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</si>
  <si>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</si>
  <si>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</si>
  <si>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</si>
  <si>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</si>
  <si>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</si>
  <si>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</si>
  <si>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</si>
  <si>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</si>
  <si>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</si>
  <si>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</si>
  <si>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</si>
  <si>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</si>
  <si>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</si>
  <si>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</si>
  <si>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</si>
  <si>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</si>
  <si>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</si>
  <si>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</si>
  <si>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</si>
  <si>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</si>
  <si>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</si>
  <si>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</si>
  <si>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</si>
  <si>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</si>
  <si>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</si>
  <si>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</si>
  <si>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</si>
  <si>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</si>
  <si>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</si>
  <si>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</si>
  <si>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</si>
  <si>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</si>
  <si>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</si>
  <si>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</si>
  <si>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</si>
  <si>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</si>
  <si>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</si>
  <si>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</si>
  <si>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</si>
  <si>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</si>
  <si>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</si>
  <si>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</si>
  <si>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</si>
  <si>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</si>
  <si>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</si>
  <si>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</si>
  <si>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</si>
  <si>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</si>
  <si>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</si>
  <si>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</si>
  <si>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</si>
  <si>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</si>
  <si>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</si>
  <si>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</si>
  <si>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</si>
  <si>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</si>
  <si>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</si>
  <si>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</si>
  <si>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</si>
  <si>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</si>
  <si>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</si>
  <si>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</si>
  <si>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</si>
  <si>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</si>
  <si>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</si>
  <si>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</si>
  <si>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</si>
  <si>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</si>
  <si>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</si>
  <si>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</si>
  <si>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</si>
  <si>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</si>
  <si>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</si>
  <si>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</si>
  <si>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</si>
  <si>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</si>
  <si>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</si>
  <si>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</si>
  <si>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</si>
  <si>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</si>
  <si>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</si>
  <si>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</si>
  <si>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</si>
  <si>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</si>
  <si>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</si>
  <si>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</si>
  <si>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</si>
  <si>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</si>
  <si>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</si>
  <si>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</si>
  <si>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</si>
  <si>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</si>
  <si>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</si>
  <si>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</si>
  <si>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</si>
  <si>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</si>
  <si>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</si>
  <si>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</si>
  <si>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</si>
  <si>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</si>
  <si>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</si>
  <si>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</si>
  <si>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</si>
  <si>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</si>
  <si>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</si>
  <si>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</si>
  <si>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</si>
  <si>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</si>
  <si>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</si>
  <si>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</si>
  <si>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</si>
  <si>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</si>
  <si>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</si>
  <si>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</si>
  <si>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</si>
  <si>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</si>
  <si>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</si>
  <si>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</si>
  <si>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</si>
  <si>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</si>
  <si>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</si>
  <si>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</si>
  <si>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</si>
  <si>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</si>
  <si>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</si>
  <si>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</si>
  <si>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</si>
  <si>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</si>
  <si>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</si>
  <si>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</si>
  <si>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</si>
  <si>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</si>
  <si>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</si>
  <si>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</si>
  <si>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</si>
  <si>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</si>
  <si>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</si>
  <si>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</si>
  <si>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</si>
  <si>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</si>
  <si>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</si>
  <si>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</si>
  <si>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</si>
  <si>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</si>
  <si>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</si>
  <si>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</si>
  <si>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</si>
  <si>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</si>
  <si>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</si>
  <si>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</si>
  <si>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</si>
  <si>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</si>
  <si>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</si>
  <si>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</si>
  <si>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</si>
  <si>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</si>
  <si>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</si>
  <si>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</si>
  <si>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</si>
  <si>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</si>
  <si>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</si>
  <si>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</si>
  <si>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</si>
  <si>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</si>
  <si>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</si>
  <si>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</si>
  <si>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</si>
  <si>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</si>
  <si>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</si>
  <si>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</si>
  <si>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</si>
  <si>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</si>
  <si>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</si>
  <si>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</si>
  <si>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</si>
  <si>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</si>
  <si>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</si>
  <si>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</si>
  <si>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</si>
  <si>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</si>
  <si>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</si>
  <si>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</si>
  <si>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</si>
  <si>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</si>
  <si>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</si>
  <si>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</si>
  <si>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</si>
  <si>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</si>
  <si>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</si>
  <si>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</si>
  <si>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</si>
  <si>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</si>
  <si>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</si>
  <si>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</si>
  <si>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</si>
  <si>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</si>
  <si>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</si>
  <si>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</si>
  <si>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</si>
  <si>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</si>
  <si>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</si>
  <si>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</si>
  <si>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</si>
  <si>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</si>
  <si>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</si>
  <si>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</si>
  <si>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</si>
  <si>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</si>
  <si>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</si>
  <si>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</si>
  <si>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</si>
  <si>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</si>
  <si>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</si>
  <si>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</si>
  <si>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</si>
  <si>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</si>
  <si>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</si>
  <si>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</si>
  <si>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</si>
  <si>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</si>
  <si>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</si>
  <si>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</si>
  <si>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</si>
  <si>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</si>
  <si>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</si>
  <si>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</si>
  <si>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</si>
  <si>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</si>
  <si>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</si>
  <si>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</si>
  <si>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</si>
  <si>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</si>
  <si>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</si>
  <si>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</si>
  <si>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</si>
  <si>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</si>
  <si>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</si>
  <si>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</si>
  <si>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</si>
  <si>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</si>
  <si>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</si>
  <si>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</si>
  <si>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</si>
  <si>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</si>
  <si>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</si>
  <si>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</si>
  <si>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</si>
  <si>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</si>
  <si>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</si>
  <si>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</si>
  <si>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</si>
  <si>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</si>
  <si>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</si>
  <si>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</si>
  <si>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</si>
  <si>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</si>
  <si>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</si>
  <si>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</si>
  <si>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</si>
  <si>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</si>
  <si>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</si>
  <si>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</si>
  <si>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</si>
  <si>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</si>
  <si>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</si>
  <si>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</si>
  <si>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</si>
  <si>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</si>
  <si>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</si>
  <si>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</si>
  <si>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</si>
  <si>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</si>
  <si>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</si>
  <si>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</si>
  <si>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</si>
  <si>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</si>
  <si>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</si>
  <si>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</si>
  <si>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</si>
  <si>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</si>
  <si>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</si>
  <si>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</si>
  <si>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</si>
  <si>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</si>
  <si>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</si>
  <si>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</si>
  <si>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</si>
  <si>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</si>
  <si>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</si>
  <si>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</si>
  <si>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</si>
  <si>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</si>
  <si>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</si>
  <si>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</si>
  <si>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</si>
  <si>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</si>
  <si>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</si>
  <si>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</si>
  <si>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</si>
  <si>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</si>
  <si>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</si>
  <si>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</si>
  <si>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</si>
  <si>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</si>
  <si>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</si>
  <si>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</si>
  <si>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</si>
  <si>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</si>
  <si>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</si>
  <si>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</si>
  <si>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</si>
  <si>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</si>
  <si>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</si>
  <si>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</si>
  <si>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</si>
  <si>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</si>
  <si>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</si>
  <si>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</si>
  <si>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</si>
  <si>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</si>
  <si>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</si>
  <si>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</si>
  <si>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</si>
  <si>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</si>
  <si>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</si>
  <si>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</si>
  <si>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</si>
  <si>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</si>
  <si>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</si>
  <si>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</si>
  <si>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</si>
  <si>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</si>
  <si>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</si>
  <si>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</si>
  <si>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</si>
  <si>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</si>
  <si>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</si>
  <si>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</si>
  <si>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</si>
  <si>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</si>
  <si>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</si>
  <si>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</si>
  <si>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</si>
  <si>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</si>
  <si>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</si>
  <si>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</si>
  <si>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</si>
  <si>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</si>
  <si>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</si>
  <si>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</si>
  <si>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</si>
  <si>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</si>
  <si>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</si>
  <si>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</si>
  <si>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</si>
  <si>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</si>
  <si>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</si>
  <si>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</si>
  <si>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</si>
  <si>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</si>
  <si>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</si>
  <si>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</si>
  <si>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</si>
  <si>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</si>
  <si>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</si>
  <si>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</si>
  <si>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</si>
  <si>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</si>
  <si>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</si>
  <si>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</si>
  <si>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</si>
  <si>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</si>
  <si>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</si>
  <si>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</si>
  <si>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</si>
  <si>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</si>
  <si>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</si>
  <si>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</si>
  <si>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</si>
  <si>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</si>
  <si>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</si>
  <si>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</si>
  <si>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</si>
  <si>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</si>
  <si>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</si>
  <si>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</si>
  <si>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</si>
  <si>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</si>
  <si>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</si>
  <si>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</si>
  <si>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</si>
  <si>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</si>
  <si>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</si>
  <si>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</si>
  <si>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</si>
  <si>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</si>
  <si>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</si>
  <si>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</si>
  <si>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</si>
  <si>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</si>
  <si>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</si>
  <si>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</si>
  <si>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</si>
  <si>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</si>
  <si>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</si>
  <si>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</si>
  <si>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</si>
  <si>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</si>
  <si>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</si>
  <si>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</si>
  <si>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</si>
  <si>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</si>
  <si>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</si>
  <si>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</si>
  <si>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</si>
  <si>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</si>
  <si>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</si>
  <si>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</si>
  <si>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</si>
  <si>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</si>
  <si>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</si>
  <si>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</si>
  <si>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</si>
  <si>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</si>
  <si>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</si>
  <si>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</si>
  <si>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</si>
  <si>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</si>
  <si>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</si>
  <si>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</si>
  <si>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</si>
  <si>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</si>
  <si>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</si>
  <si>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</si>
  <si>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</si>
  <si>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</si>
  <si>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</si>
  <si>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</si>
  <si>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</si>
  <si>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</si>
  <si>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</si>
  <si>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</si>
  <si>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</si>
  <si>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</si>
  <si>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</si>
  <si>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</si>
  <si>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</si>
  <si>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</si>
  <si>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</si>
  <si>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</si>
  <si>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</si>
  <si>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</si>
  <si>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</si>
  <si>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</si>
  <si>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</si>
  <si>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</si>
  <si>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</si>
  <si>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</si>
  <si>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</si>
  <si>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</si>
  <si>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</si>
  <si>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</si>
  <si>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</si>
  <si>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</si>
  <si>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</si>
  <si>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</si>
  <si>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</si>
  <si>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</si>
  <si>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</si>
  <si>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</si>
  <si>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</si>
  <si>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</si>
  <si>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</si>
  <si>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</si>
  <si>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</si>
  <si>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</si>
  <si>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</si>
  <si>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</si>
  <si>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</si>
  <si>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</si>
  <si>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</si>
  <si>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</si>
  <si>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</si>
  <si>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</si>
  <si>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</si>
  <si>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</si>
  <si>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</si>
  <si>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</si>
  <si>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</si>
  <si>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</si>
  <si>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</si>
  <si>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</si>
  <si>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</si>
  <si>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</si>
  <si>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</si>
  <si>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</si>
  <si>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</si>
  <si>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</si>
  <si>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</si>
  <si>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</si>
  <si>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</si>
  <si>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</si>
  <si>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</si>
  <si>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</si>
  <si>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</si>
  <si>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</si>
  <si>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</si>
  <si>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</si>
  <si>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</si>
  <si>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</si>
  <si>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</si>
  <si>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</si>
  <si>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</si>
  <si>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</si>
  <si>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</si>
  <si>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</si>
  <si>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</si>
  <si>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</si>
  <si>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</si>
  <si>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</si>
  <si>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</si>
  <si>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</si>
  <si>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</si>
  <si>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</si>
  <si>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</si>
  <si>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</si>
  <si>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</si>
  <si>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</si>
  <si>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</si>
  <si>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</si>
  <si>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</si>
  <si>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</si>
  <si>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</si>
  <si>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</si>
  <si>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</si>
  <si>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</si>
  <si>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</si>
  <si>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</si>
  <si>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</si>
  <si>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</si>
  <si>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</si>
  <si>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</si>
  <si>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</si>
  <si>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</si>
  <si>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</si>
  <si>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</si>
  <si>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</si>
  <si>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</si>
  <si>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</si>
  <si>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</si>
  <si>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</si>
  <si>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</si>
  <si>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</si>
  <si>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</si>
  <si>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</si>
  <si>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</si>
  <si>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</si>
  <si>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</si>
  <si>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</si>
  <si>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</si>
  <si>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</si>
  <si>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</si>
  <si>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</si>
  <si>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</si>
  <si>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</si>
  <si>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</si>
  <si>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</si>
  <si>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</si>
  <si>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</si>
  <si>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</si>
  <si>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</si>
  <si>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</si>
  <si>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</si>
  <si>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</si>
  <si>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</si>
  <si>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</si>
  <si>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</si>
  <si>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</si>
  <si>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</si>
  <si>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</si>
  <si>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</si>
  <si>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</si>
  <si>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</si>
  <si>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</si>
  <si>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</si>
  <si>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</si>
  <si>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</si>
  <si>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</si>
  <si>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</si>
  <si>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</si>
  <si>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</si>
  <si>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</si>
  <si>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</si>
  <si>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</si>
  <si>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</si>
  <si>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</si>
  <si>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</si>
  <si>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</si>
  <si>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</si>
  <si>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</si>
  <si>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</si>
  <si>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</si>
  <si>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</si>
  <si>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</si>
  <si>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</si>
  <si>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</si>
  <si>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</si>
  <si>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</si>
  <si>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</si>
  <si>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</si>
  <si>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</si>
  <si>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</si>
  <si>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</si>
  <si>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</si>
  <si>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</si>
  <si>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</si>
  <si>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</si>
  <si>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</si>
  <si>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</si>
  <si>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</si>
  <si>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</si>
  <si>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</si>
  <si>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</si>
  <si>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</si>
  <si>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</si>
  <si>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</si>
  <si>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</si>
  <si>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</si>
  <si>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</si>
  <si>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</si>
  <si>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</si>
  <si>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</si>
  <si>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</si>
  <si>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</si>
  <si>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</si>
  <si>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</si>
  <si>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</si>
  <si>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</si>
  <si>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</si>
  <si>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</si>
  <si>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</si>
  <si>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</si>
  <si>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</si>
  <si>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</si>
  <si>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</si>
  <si>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</si>
  <si>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</si>
  <si>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</si>
  <si>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</si>
  <si>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</si>
  <si>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</si>
  <si>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</si>
  <si>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</si>
  <si>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</si>
  <si>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</si>
  <si>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</si>
  <si>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</si>
  <si>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</si>
  <si>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</si>
  <si>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</si>
  <si>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</si>
  <si>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</si>
  <si>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</si>
  <si>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</si>
  <si>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</si>
  <si>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</si>
  <si>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</si>
  <si>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</si>
  <si>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</si>
  <si>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</si>
  <si>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</si>
  <si>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</si>
  <si>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</si>
  <si>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</si>
  <si>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</si>
  <si>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</si>
  <si>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</si>
  <si>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</si>
  <si>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</si>
  <si>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</si>
  <si>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</si>
  <si>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</si>
  <si>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</si>
  <si>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</si>
  <si>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</si>
  <si>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</si>
  <si>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</si>
  <si>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</si>
  <si>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</si>
  <si>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</si>
  <si>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</si>
  <si>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</si>
  <si>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</si>
  <si>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</si>
  <si>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</si>
  <si>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</si>
  <si>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</si>
  <si>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</si>
  <si>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</si>
  <si>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</si>
  <si>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</si>
  <si>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</si>
  <si>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</si>
  <si>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</si>
  <si>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</si>
  <si>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</si>
  <si>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</si>
  <si>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</si>
  <si>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</si>
  <si>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</si>
  <si>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</si>
  <si>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</si>
  <si>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</si>
  <si>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</si>
  <si>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</si>
  <si>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</si>
  <si>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</si>
  <si>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</si>
  <si>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</si>
  <si>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</si>
  <si>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</si>
  <si>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</si>
  <si>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</si>
  <si>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</si>
  <si>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</si>
  <si>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</si>
  <si>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</si>
  <si>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</si>
  <si>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</si>
  <si>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</si>
  <si>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</si>
  <si>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</si>
  <si>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</si>
  <si>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</si>
  <si>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</si>
  <si>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</si>
  <si>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</si>
  <si>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</si>
  <si>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</si>
  <si>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</si>
  <si>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</si>
  <si>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</si>
  <si>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</si>
  <si>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</si>
  <si>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</si>
  <si>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</si>
  <si>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</si>
  <si>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</si>
  <si>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</si>
  <si>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</si>
  <si>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</si>
  <si>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</si>
  <si>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</si>
  <si>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</si>
  <si>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</si>
  <si>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</si>
  <si>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</si>
  <si>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</si>
  <si>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</si>
  <si>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</si>
  <si>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</si>
  <si>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</si>
  <si>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</si>
  <si>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</si>
  <si>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</si>
  <si>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</si>
  <si>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</si>
  <si>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</si>
  <si>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</si>
  <si>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</si>
  <si>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</si>
  <si>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</si>
  <si>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</si>
  <si>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</si>
  <si>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</si>
  <si>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</si>
  <si>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</si>
  <si>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</si>
  <si>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</si>
  <si>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</si>
  <si>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</si>
  <si>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</si>
  <si>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</si>
  <si>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</si>
  <si>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</si>
  <si>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</si>
  <si>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</si>
  <si>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</si>
  <si>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</si>
  <si>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</si>
  <si>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</si>
  <si>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</si>
  <si>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</si>
  <si>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</si>
  <si>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</si>
  <si>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</si>
  <si>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</si>
  <si>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</si>
  <si>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</si>
  <si>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</si>
  <si>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</si>
  <si>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</si>
  <si>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</si>
  <si>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</si>
  <si>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</si>
  <si>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</si>
  <si>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</si>
  <si>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</si>
  <si>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</si>
  <si>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</si>
  <si>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</si>
  <si>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</si>
  <si>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</si>
  <si>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</si>
  <si>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</si>
  <si>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</si>
  <si>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</si>
  <si>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</si>
  <si>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</si>
  <si>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</si>
  <si>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</si>
  <si>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</si>
  <si>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</si>
  <si>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</si>
  <si>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</si>
  <si>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</si>
  <si>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</si>
  <si>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</si>
  <si>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</si>
  <si>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</si>
  <si>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</si>
  <si>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</si>
  <si>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</si>
  <si>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</si>
  <si>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</si>
  <si>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</si>
  <si>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</si>
  <si>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</si>
  <si>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</si>
  <si>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</si>
  <si>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</si>
  <si>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</si>
  <si>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</si>
  <si>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</si>
  <si>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</si>
  <si>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</si>
  <si>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</si>
  <si>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</si>
  <si>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</si>
  <si>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</si>
  <si>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</si>
  <si>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</si>
  <si>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</si>
  <si>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</si>
  <si>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</si>
  <si>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</si>
  <si>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</si>
  <si>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</si>
  <si>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</si>
  <si>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</si>
  <si>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</si>
  <si>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</si>
  <si>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</si>
  <si>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</si>
  <si>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</si>
  <si>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</si>
  <si>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</si>
  <si>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</si>
  <si>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</si>
  <si>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</si>
  <si>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</si>
  <si>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</si>
  <si>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</si>
  <si>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</si>
  <si>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</si>
  <si>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</si>
  <si>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</si>
  <si>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</si>
  <si>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</si>
  <si>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</si>
  <si>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</si>
  <si>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</si>
  <si>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</si>
  <si>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</si>
  <si>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</si>
  <si>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</si>
  <si>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</si>
  <si>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</si>
  <si>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</si>
  <si>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</si>
  <si>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</si>
  <si>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</si>
  <si>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</si>
  <si>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</si>
  <si>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</si>
  <si>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</si>
  <si>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</si>
  <si>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</si>
  <si>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</si>
  <si>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</si>
  <si>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</si>
  <si>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</si>
  <si>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</si>
  <si>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</si>
  <si>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</si>
  <si>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</si>
  <si>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</si>
  <si>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</si>
  <si>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</si>
  <si>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</si>
  <si>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</si>
  <si>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</si>
  <si>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</si>
  <si>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</si>
  <si>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</si>
  <si>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</si>
  <si>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</si>
  <si>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</si>
  <si>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</si>
  <si>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</si>
  <si>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</si>
  <si>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</si>
  <si>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</si>
  <si>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</si>
  <si>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</si>
  <si>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</si>
  <si>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</si>
  <si>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</si>
  <si>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</si>
  <si>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</si>
  <si>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</si>
  <si>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</si>
  <si>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</si>
  <si>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</si>
  <si>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</si>
  <si>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</si>
  <si>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</si>
  <si>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</si>
  <si>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</si>
  <si>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</si>
  <si>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</si>
  <si>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</si>
  <si>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</si>
  <si>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</si>
  <si>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</si>
  <si>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</si>
  <si>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</si>
  <si>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</si>
  <si>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</si>
  <si>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</si>
  <si>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</si>
  <si>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</si>
  <si>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</si>
  <si>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</si>
  <si>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</si>
  <si>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</si>
  <si>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</si>
  <si>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</si>
  <si>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</si>
  <si>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</si>
  <si>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</si>
  <si>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</si>
  <si>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</si>
  <si>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</si>
  <si>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</si>
  <si>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</si>
  <si>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</si>
  <si>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</si>
  <si>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</si>
  <si>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</si>
  <si>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</si>
  <si>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</si>
  <si>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</si>
  <si>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</si>
  <si>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</si>
  <si>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</si>
  <si>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</si>
  <si>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</si>
  <si>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</si>
  <si>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</si>
  <si>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</si>
  <si>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</si>
  <si>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</si>
  <si>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</si>
  <si>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</si>
  <si>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</si>
  <si>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</si>
  <si>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</si>
  <si>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</si>
  <si>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</si>
  <si>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</si>
  <si>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</si>
  <si>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</si>
  <si>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</si>
  <si>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</si>
  <si>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</si>
  <si>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</si>
  <si>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</si>
  <si>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</si>
  <si>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</si>
  <si>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</si>
  <si>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</si>
  <si>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</si>
  <si>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</si>
  <si>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</si>
  <si>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</si>
  <si>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</si>
  <si>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</si>
  <si>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</si>
  <si>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</si>
  <si>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</si>
  <si>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</si>
  <si>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</si>
  <si>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</si>
  <si>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</si>
  <si>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</si>
  <si>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</si>
  <si>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</si>
  <si>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</si>
  <si>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</si>
  <si>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</si>
  <si>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</si>
  <si>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</si>
  <si>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</si>
  <si>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</si>
  <si>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</si>
  <si>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</si>
  <si>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</si>
  <si>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</si>
  <si>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</si>
  <si>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</si>
  <si>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</si>
  <si>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</si>
  <si>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</si>
  <si>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</si>
  <si>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</si>
  <si>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</si>
  <si>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</si>
  <si>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</si>
  <si>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</si>
  <si>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</si>
  <si>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</si>
  <si>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</si>
  <si>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</si>
  <si>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</si>
  <si>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</si>
  <si>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</si>
  <si>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</si>
  <si>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</si>
  <si>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</si>
  <si>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</si>
  <si>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</si>
  <si>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</si>
  <si>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</si>
  <si>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</si>
  <si>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</si>
  <si>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</si>
  <si>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</si>
  <si>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</si>
  <si>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</si>
  <si>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</si>
  <si>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</si>
  <si>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</si>
  <si>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</si>
  <si>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</si>
  <si>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</si>
  <si>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</si>
  <si>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</si>
  <si>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</si>
  <si>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</si>
  <si>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</si>
  <si>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</si>
  <si>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</si>
  <si>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</si>
  <si>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</si>
  <si>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</si>
  <si>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</si>
  <si>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</si>
  <si>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</si>
  <si>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</si>
  <si>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</si>
  <si>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</si>
  <si>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</si>
  <si>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</si>
  <si>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</si>
  <si>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</si>
  <si>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</si>
  <si>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</si>
  <si>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</si>
  <si>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</si>
  <si>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</si>
  <si>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</si>
  <si>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</si>
  <si>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</si>
  <si>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</si>
  <si>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</si>
  <si>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</si>
  <si>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</si>
  <si>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</si>
  <si>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</si>
  <si>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</si>
  <si>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</si>
  <si>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</si>
  <si>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</si>
  <si>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</si>
  <si>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</si>
  <si>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</si>
  <si>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</si>
  <si>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</si>
  <si>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</si>
  <si>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</si>
  <si>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</si>
  <si>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</si>
  <si>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</si>
  <si>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</si>
  <si>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</si>
  <si>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</si>
  <si>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</si>
  <si>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</si>
  <si>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</si>
  <si>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</si>
  <si>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</si>
  <si>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</si>
  <si>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</si>
  <si>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</si>
  <si>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</si>
  <si>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</si>
  <si>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</si>
  <si>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</si>
  <si>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</si>
  <si>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</si>
  <si>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</si>
  <si>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</si>
  <si>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</si>
  <si>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</si>
  <si>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</si>
  <si>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</si>
  <si>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</si>
  <si>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</si>
  <si>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</si>
  <si>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</si>
  <si>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</si>
  <si>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</si>
  <si>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</si>
  <si>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</si>
  <si>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</si>
  <si>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</si>
  <si>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</si>
  <si>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</si>
  <si>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</si>
  <si>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</si>
  <si>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</si>
  <si>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</si>
  <si>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</si>
  <si>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</si>
  <si>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</si>
  <si>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</si>
  <si>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</si>
  <si>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</si>
  <si>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</si>
  <si>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</si>
  <si>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</si>
  <si>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</si>
  <si>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</si>
  <si>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</si>
  <si>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</si>
  <si>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</si>
  <si>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</si>
  <si>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</si>
  <si>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</si>
  <si>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</si>
  <si>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</si>
  <si>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</si>
  <si>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</si>
  <si>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</si>
  <si>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</si>
  <si>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</si>
  <si>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</si>
  <si>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</si>
  <si>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</si>
  <si>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</si>
  <si>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</si>
  <si>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</si>
  <si>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</si>
  <si>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</si>
  <si>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</si>
  <si>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</si>
  <si>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</si>
  <si>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</si>
  <si>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</si>
  <si>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</si>
  <si>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</si>
  <si>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</si>
  <si>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</si>
  <si>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</si>
  <si>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</si>
  <si>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</si>
  <si>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</si>
  <si>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</si>
  <si>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</si>
  <si>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</si>
  <si>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</si>
  <si>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</si>
  <si>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</si>
  <si>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</si>
  <si>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</si>
  <si>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</si>
  <si>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</si>
  <si>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</si>
  <si>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</si>
  <si>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</si>
  <si>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</si>
  <si>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</si>
  <si>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</si>
  <si>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</si>
  <si>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</si>
  <si>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</si>
  <si>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</si>
  <si>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</si>
  <si>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</si>
  <si>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</si>
  <si>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</si>
  <si>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</si>
  <si>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</si>
  <si>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</si>
  <si>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</si>
  <si>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</si>
  <si>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</si>
  <si>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</si>
  <si>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</si>
  <si>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</si>
  <si>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</si>
  <si>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</si>
  <si>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</si>
  <si>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</si>
  <si>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</si>
  <si>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</si>
  <si>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</si>
  <si>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</si>
  <si>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</si>
  <si>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</si>
  <si>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</si>
  <si>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</si>
  <si>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</si>
  <si>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</si>
  <si>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</si>
  <si>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</si>
  <si>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</si>
  <si>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</si>
  <si>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</si>
  <si>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</si>
  <si>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</si>
  <si>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</si>
  <si>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</si>
  <si>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</si>
  <si>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</si>
  <si>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</si>
  <si>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</si>
  <si>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</si>
  <si>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</si>
  <si>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</si>
  <si>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</si>
  <si>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</si>
  <si>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</si>
  <si>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</si>
  <si>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</si>
  <si>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</si>
  <si>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</si>
  <si>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</si>
  <si>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</si>
  <si>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</si>
  <si>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</si>
  <si>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</si>
  <si>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</si>
  <si>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</si>
  <si>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</si>
  <si>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</si>
  <si>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</si>
  <si>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</si>
  <si>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</si>
  <si>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</si>
  <si>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</si>
  <si>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</si>
  <si>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</si>
  <si>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</si>
  <si>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</si>
  <si>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</si>
  <si>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</si>
  <si>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</si>
  <si>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</si>
  <si>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</si>
  <si>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</si>
  <si>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</si>
  <si>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</si>
  <si>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</si>
  <si>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</si>
  <si>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</si>
  <si>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</si>
  <si>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</si>
  <si>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</si>
  <si>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</si>
  <si>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</si>
  <si>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</si>
  <si>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</si>
  <si>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</si>
  <si>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</si>
  <si>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</si>
  <si>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</si>
  <si>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</si>
  <si>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</si>
  <si>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</si>
  <si>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</si>
  <si>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</si>
  <si>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</si>
  <si>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</si>
  <si>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</si>
  <si>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</si>
  <si>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</si>
  <si>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</si>
  <si>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</si>
  <si>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</si>
  <si>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</si>
  <si>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</si>
  <si>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</si>
  <si>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</si>
  <si>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</si>
  <si>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</si>
  <si>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</si>
  <si>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</si>
  <si>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</si>
  <si>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</si>
  <si>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</si>
  <si>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</si>
  <si>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</si>
  <si>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</si>
  <si>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</si>
  <si>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</si>
  <si>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</si>
  <si>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</si>
  <si>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</si>
  <si>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</si>
  <si>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</si>
  <si>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</si>
  <si>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</si>
  <si>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</si>
  <si>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</si>
  <si>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</si>
  <si>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</si>
  <si>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</si>
  <si>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</si>
  <si>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</si>
  <si>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</si>
  <si>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</si>
  <si>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</si>
  <si>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</si>
  <si>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</si>
  <si>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</si>
  <si>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</si>
  <si>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</si>
  <si>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</si>
  <si>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</si>
  <si>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</si>
  <si>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</si>
  <si>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</si>
  <si>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</si>
  <si>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</si>
  <si>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</si>
  <si>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</si>
  <si>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</si>
  <si>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</si>
  <si>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</si>
  <si>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</si>
  <si>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</si>
  <si>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</si>
  <si>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</si>
  <si>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</si>
  <si>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</si>
  <si>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</si>
  <si>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</si>
  <si>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</si>
  <si>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</si>
  <si>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</si>
  <si>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</si>
  <si>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</si>
  <si>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</si>
  <si>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</si>
  <si>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</si>
  <si>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</si>
  <si>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</si>
  <si>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</si>
  <si>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</si>
  <si>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</si>
  <si>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</si>
  <si>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</si>
  <si>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</si>
  <si>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</si>
  <si>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</si>
  <si>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</si>
  <si>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</si>
  <si>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</si>
  <si>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</si>
  <si>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</si>
  <si>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</si>
  <si>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</si>
  <si>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</si>
  <si>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</si>
  <si>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</si>
  <si>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</si>
  <si>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</si>
  <si>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</si>
  <si>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</si>
  <si>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</si>
  <si>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</si>
  <si>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</si>
  <si>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</si>
  <si>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</si>
  <si>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</si>
  <si>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</si>
  <si>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</si>
  <si>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</si>
  <si>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</si>
  <si>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</si>
  <si>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</si>
  <si>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</si>
  <si>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</si>
  <si>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</si>
  <si>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</si>
  <si>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</si>
  <si>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</si>
  <si>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</si>
  <si>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</si>
  <si>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</si>
  <si>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</si>
  <si>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</si>
  <si>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</si>
  <si>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</si>
  <si>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</si>
  <si>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</si>
  <si>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</si>
  <si>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</si>
  <si>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</si>
  <si>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</si>
  <si>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</si>
  <si>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</si>
  <si>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</si>
  <si>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</si>
  <si>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</si>
  <si>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</si>
  <si>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</si>
  <si>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</si>
  <si>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</si>
  <si>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</si>
  <si>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</si>
  <si>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</si>
  <si>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</si>
  <si>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</si>
  <si>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</si>
  <si>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</si>
  <si>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</si>
  <si>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</si>
  <si>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</si>
  <si>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</si>
  <si>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</si>
  <si>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</si>
  <si>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</si>
  <si>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</si>
  <si>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</si>
  <si>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</si>
  <si>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</si>
  <si>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</si>
  <si>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</si>
  <si>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</si>
  <si>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</si>
  <si>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</si>
  <si>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</si>
  <si>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</si>
  <si>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</si>
  <si>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</si>
  <si>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</si>
  <si>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</si>
  <si>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</si>
  <si>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</si>
  <si>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</si>
  <si>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</si>
  <si>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</si>
  <si>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</si>
  <si>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</si>
  <si>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</si>
  <si>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</si>
  <si>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</si>
  <si>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</si>
  <si>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</si>
  <si>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</si>
  <si>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</si>
  <si>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</si>
  <si>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</si>
  <si>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</si>
  <si>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</si>
  <si>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</si>
  <si>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</si>
  <si>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</si>
  <si>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</si>
  <si>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</si>
  <si>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</si>
  <si>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</si>
  <si>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</si>
  <si>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</si>
  <si>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</si>
  <si>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</si>
  <si>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</si>
  <si>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</si>
  <si>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</si>
  <si>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</si>
  <si>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</si>
  <si>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</si>
  <si>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</si>
  <si>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</si>
  <si>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</si>
  <si>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</si>
  <si>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</si>
  <si>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</si>
  <si>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</si>
  <si>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</si>
  <si>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</si>
  <si>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</si>
  <si>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</si>
  <si>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</si>
  <si>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</si>
  <si>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</si>
  <si>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</si>
  <si>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</si>
  <si>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</si>
  <si>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</si>
  <si>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</si>
  <si>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</si>
  <si>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</si>
  <si>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</si>
  <si>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</si>
  <si>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</si>
  <si>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</si>
  <si>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</si>
  <si>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</si>
  <si>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</si>
  <si>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</si>
  <si>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</si>
  <si>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</si>
  <si>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</si>
  <si>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</si>
  <si>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</si>
  <si>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</si>
  <si>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</si>
  <si>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</si>
  <si>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</si>
  <si>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</si>
  <si>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</si>
  <si>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</si>
  <si>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</si>
  <si>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</si>
  <si>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</si>
  <si>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</si>
  <si>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</si>
  <si>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</si>
  <si>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</si>
  <si>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</si>
  <si>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</si>
  <si>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</si>
  <si>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</si>
  <si>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</si>
  <si>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</si>
  <si>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</si>
  <si>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</si>
  <si>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</si>
  <si>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</si>
  <si>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</si>
  <si>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</si>
  <si>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</si>
  <si>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</si>
  <si>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</si>
  <si>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</si>
  <si>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</si>
  <si>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</si>
  <si>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</si>
  <si>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</si>
  <si>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</si>
  <si>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</si>
  <si>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</si>
  <si>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</si>
  <si>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</si>
  <si>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</si>
  <si>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</si>
  <si>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</si>
  <si>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</si>
  <si>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</si>
  <si>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</si>
  <si>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</si>
  <si>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</si>
  <si>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</si>
  <si>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</si>
  <si>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</si>
  <si>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</si>
  <si>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</si>
  <si>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</si>
  <si>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</si>
  <si>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</si>
  <si>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</si>
  <si>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</si>
  <si>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</si>
  <si>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</si>
  <si>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</si>
  <si>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</si>
  <si>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</si>
  <si>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</si>
  <si>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</si>
  <si>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</si>
  <si>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</si>
  <si>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</si>
  <si>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</si>
  <si>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</si>
  <si>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</si>
  <si>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</si>
  <si>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</si>
  <si>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</si>
  <si>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</si>
  <si>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</si>
  <si>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</si>
  <si>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</si>
  <si>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</si>
  <si>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</si>
  <si>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</si>
  <si>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</si>
  <si>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</si>
  <si>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</si>
  <si>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</si>
  <si>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</si>
  <si>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</si>
  <si>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</si>
  <si>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</si>
  <si>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</si>
  <si>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</si>
  <si>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</si>
  <si>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</si>
  <si>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</si>
  <si>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</si>
  <si>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</si>
  <si>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</si>
  <si>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</si>
  <si>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</si>
  <si>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</si>
  <si>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</si>
  <si>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</si>
  <si>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</si>
  <si>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</si>
  <si>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</si>
  <si>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</si>
  <si>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</si>
  <si>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</si>
  <si>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</si>
  <si>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</si>
  <si>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</si>
  <si>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</si>
  <si>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</si>
  <si>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</si>
  <si>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</si>
  <si>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</si>
  <si>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</si>
  <si>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</si>
  <si>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</si>
  <si>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</si>
  <si>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</si>
  <si>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</si>
  <si>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</si>
  <si>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</si>
  <si>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</si>
  <si>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</si>
  <si>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</si>
  <si>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</si>
  <si>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</si>
  <si>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</si>
  <si>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</si>
  <si>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</si>
  <si>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</si>
  <si>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</si>
  <si>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</si>
  <si>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</si>
  <si>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</si>
  <si>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</si>
  <si>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</si>
  <si>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</si>
  <si>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</si>
  <si>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</si>
  <si>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</si>
  <si>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</si>
  <si>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</si>
  <si>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</si>
  <si>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</si>
  <si>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</si>
  <si>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</si>
  <si>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</si>
  <si>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</si>
  <si>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</si>
  <si>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</si>
  <si>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</si>
  <si>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</si>
  <si>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</si>
  <si>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</si>
  <si>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</si>
  <si>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</si>
  <si>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</si>
  <si>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</si>
  <si>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</si>
  <si>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</si>
  <si>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</si>
  <si>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</si>
  <si>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</si>
  <si>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</si>
  <si>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</si>
  <si>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</si>
  <si>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</si>
  <si>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</si>
  <si>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</si>
  <si>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</si>
  <si>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</si>
  <si>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</si>
  <si>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</si>
  <si>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</si>
  <si>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</si>
  <si>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</si>
  <si>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</si>
  <si>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</si>
  <si>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</si>
  <si>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</si>
  <si>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</si>
  <si>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</si>
  <si>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</si>
  <si>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</si>
  <si>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</si>
  <si>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</si>
  <si>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</si>
  <si>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</si>
  <si>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</si>
  <si>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</si>
  <si>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</si>
  <si>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</si>
  <si>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</si>
  <si>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</si>
  <si>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</si>
  <si>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</si>
  <si>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</si>
  <si>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</si>
  <si>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</si>
  <si>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</si>
  <si>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</si>
  <si>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</si>
  <si>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</si>
  <si>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</si>
  <si>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</si>
  <si>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</si>
  <si>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</si>
  <si>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</si>
  <si>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</si>
  <si>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</si>
  <si>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</si>
  <si>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</si>
  <si>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</si>
  <si>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</si>
  <si>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</si>
  <si>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</si>
  <si>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</si>
  <si>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</si>
  <si>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</si>
  <si>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</si>
  <si>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</si>
  <si>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</si>
  <si>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</si>
  <si>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</si>
  <si>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</si>
  <si>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</si>
  <si>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</si>
  <si>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</si>
  <si>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</si>
  <si>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</si>
  <si>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</si>
  <si>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</si>
  <si>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</si>
  <si>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</si>
  <si>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</si>
  <si>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</si>
  <si>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</si>
  <si>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</si>
  <si>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</si>
  <si>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</si>
  <si>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</si>
  <si>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</si>
  <si>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</si>
  <si>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</si>
  <si>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</si>
  <si>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</si>
  <si>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</si>
  <si>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</si>
  <si>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</si>
  <si>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</si>
  <si>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</si>
  <si>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</si>
  <si>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</si>
  <si>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</si>
  <si>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</si>
  <si>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</si>
  <si>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</si>
  <si>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</si>
  <si>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</si>
  <si>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</si>
  <si>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</si>
  <si>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</si>
  <si>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</si>
  <si>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</si>
  <si>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</si>
  <si>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</si>
  <si>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</si>
  <si>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</si>
  <si>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</si>
  <si>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</si>
  <si>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</si>
  <si>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</si>
  <si>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</si>
  <si>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</si>
  <si>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</si>
  <si>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</si>
  <si>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</si>
  <si>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</si>
  <si>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</si>
  <si>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</si>
  <si>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</si>
  <si>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</si>
  <si>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</si>
  <si>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</si>
  <si>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</si>
  <si>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</si>
  <si>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</si>
  <si>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</si>
  <si>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</si>
  <si>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</si>
  <si>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</si>
  <si>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</si>
  <si>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</si>
  <si>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</si>
  <si>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</si>
  <si>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</si>
  <si>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</si>
  <si>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</si>
  <si>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</si>
  <si>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</si>
  <si>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</si>
  <si>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</si>
  <si>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</si>
  <si>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</si>
  <si>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</si>
  <si>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</si>
  <si>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</si>
  <si>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</si>
  <si>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</si>
  <si>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</si>
  <si>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</si>
  <si>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</si>
  <si>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</si>
  <si>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</si>
  <si>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</si>
  <si>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</si>
  <si>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</si>
  <si>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</si>
  <si>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</si>
  <si>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</si>
  <si>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</si>
  <si>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</si>
  <si>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</si>
  <si>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</si>
  <si>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</si>
  <si>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</si>
  <si>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</si>
  <si>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</si>
  <si>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</si>
  <si>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</si>
  <si>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</si>
  <si>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</si>
  <si>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</si>
  <si>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</si>
  <si>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</si>
  <si>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</si>
  <si>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</si>
  <si>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</si>
  <si>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</si>
  <si>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</si>
  <si>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</si>
  <si>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</si>
  <si>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</si>
  <si>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</si>
  <si>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</si>
  <si>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</si>
  <si>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</si>
  <si>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</si>
  <si>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</si>
  <si>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</si>
  <si>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</si>
  <si>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</si>
  <si>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</si>
  <si>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</si>
  <si>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</si>
  <si>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</si>
  <si>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</si>
  <si>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</si>
  <si>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</si>
  <si>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</si>
  <si>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</si>
  <si>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</si>
  <si>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</si>
  <si>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</si>
  <si>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</si>
  <si>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</si>
  <si>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</si>
  <si>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</si>
  <si>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</si>
  <si>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</si>
  <si>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</si>
  <si>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</si>
  <si>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</si>
  <si>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</si>
  <si>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</si>
  <si>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</si>
  <si>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</si>
  <si>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</si>
  <si>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</si>
  <si>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</si>
  <si>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</si>
  <si>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</si>
  <si>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</si>
  <si>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</si>
  <si>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</si>
  <si>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</si>
  <si>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</si>
  <si>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</si>
  <si>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</si>
  <si>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</si>
  <si>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</si>
  <si>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</si>
  <si>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</si>
  <si>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</si>
  <si>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</si>
  <si>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</si>
  <si>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</si>
  <si>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</si>
  <si>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</si>
  <si>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</si>
  <si>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</si>
  <si>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</si>
  <si>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</si>
  <si>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</si>
  <si>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</si>
  <si>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</si>
  <si>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</si>
  <si>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</si>
  <si>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</si>
  <si>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</si>
  <si>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</si>
  <si>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</si>
  <si>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</si>
  <si>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</si>
  <si>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</si>
  <si>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</si>
  <si>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</si>
  <si>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</si>
  <si>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</si>
  <si>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</si>
  <si>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</si>
  <si>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</si>
  <si>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</si>
  <si>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</si>
  <si>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</si>
  <si>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</si>
  <si>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</si>
  <si>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</si>
  <si>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</si>
  <si>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</si>
  <si>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</si>
  <si>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</si>
  <si>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</si>
  <si>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</si>
  <si>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</si>
  <si>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</si>
  <si>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</si>
  <si>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</si>
  <si>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</si>
  <si>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</si>
  <si>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</si>
  <si>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</si>
  <si>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</si>
  <si>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</si>
  <si>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</si>
  <si>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</si>
  <si>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</si>
  <si>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</si>
  <si>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</si>
  <si>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</si>
  <si>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</si>
  <si>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</si>
  <si>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</si>
  <si>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</si>
  <si>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</si>
  <si>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</si>
  <si>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</si>
  <si>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</si>
  <si>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</si>
  <si>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</si>
  <si>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</si>
  <si>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</si>
  <si>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</si>
  <si>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</si>
  <si>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</si>
  <si>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</si>
  <si>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</si>
  <si>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</si>
  <si>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</si>
  <si>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</si>
  <si>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</si>
  <si>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</si>
  <si>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</si>
  <si>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</si>
  <si>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</si>
  <si>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</si>
  <si>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</si>
  <si>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</si>
  <si>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</si>
  <si>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</si>
  <si>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</si>
  <si>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</si>
  <si>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</si>
  <si>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</si>
  <si>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</si>
  <si>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</si>
  <si>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</si>
  <si>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</si>
  <si>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</si>
  <si>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</si>
  <si>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</si>
  <si>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</si>
  <si>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</si>
  <si>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</si>
  <si>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</si>
  <si>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</si>
  <si>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</si>
  <si>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</si>
  <si>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</si>
  <si>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</si>
  <si>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</si>
  <si>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</si>
  <si>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</si>
  <si>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</si>
  <si>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</si>
  <si>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</si>
  <si>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</si>
  <si>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</si>
  <si>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</si>
  <si>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</si>
  <si>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</si>
  <si>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</si>
  <si>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</si>
  <si>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</si>
  <si>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</si>
  <si>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</si>
  <si>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</si>
  <si>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</si>
  <si>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</si>
  <si>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</si>
  <si>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</si>
  <si>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</si>
  <si>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</si>
  <si>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</si>
  <si>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</si>
  <si>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</si>
  <si>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</si>
  <si>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</si>
  <si>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</si>
  <si>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</si>
  <si>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</si>
  <si>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</si>
  <si>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</si>
  <si>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</si>
  <si>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</si>
  <si>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</si>
  <si>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</si>
  <si>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</si>
  <si>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</si>
  <si>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</si>
  <si>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</si>
  <si>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</si>
  <si>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</si>
  <si>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</si>
  <si>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</si>
  <si>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</si>
  <si>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</si>
  <si>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</si>
  <si>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</si>
  <si>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</si>
  <si>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</si>
  <si>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</si>
  <si>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</si>
  <si>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</si>
  <si>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</si>
  <si>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</si>
  <si>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</si>
  <si>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</si>
  <si>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</si>
  <si>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</si>
  <si>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</si>
  <si>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</si>
  <si>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</si>
  <si>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</si>
  <si>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</si>
  <si>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</si>
  <si>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</si>
  <si>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</si>
  <si>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</si>
  <si>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</si>
  <si>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</si>
  <si>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</si>
  <si>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</si>
  <si>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</si>
  <si>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</si>
  <si>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</si>
  <si>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</si>
  <si>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</si>
  <si>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</si>
  <si>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</si>
  <si>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</si>
  <si>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</si>
  <si>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</si>
  <si>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</si>
  <si>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</si>
  <si>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</si>
  <si>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</si>
  <si>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</si>
  <si>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</si>
  <si>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</si>
  <si>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</si>
  <si>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</si>
  <si>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</si>
  <si>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</si>
  <si>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</si>
  <si>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</si>
  <si>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</si>
  <si>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</si>
  <si>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</si>
  <si>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</si>
  <si>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</si>
  <si>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</si>
  <si>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</si>
  <si>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</si>
  <si>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</si>
  <si>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</si>
  <si>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</si>
  <si>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</si>
  <si>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</si>
  <si>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</si>
  <si>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</si>
  <si>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</si>
  <si>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</si>
  <si>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</si>
  <si>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</si>
  <si>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</si>
  <si>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</si>
  <si>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</si>
  <si>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</si>
  <si>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</si>
  <si>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</si>
  <si>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</si>
  <si>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</si>
  <si>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</si>
  <si>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</si>
  <si>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</si>
  <si>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</si>
  <si>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</si>
  <si>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</si>
  <si>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</si>
  <si>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</si>
  <si>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</si>
  <si>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</si>
  <si>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</si>
  <si>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</si>
  <si>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</si>
  <si>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</si>
  <si>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</si>
  <si>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</si>
  <si>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</si>
  <si>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</si>
  <si>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</si>
  <si>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</si>
  <si>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</si>
  <si>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</si>
  <si>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</si>
  <si>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</si>
  <si>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</si>
  <si>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</si>
  <si>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</si>
  <si>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</si>
  <si>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</si>
  <si>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</si>
  <si>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</si>
  <si>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</si>
  <si>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</si>
  <si>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</si>
  <si>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</si>
  <si>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</si>
  <si>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</si>
  <si>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</si>
  <si>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</si>
  <si>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</si>
  <si>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</si>
  <si>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</si>
  <si>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</si>
  <si>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</si>
  <si>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</si>
  <si>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</si>
  <si>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</si>
  <si>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</si>
  <si>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</si>
  <si>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</si>
  <si>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</si>
  <si>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</si>
  <si>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</si>
  <si>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</si>
  <si>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</si>
  <si>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</si>
  <si>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</si>
  <si>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</si>
  <si>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</si>
  <si>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</si>
  <si>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</si>
  <si>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</si>
  <si>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</si>
  <si>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</si>
  <si>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</si>
  <si>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</si>
  <si>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</si>
  <si>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</si>
  <si>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</si>
  <si>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</si>
  <si>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</si>
  <si>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</si>
  <si>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</si>
  <si>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</si>
  <si>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</si>
  <si>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</si>
  <si>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</si>
  <si>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</si>
  <si>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</si>
  <si>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</si>
  <si>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</si>
  <si>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</si>
  <si>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</si>
  <si>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</si>
  <si>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</si>
  <si>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</si>
  <si>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</si>
  <si>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</si>
  <si>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</si>
  <si>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</si>
  <si>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</si>
  <si>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</si>
  <si>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</si>
  <si>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</si>
  <si>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</si>
  <si>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</si>
  <si>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</si>
  <si>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</si>
  <si>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</si>
  <si>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</si>
  <si>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</si>
  <si>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</si>
  <si>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</si>
  <si>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</si>
  <si>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</si>
  <si>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</si>
  <si>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</si>
  <si>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</si>
  <si>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</si>
  <si>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</si>
  <si>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</si>
  <si>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</si>
  <si>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</si>
  <si>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</si>
  <si>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</si>
  <si>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</si>
  <si>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</si>
  <si>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</si>
  <si>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</si>
  <si>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</si>
  <si>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</si>
  <si>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</si>
  <si>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</si>
  <si>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</si>
  <si>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</si>
  <si>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</si>
  <si>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</si>
  <si>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</si>
  <si>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</si>
  <si>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</si>
  <si>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</si>
  <si>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</si>
  <si>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</si>
  <si>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</si>
  <si>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</si>
  <si>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</si>
  <si>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</si>
  <si>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</si>
  <si>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</si>
  <si>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</si>
  <si>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</si>
  <si>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</si>
  <si>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</si>
  <si>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</si>
  <si>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</si>
  <si>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</si>
  <si>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</si>
  <si>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</si>
  <si>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</si>
  <si>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</si>
  <si>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</si>
  <si>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</si>
  <si>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</si>
  <si>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</si>
  <si>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</si>
  <si>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</si>
  <si>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</si>
  <si>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</si>
  <si>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</si>
  <si>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</si>
  <si>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</si>
  <si>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</si>
  <si>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</si>
  <si>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</si>
  <si>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</si>
  <si>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</si>
  <si>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</si>
  <si>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</si>
  <si>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</si>
  <si>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</si>
  <si>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</si>
  <si>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</si>
  <si>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</si>
  <si>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</si>
  <si>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</si>
  <si>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</si>
  <si>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</si>
  <si>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</si>
  <si>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</si>
  <si>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</si>
  <si>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</si>
  <si>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</si>
  <si>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</si>
  <si>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</si>
  <si>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</si>
  <si>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</si>
  <si>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</si>
  <si>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</si>
  <si>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</si>
  <si>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</si>
  <si>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</si>
  <si>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</si>
  <si>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</si>
  <si>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</si>
  <si>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</si>
  <si>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</si>
  <si>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</si>
  <si>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</si>
  <si>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</si>
  <si>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</si>
  <si>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</si>
  <si>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</si>
  <si>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</si>
  <si>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</si>
  <si>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</si>
  <si>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</si>
  <si>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</si>
  <si>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</si>
  <si>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</si>
  <si>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</si>
  <si>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</si>
  <si>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</si>
  <si>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</si>
  <si>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</si>
  <si>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</si>
  <si>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</si>
  <si>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</si>
  <si>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</si>
  <si>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</si>
  <si>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</si>
  <si>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</si>
  <si>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</si>
  <si>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</si>
  <si>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</si>
  <si>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</si>
  <si>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</si>
  <si>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</si>
  <si>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</si>
  <si>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</si>
  <si>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</si>
  <si>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</si>
  <si>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</si>
  <si>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</si>
  <si>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</si>
  <si>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</si>
  <si>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</si>
  <si>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</si>
  <si>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</si>
  <si>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</si>
  <si>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</si>
  <si>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</si>
  <si>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</si>
  <si>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</si>
  <si>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</si>
  <si>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</si>
  <si>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</si>
  <si>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</si>
  <si>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</si>
  <si>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</si>
  <si>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</si>
  <si>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</si>
  <si>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</si>
  <si>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</si>
  <si>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</si>
  <si>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</si>
  <si>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</si>
  <si>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</si>
  <si>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</si>
  <si>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</si>
  <si>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</si>
  <si>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</si>
  <si>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</si>
  <si>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</si>
  <si>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</si>
  <si>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</si>
  <si>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</si>
  <si>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</si>
  <si>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</si>
  <si>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</si>
  <si>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</si>
  <si>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</si>
  <si>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</si>
  <si>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</si>
  <si>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</si>
  <si>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</si>
  <si>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</si>
  <si>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</si>
  <si>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</si>
  <si>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</si>
  <si>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</si>
  <si>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</si>
  <si>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</si>
  <si>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</si>
  <si>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</si>
  <si>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</si>
  <si>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</si>
  <si>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</si>
  <si>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</si>
  <si>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</si>
  <si>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</si>
  <si>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</si>
  <si>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</si>
  <si>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</si>
  <si>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</si>
  <si>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</si>
  <si>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</si>
  <si>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</si>
  <si>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</si>
  <si>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</si>
  <si>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</si>
  <si>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</si>
  <si>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</si>
  <si>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</si>
  <si>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</si>
  <si>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</si>
  <si>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</si>
  <si>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</si>
  <si>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</si>
  <si>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</si>
  <si>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</si>
  <si>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</si>
  <si>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</si>
  <si>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</si>
  <si>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</si>
  <si>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</si>
  <si>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</si>
  <si>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</si>
  <si>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</si>
  <si>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</si>
  <si>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</si>
  <si>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</si>
  <si>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</si>
  <si>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</si>
  <si>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</si>
  <si>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</si>
  <si>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</si>
  <si>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</si>
  <si>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</si>
  <si>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</si>
  <si>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</si>
  <si>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</si>
  <si>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</si>
  <si>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</si>
  <si>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</si>
  <si>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</si>
  <si>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</si>
  <si>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</si>
  <si>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</si>
  <si>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</si>
  <si>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</si>
  <si>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</si>
  <si>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</si>
  <si>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</si>
  <si>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</si>
  <si>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</si>
  <si>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</si>
  <si>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</si>
  <si>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</si>
  <si>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</si>
  <si>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</si>
  <si>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</si>
  <si>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</si>
  <si>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</si>
  <si>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</si>
  <si>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</si>
  <si>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</si>
  <si>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</si>
  <si>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</si>
  <si>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</si>
  <si>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</si>
  <si>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</si>
  <si>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</si>
  <si>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</si>
  <si>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</si>
  <si>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</si>
  <si>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</si>
  <si>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</si>
  <si>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</si>
  <si>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</si>
  <si>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</si>
  <si>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</si>
  <si>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</si>
  <si>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</si>
  <si>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</si>
  <si>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</si>
  <si>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</si>
  <si>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</si>
  <si>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</si>
  <si>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</si>
  <si>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</si>
  <si>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</si>
  <si>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</si>
  <si>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</si>
  <si>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</si>
  <si>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</si>
  <si>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</si>
  <si>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</si>
  <si>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</si>
  <si>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</si>
  <si>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</si>
  <si>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</si>
  <si>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</si>
  <si>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</si>
  <si>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</si>
  <si>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</si>
  <si>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</si>
  <si>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</si>
  <si>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</si>
  <si>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</si>
  <si>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</si>
  <si>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</si>
  <si>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</si>
  <si>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</si>
  <si>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</si>
  <si>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</si>
  <si>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</si>
  <si>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</si>
  <si>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</si>
  <si>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</si>
  <si>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</si>
  <si>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</si>
  <si>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</si>
  <si>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</si>
  <si>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</si>
  <si>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</si>
  <si>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</si>
  <si>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</si>
  <si>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</si>
  <si>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</si>
  <si>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</si>
  <si>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</si>
  <si>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</si>
  <si>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</si>
  <si>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</si>
  <si>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</si>
  <si>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</si>
  <si>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</si>
  <si>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</si>
  <si>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</si>
  <si>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</si>
  <si>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</si>
  <si>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</si>
  <si>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</si>
  <si>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</si>
  <si>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</si>
  <si>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</si>
  <si>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</si>
  <si>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</si>
  <si>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</si>
  <si>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</si>
  <si>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</si>
  <si>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</si>
  <si>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</si>
  <si>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</si>
  <si>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</si>
  <si>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</si>
  <si>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</si>
  <si>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</si>
  <si>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</si>
  <si>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</si>
  <si>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</si>
  <si>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</si>
  <si>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</si>
  <si>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</si>
  <si>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</si>
  <si>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</si>
  <si>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</si>
  <si>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</si>
  <si>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</si>
  <si>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</si>
  <si>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</si>
  <si>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</si>
  <si>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</si>
  <si>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</si>
  <si>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</si>
  <si>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</si>
  <si>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</si>
  <si>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</si>
  <si>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</si>
  <si>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</si>
  <si>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</si>
  <si>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</si>
  <si>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</si>
  <si>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</si>
  <si>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</si>
  <si>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</si>
  <si>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</si>
  <si>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</si>
  <si>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</si>
  <si>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</si>
  <si>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</si>
  <si>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</si>
  <si>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</si>
  <si>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</si>
  <si>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</si>
  <si>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</si>
  <si>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</si>
  <si>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</si>
  <si>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</si>
  <si>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</si>
  <si>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</si>
  <si>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</si>
  <si>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</si>
  <si>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</si>
  <si>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</si>
  <si>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</si>
  <si>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</si>
  <si>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</si>
  <si>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</si>
  <si>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</si>
  <si>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</si>
  <si>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</si>
  <si>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</si>
  <si>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</si>
  <si>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</si>
  <si>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</si>
  <si>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</si>
  <si>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</si>
  <si>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</si>
  <si>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</si>
  <si>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</si>
  <si>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</si>
  <si>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</si>
  <si>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</si>
  <si>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</si>
  <si>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</si>
  <si>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</si>
  <si>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</si>
  <si>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</si>
  <si>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</si>
  <si>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</si>
  <si>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</si>
  <si>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</si>
  <si>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</si>
  <si>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</si>
  <si>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</si>
  <si>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</si>
  <si>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</si>
  <si>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</si>
  <si>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</si>
  <si>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</si>
  <si>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</si>
  <si>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</si>
  <si>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</si>
  <si>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</si>
  <si>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</si>
  <si>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</si>
  <si>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</si>
  <si>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</si>
  <si>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</si>
  <si>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</si>
  <si>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</si>
  <si>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</si>
  <si>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</si>
  <si>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</si>
  <si>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</si>
  <si>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</si>
  <si>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</si>
  <si>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</si>
  <si>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</si>
  <si>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</si>
  <si>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</si>
  <si>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</si>
  <si>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</si>
  <si>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</si>
  <si>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</si>
  <si>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</si>
  <si>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</si>
  <si>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</si>
  <si>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</si>
  <si>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</si>
  <si>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</si>
  <si>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</si>
  <si>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</si>
  <si>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</si>
  <si>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</si>
  <si>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</si>
  <si>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</si>
  <si>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</si>
  <si>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</si>
  <si>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</si>
  <si>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</si>
  <si>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</si>
  <si>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</si>
  <si>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</si>
  <si>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</si>
  <si>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</si>
  <si>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</si>
  <si>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</si>
  <si>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</si>
  <si>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</si>
  <si>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</si>
  <si>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</si>
  <si>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</si>
  <si>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</si>
  <si>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</si>
  <si>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</si>
  <si>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</si>
  <si>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</si>
  <si>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</si>
  <si>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</si>
  <si>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</si>
  <si>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</si>
  <si>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</si>
  <si>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</si>
  <si>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</si>
  <si>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</si>
  <si>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</si>
  <si>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</si>
  <si>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</si>
  <si>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</si>
  <si>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</si>
  <si>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</si>
  <si>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</si>
  <si>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</si>
  <si>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</si>
  <si>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</si>
  <si>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</si>
  <si>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</si>
  <si>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</si>
  <si>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</si>
  <si>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</si>
  <si>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</si>
  <si>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</si>
  <si>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</si>
  <si>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</si>
  <si>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</si>
  <si>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</si>
  <si>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</si>
  <si>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</si>
  <si>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</si>
  <si>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</si>
  <si>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</si>
  <si>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</si>
  <si>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</si>
  <si>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</si>
  <si>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</si>
  <si>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</si>
  <si>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</si>
  <si>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</si>
  <si>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</si>
  <si>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</si>
  <si>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</si>
  <si>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</si>
  <si>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</si>
  <si>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</si>
  <si>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</si>
  <si>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</si>
  <si>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</si>
  <si>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</si>
  <si>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</si>
  <si>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</si>
  <si>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</si>
  <si>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</si>
  <si>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</si>
  <si>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</si>
  <si>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</si>
  <si>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</si>
  <si>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</si>
  <si>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</si>
  <si>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</si>
  <si>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</si>
  <si>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</si>
  <si>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</si>
  <si>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</si>
  <si>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</si>
  <si>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</si>
  <si>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</si>
  <si>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</si>
  <si>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</si>
  <si>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</si>
  <si>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</si>
  <si>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</si>
  <si>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</si>
  <si>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</si>
  <si>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</si>
  <si>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</si>
  <si>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</si>
  <si>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</si>
  <si>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</si>
  <si>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</si>
  <si>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</si>
  <si>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</si>
  <si>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</si>
  <si>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</si>
  <si>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</si>
  <si>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</si>
  <si>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</si>
  <si>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</si>
  <si>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</si>
  <si>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</si>
  <si>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</si>
  <si>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</si>
  <si>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</si>
  <si>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</si>
  <si>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</si>
  <si>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</si>
  <si>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</si>
  <si>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</si>
  <si>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</si>
  <si>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</si>
  <si>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</si>
  <si>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</si>
  <si>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</si>
  <si>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</si>
  <si>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</si>
  <si>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</si>
  <si>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</si>
  <si>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</si>
  <si>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</si>
  <si>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</si>
  <si>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</si>
  <si>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</si>
  <si>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</si>
  <si>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</si>
  <si>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</si>
  <si>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</si>
  <si>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</si>
  <si>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</si>
  <si>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</si>
  <si>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</si>
  <si>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</si>
  <si>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</si>
  <si>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</si>
  <si>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</si>
  <si>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</si>
  <si>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</si>
  <si>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</si>
  <si>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</si>
  <si>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</si>
  <si>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</si>
  <si>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</si>
  <si>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</si>
  <si>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</si>
  <si>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</si>
  <si>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</si>
  <si>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</si>
  <si>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</si>
  <si>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</si>
  <si>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</si>
  <si>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</si>
  <si>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</si>
  <si>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</si>
  <si>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</si>
  <si>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</si>
  <si>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</si>
  <si>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</si>
  <si>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</si>
  <si>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</si>
  <si>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</si>
  <si>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</si>
  <si>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</si>
  <si>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</si>
  <si>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</si>
  <si>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</si>
  <si>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</si>
  <si>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</si>
  <si>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</si>
  <si>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</si>
  <si>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</si>
  <si>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</si>
  <si>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</si>
  <si>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</si>
  <si>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</si>
  <si>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</si>
  <si>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</si>
  <si>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</si>
  <si>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</si>
  <si>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</si>
  <si>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</si>
  <si>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</si>
  <si>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</si>
  <si>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</si>
  <si>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</si>
  <si>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</si>
  <si>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</si>
  <si>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</si>
  <si>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</si>
  <si>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</si>
  <si>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</si>
  <si>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</si>
  <si>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</si>
  <si>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</si>
  <si>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</si>
  <si>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</si>
  <si>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</si>
  <si>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</si>
  <si>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</si>
  <si>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</si>
  <si>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</si>
  <si>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</si>
  <si>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</si>
  <si>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</si>
  <si>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</si>
  <si>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</si>
  <si>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</si>
  <si>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</si>
  <si>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</si>
  <si>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</si>
  <si>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</si>
  <si>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</si>
  <si>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</si>
  <si>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</si>
  <si>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</si>
  <si>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</si>
  <si>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</si>
  <si>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</si>
  <si>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</si>
  <si>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</si>
  <si>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</si>
  <si>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</si>
  <si>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</si>
  <si>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</si>
  <si>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</si>
  <si>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</si>
  <si>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</si>
  <si>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</si>
  <si>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</si>
  <si>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</si>
  <si>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</si>
  <si>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</si>
  <si>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</si>
  <si>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</si>
  <si>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</si>
  <si>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</si>
  <si>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</si>
  <si>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</si>
  <si>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</si>
  <si>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</si>
  <si>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</si>
  <si>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</si>
  <si>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</si>
  <si>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</si>
  <si>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</si>
  <si>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</si>
  <si>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</si>
  <si>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</si>
  <si>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</si>
  <si>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</si>
  <si>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</si>
  <si>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</si>
  <si>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</si>
  <si>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</si>
  <si>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</si>
  <si>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</si>
  <si>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</si>
  <si>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</si>
  <si>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</si>
  <si>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</si>
  <si>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</si>
  <si>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</si>
  <si>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</si>
  <si>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</si>
  <si>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</si>
  <si>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</si>
  <si>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</si>
  <si>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</si>
  <si>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</si>
  <si>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</si>
  <si>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</si>
  <si>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</si>
  <si>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</si>
  <si>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</si>
  <si>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</si>
  <si>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</si>
  <si>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</si>
  <si>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</si>
  <si>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</si>
  <si>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</si>
  <si>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</si>
  <si>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</si>
  <si>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</si>
  <si>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</si>
  <si>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</si>
  <si>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</si>
  <si>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</si>
  <si>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</si>
  <si>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</si>
  <si>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</si>
  <si>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</si>
  <si>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</si>
  <si>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</si>
  <si>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</si>
  <si>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</si>
  <si>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</si>
  <si>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</si>
  <si>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</si>
  <si>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</si>
  <si>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</si>
  <si>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</si>
  <si>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</si>
  <si>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</si>
  <si>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</si>
  <si>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</si>
  <si>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</si>
  <si>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</si>
  <si>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</si>
  <si>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</si>
  <si>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</si>
  <si>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</si>
  <si>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</si>
  <si>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</si>
  <si>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</si>
  <si>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</si>
  <si>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</si>
  <si>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</si>
  <si>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</si>
  <si>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</si>
  <si>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</si>
  <si>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</si>
  <si>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</si>
  <si>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</si>
  <si>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</si>
  <si>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</si>
  <si>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</si>
  <si>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</si>
  <si>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</si>
  <si>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</si>
  <si>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</si>
  <si>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</si>
  <si>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</si>
  <si>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</si>
  <si>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</si>
  <si>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</si>
  <si>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</si>
  <si>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</si>
  <si>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</si>
  <si>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</si>
  <si>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</si>
  <si>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</si>
  <si>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</si>
  <si>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</si>
  <si>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</si>
  <si>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</si>
  <si>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</si>
  <si>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</si>
  <si>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</si>
  <si>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</si>
  <si>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</si>
  <si>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</si>
  <si>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</si>
  <si>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</si>
  <si>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</si>
  <si>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</si>
  <si>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</si>
  <si>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</si>
  <si>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</si>
  <si>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</si>
  <si>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</si>
  <si>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</si>
  <si>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</si>
  <si>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</si>
  <si>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</si>
  <si>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</si>
  <si>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</si>
  <si>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</si>
  <si>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</si>
  <si>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</si>
  <si>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</si>
  <si>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</si>
  <si>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</si>
  <si>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</si>
  <si>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</si>
  <si>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</si>
  <si>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</si>
  <si>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</si>
  <si>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</si>
  <si>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</si>
  <si>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</si>
  <si>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</si>
  <si>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</si>
  <si>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</si>
  <si>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</si>
  <si>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</si>
  <si>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</si>
  <si>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</si>
  <si>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</si>
  <si>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</si>
  <si>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</si>
  <si>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</si>
  <si>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</si>
  <si>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</si>
  <si>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</si>
  <si>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</si>
  <si>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</si>
  <si>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</si>
  <si>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</si>
  <si>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</si>
  <si>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</si>
  <si>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</si>
  <si>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</si>
  <si>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</si>
  <si>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</si>
  <si>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</si>
  <si>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</si>
  <si>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</si>
  <si>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</si>
  <si>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</si>
  <si>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</si>
  <si>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</si>
  <si>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</si>
  <si>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</si>
  <si>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</si>
  <si>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</si>
  <si>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</si>
  <si>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</si>
  <si>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</si>
  <si>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</si>
  <si>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 xml:space="preserve">            Total_Sales</t>
  </si>
  <si>
    <t>Average_order_value</t>
  </si>
  <si>
    <t>Maximun_Sales</t>
  </si>
  <si>
    <t>Minimum_Sales</t>
  </si>
  <si>
    <t>Total_order_placed</t>
  </si>
  <si>
    <t>Name</t>
  </si>
  <si>
    <t>Ayushi</t>
  </si>
  <si>
    <t>Sahil</t>
  </si>
  <si>
    <t>Trupti</t>
  </si>
  <si>
    <t>Angel</t>
  </si>
  <si>
    <t>English</t>
  </si>
  <si>
    <t>Maths</t>
  </si>
  <si>
    <t>Science</t>
  </si>
  <si>
    <t>SUM</t>
  </si>
  <si>
    <t>AVERAGE</t>
  </si>
  <si>
    <t>Product Name</t>
  </si>
  <si>
    <t>Product price</t>
  </si>
  <si>
    <t>Product with GST</t>
  </si>
  <si>
    <t>Lays</t>
  </si>
  <si>
    <t>Balaji</t>
  </si>
  <si>
    <t>Too  yummy</t>
  </si>
  <si>
    <t>GST Rate</t>
  </si>
  <si>
    <t>DATE</t>
  </si>
  <si>
    <t>SALES</t>
  </si>
  <si>
    <t>JAN SALES</t>
  </si>
  <si>
    <t>FEB SALES</t>
  </si>
  <si>
    <t>MARCH SALES</t>
  </si>
  <si>
    <t>TOTAL SALES</t>
  </si>
  <si>
    <t>AVERAGE SALES</t>
  </si>
  <si>
    <t>MAX_SALES</t>
  </si>
  <si>
    <t>MIN_SALES</t>
  </si>
  <si>
    <t>Num 1</t>
  </si>
  <si>
    <t>Num 2</t>
  </si>
  <si>
    <t>Formula</t>
  </si>
  <si>
    <t>Num 3</t>
  </si>
  <si>
    <t>Formula Applied</t>
  </si>
  <si>
    <t xml:space="preserve">ROUND </t>
  </si>
  <si>
    <t>ABSOLUTE(ABS)</t>
  </si>
  <si>
    <t>MAX</t>
  </si>
  <si>
    <t>MIN</t>
  </si>
  <si>
    <t>COUNT</t>
  </si>
  <si>
    <t>NAME</t>
  </si>
  <si>
    <t>MATHS</t>
  </si>
  <si>
    <t>SCIENCE</t>
  </si>
  <si>
    <t>ENGLISH</t>
  </si>
  <si>
    <t xml:space="preserve">Total </t>
  </si>
  <si>
    <t>Grade</t>
  </si>
  <si>
    <t>Aman</t>
  </si>
  <si>
    <t>AND Function</t>
  </si>
  <si>
    <t>NUM1</t>
  </si>
  <si>
    <t>NUM2</t>
  </si>
  <si>
    <t>AND function</t>
  </si>
  <si>
    <t>Distinction(sci and eng)&gt;40</t>
  </si>
  <si>
    <t>Distinction (sci OR eng)&gt;40</t>
  </si>
  <si>
    <t>OR Funtion</t>
  </si>
  <si>
    <t>Product</t>
  </si>
  <si>
    <t>Week1</t>
  </si>
  <si>
    <t>Week2</t>
  </si>
  <si>
    <t>Week3</t>
  </si>
  <si>
    <t>Week4</t>
  </si>
  <si>
    <t>A</t>
  </si>
  <si>
    <t>B</t>
  </si>
  <si>
    <t>C</t>
  </si>
  <si>
    <t>D</t>
  </si>
  <si>
    <t>GST (Named range)</t>
  </si>
  <si>
    <t>Total (named range)</t>
  </si>
  <si>
    <t>Average(Defined Name)</t>
  </si>
  <si>
    <t>Jan</t>
  </si>
  <si>
    <t>Feb</t>
  </si>
  <si>
    <t>Mar</t>
  </si>
  <si>
    <t>P1</t>
  </si>
  <si>
    <t>P2</t>
  </si>
  <si>
    <t>P3</t>
  </si>
  <si>
    <t>P4</t>
  </si>
  <si>
    <t>P5</t>
  </si>
  <si>
    <t>Total Sales</t>
  </si>
  <si>
    <t>Salary</t>
  </si>
  <si>
    <t>Allowances</t>
  </si>
  <si>
    <t>Mohan</t>
  </si>
  <si>
    <t>Ram</t>
  </si>
  <si>
    <t>Bablu</t>
  </si>
  <si>
    <t>Rohan</t>
  </si>
  <si>
    <t>Average_Salary</t>
  </si>
  <si>
    <t>Average_allowances</t>
  </si>
  <si>
    <t>Total_Profit</t>
  </si>
  <si>
    <t>Total_Net_Revenue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</si>
</sst>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rgb="FFFFFFFF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/>
    <xf numFmtId="0" fontId="5" fillId="0" borderId="1" xfId="0" applyFont="1" applyBorder="1"/>
    <xf numFmtId="0" fontId="6" fillId="3" borderId="2" xfId="0" applyFont="1" applyFill="1" applyBorder="1"/>
    <xf numFmtId="0" fontId="0" fillId="0" borderId="2" xfId="0" applyBorder="1"/>
    <xf numFmtId="0" fontId="0" fillId="0" borderId="1" xfId="0" applyBorder="1"/>
    <xf numFmtId="0" fontId="0" fillId="0" borderId="0" xfId="0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0" fontId="0" fillId="0" borderId="3" xfId="0" applyBorder="1"/>
    <xf numFmtId="0" fontId="0" fillId="3" borderId="3" xfId="0" applyFill="1" applyBorder="1"/>
    <xf numFmtId="2" fontId="0" fillId="3" borderId="3" xfId="0" applyNumberFormat="1" applyFill="1" applyBorder="1"/>
    <xf numFmtId="0" fontId="7" fillId="0" borderId="0" xfId="0" applyFont="1"/>
    <xf numFmtId="0" fontId="7" fillId="0" borderId="3" xfId="0" applyFont="1" applyBorder="1"/>
    <xf numFmtId="0" fontId="7" fillId="5" borderId="3" xfId="0" applyFont="1" applyFill="1" applyBorder="1"/>
    <xf numFmtId="0" fontId="2" fillId="0" borderId="0" xfId="0" applyFont="1"/>
    <xf numFmtId="0" fontId="2" fillId="0" borderId="3" xfId="0" applyFont="1" applyBorder="1"/>
    <xf numFmtId="0" fontId="7" fillId="6" borderId="3" xfId="0" applyFont="1" applyFill="1" applyBorder="1"/>
    <xf numFmtId="0" fontId="2" fillId="7" borderId="3" xfId="0" applyFont="1" applyFill="1" applyBorder="1"/>
    <xf numFmtId="0" fontId="0" fillId="7" borderId="3" xfId="0" applyFill="1" applyBorder="1"/>
    <xf numFmtId="0" fontId="7" fillId="6" borderId="0" xfId="0" applyFont="1" applyFill="1"/>
    <xf numFmtId="0" fontId="0" fillId="8" borderId="0" xfId="0" applyFill="1"/>
    <xf numFmtId="14" fontId="0" fillId="0" borderId="3" xfId="0" applyNumberFormat="1" applyBorder="1"/>
    <xf numFmtId="0" fontId="7" fillId="9" borderId="0" xfId="0" applyFont="1" applyFill="1"/>
    <xf numFmtId="164" fontId="0" fillId="10" borderId="0" xfId="0" applyNumberFormat="1" applyFill="1" applyAlignment="1">
      <alignment horizontal="center" vertical="center"/>
    </xf>
    <xf numFmtId="164" fontId="0" fillId="0" borderId="3" xfId="0" applyNumberFormat="1" applyBorder="1" applyAlignment="1">
      <alignment horizontal="center"/>
    </xf>
    <xf numFmtId="0" fontId="7" fillId="11" borderId="3" xfId="0" applyFont="1" applyFill="1" applyBorder="1"/>
    <xf numFmtId="0" fontId="0" fillId="6" borderId="3" xfId="0" applyFill="1" applyBorder="1"/>
    <xf numFmtId="0" fontId="2" fillId="6" borderId="3" xfId="0" applyFont="1" applyFill="1" applyBorder="1" applyAlignment="1">
      <alignment horizontal="center"/>
    </xf>
    <xf numFmtId="0" fontId="0" fillId="12" borderId="3" xfId="0" applyFill="1" applyBorder="1"/>
    <xf numFmtId="0" fontId="7" fillId="0" borderId="3" xfId="0" applyFont="1" applyBorder="1" applyAlignment="1">
      <alignment horizontal="center"/>
    </xf>
    <xf numFmtId="0" fontId="0" fillId="3" borderId="0" xfId="0" applyFill="1"/>
    <xf numFmtId="0" fontId="0" fillId="13" borderId="3" xfId="0" applyFill="1" applyBorder="1"/>
    <xf numFmtId="0" fontId="7" fillId="6" borderId="4" xfId="0" applyFont="1" applyFill="1" applyBorder="1"/>
    <xf numFmtId="0" fontId="7" fillId="0" borderId="3" xfId="0" applyFont="1" applyBorder="1" applyAlignment="1">
      <alignment horizontal="center" wrapText="1"/>
    </xf>
    <xf numFmtId="0" fontId="7" fillId="14" borderId="3" xfId="0" applyFont="1" applyFill="1" applyBorder="1" applyAlignment="1">
      <alignment horizontal="center" wrapText="1"/>
    </xf>
    <xf numFmtId="0" fontId="7" fillId="0" borderId="2" xfId="0" applyFont="1" applyBorder="1" applyAlignment="1">
      <alignment horizontal="center"/>
    </xf>
    <xf numFmtId="0" fontId="1" fillId="14" borderId="3" xfId="0" applyFont="1" applyFill="1" applyBorder="1" applyAlignment="1">
      <alignment wrapText="1"/>
    </xf>
    <xf numFmtId="0" fontId="0" fillId="6" borderId="3" xfId="0" applyFill="1" applyBorder="1" applyAlignment="1">
      <alignment wrapText="1"/>
    </xf>
    <xf numFmtId="2" fontId="0" fillId="6" borderId="3" xfId="0" applyNumberFormat="1" applyFill="1" applyBorder="1"/>
    <xf numFmtId="0" fontId="1" fillId="0" borderId="2" xfId="0" applyFont="1" applyBorder="1"/>
    <xf numFmtId="0" fontId="0" fillId="0" borderId="5" xfId="0" applyBorder="1"/>
    <xf numFmtId="0" fontId="0" fillId="6" borderId="6" xfId="0" applyFill="1" applyBorder="1"/>
    <xf numFmtId="0" fontId="0" fillId="6" borderId="7" xfId="0" applyFill="1" applyBorder="1"/>
    <xf numFmtId="0" fontId="0" fillId="6" borderId="8" xfId="0" applyFill="1" applyBorder="1"/>
    <xf numFmtId="0" fontId="1" fillId="0" borderId="9" xfId="0" applyFont="1" applyBorder="1"/>
    <xf numFmtId="0" fontId="0" fillId="0" borderId="10" xfId="0" applyBorder="1"/>
    <xf numFmtId="0" fontId="0" fillId="0" borderId="11" xfId="0" applyBorder="1"/>
    <xf numFmtId="0" fontId="0" fillId="0" borderId="9" xfId="0" applyBorder="1"/>
    <xf numFmtId="0" fontId="7" fillId="0" borderId="10" xfId="0" applyFont="1" applyBorder="1"/>
    <xf numFmtId="0" fontId="1" fillId="0" borderId="0" xfId="0" applyFont="1"/>
    <xf numFmtId="0" fontId="1" fillId="3" borderId="3" xfId="0" applyFont="1" applyFill="1" applyBorder="1"/>
    <xf numFmtId="0" fontId="1" fillId="3" borderId="3" xfId="0" applyFont="1" applyFill="1" applyBorder="1" applyAlignment="1"/>
    <xf numFmtId="0" fontId="0" fillId="15" borderId="3" xfId="0" applyNumberFormat="1" applyFill="1" applyBorder="1"/>
    <xf numFmtId="0" fontId="0" fillId="15" borderId="3" xfId="0" applyFill="1" applyBorder="1"/>
    <xf numFmtId="0" fontId="3" fillId="4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ill>
        <patternFill patternType="solid">
          <fgColor indexed="64"/>
          <bgColor theme="4" tint="0.5999938962981048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C965D2-B19A-4779-A568-3628F36DA3E2}" name="DmartSalesData" displayName="DmartSalesData" ref="A1:N15346" totalsRowShown="0" headerRowDxfId="0" dataDxfId="1">
  <autoFilter ref="A1:N15346" xr:uid="{00000000-0001-0000-0000-000000000000}"/>
  <tableColumns count="14">
    <tableColumn id="1" xr3:uid="{0F8FEA14-2731-4D58-A1E2-0E7D1C093BD2}" name="order_id" dataDxfId="15"/>
    <tableColumn id="2" xr3:uid="{2D840527-1FB4-4260-B9B1-F11F7F5613D2}" name="region" dataDxfId="14"/>
    <tableColumn id="3" xr3:uid="{CA0CF5B7-8624-415E-A981-DCF952DFCD6F}" name="category" dataDxfId="13"/>
    <tableColumn id="4" xr3:uid="{DA1F0752-048F-4837-98C7-67B47EC61484}" name="sales" dataDxfId="12"/>
    <tableColumn id="5" xr3:uid="{2F426E83-54F3-4BD8-BE2D-8967AFB127A4}" name="discount" dataDxfId="11"/>
    <tableColumn id="6" xr3:uid="{003B3337-C2C9-4878-9E02-C4E33F72C1A9}" name="Discount_value" dataDxfId="10">
      <calculatedColumnFormula>D2*E2</calculatedColumnFormula>
    </tableColumn>
    <tableColumn id="7" xr3:uid="{4922289F-21F8-42F1-8377-34B8C0899AF7}" name="Net_Revenue" dataDxfId="9">
      <calculatedColumnFormula>D2-F2</calculatedColumnFormula>
    </tableColumn>
    <tableColumn id="8" xr3:uid="{71A751DC-4244-4D38-9DCC-0AF3FBE728A8}" name="quantity" dataDxfId="8"/>
    <tableColumn id="9" xr3:uid="{2D694CA6-06D3-41E0-B9D2-1E4DEE30D7D5}" name="order_date" dataDxfId="7"/>
    <tableColumn id="10" xr3:uid="{097CB480-6E6B-420B-AD29-A1780B04130F}" name="delivery_date" dataDxfId="6"/>
    <tableColumn id="11" xr3:uid="{F7F2AB27-3B76-4CAB-A9C2-43AA71A6CFA9}" name="customer_type" dataDxfId="5"/>
    <tableColumn id="12" xr3:uid="{ED2AA153-8313-4D74-94EF-A372E2003B99}" name="payment_mode" dataDxfId="4"/>
    <tableColumn id="13" xr3:uid="{DC83B551-1A60-47CD-93F3-F6B94F794FEB}" name="profit" dataDxfId="3"/>
    <tableColumn id="14" xr3:uid="{54F9725E-E4A6-4EB1-82CD-9FEBCBBED23A}" name="city" dataDxfId="2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1FCCEC-91E5-4A21-89DD-CD421C1735DD}" name="Sales" displayName="Sales" ref="A19:D26" totalsRowCount="1" headerRowDxfId="23" headerRowBorderDxfId="28" tableBorderDxfId="29" totalsRowBorderDxfId="27">
  <autoFilter ref="A19:D25" xr:uid="{A91FCCEC-91E5-4A21-89DD-CD421C1735DD}"/>
  <tableColumns count="4">
    <tableColumn id="1" xr3:uid="{454D2E1A-E0D1-401C-A0C7-C9A8364EB06E}" name="Name" dataDxfId="26" totalsRowDxfId="22"/>
    <tableColumn id="2" xr3:uid="{21C08C70-0094-4AFE-BC7B-748A2E96891D}" name="Jan" totalsRowFunction="custom" dataDxfId="25" totalsRowDxfId="21">
      <totalsRowFormula>SUM(JanSales)</totalsRowFormula>
    </tableColumn>
    <tableColumn id="3" xr3:uid="{DCFE7DFD-7D89-464E-AD02-54FE79628FAD}" name="Feb" totalsRowFunction="custom" dataDxfId="18" totalsRowDxfId="19">
      <totalsRowFormula>SUM(FebSales)</totalsRowFormula>
    </tableColumn>
    <tableColumn id="4" xr3:uid="{A079EC9A-DECE-456D-AEF8-06179EA01BF5}" name="Mar" totalsRowFunction="custom" dataDxfId="24" totalsRowDxfId="20">
      <totalsRowFormula>SUM(MarSales)</totalsRow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4808218-9E3E-406D-9EB3-053121410BBF}" name="EmployeeData" displayName="EmployeeData" ref="A29:C33" totalsRowShown="0" headerRowDxfId="17">
  <autoFilter ref="A29:C33" xr:uid="{94808218-9E3E-406D-9EB3-053121410BBF}"/>
  <tableColumns count="3">
    <tableColumn id="1" xr3:uid="{43378FDF-72A7-4312-A2FD-65D7B8ADB829}" name="Name" dataDxfId="16"/>
    <tableColumn id="2" xr3:uid="{7D7AFA80-69DF-4DD9-9040-64DF69325C34}" name="Salary"/>
    <tableColumn id="3" xr3:uid="{25DF8282-BA47-4C10-98E5-9138CC73CCF3}" name="Allowanc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topLeftCell="C1" zoomScale="86" zoomScaleNormal="86" workbookViewId="0">
      <selection activeCell="P21" sqref="P21"/>
    </sheetView>
  </sheetViews>
  <sheetFormatPr defaultColWidth="14.44140625" defaultRowHeight="15" customHeight="1" x14ac:dyDescent="0.3"/>
  <cols>
    <col min="1" max="1" width="16.109375" customWidth="1"/>
    <col min="2" max="2" width="10.109375" customWidth="1"/>
    <col min="3" max="3" width="17.5546875" customWidth="1"/>
    <col min="4" max="4" width="12.33203125" customWidth="1"/>
    <col min="5" max="5" width="12.5546875" customWidth="1"/>
    <col min="6" max="7" width="21.44140625" customWidth="1"/>
    <col min="8" max="8" width="12.44140625" customWidth="1"/>
    <col min="9" max="9" width="15.6640625" customWidth="1"/>
    <col min="10" max="10" width="18.44140625" customWidth="1"/>
    <col min="11" max="11" width="19.88671875" customWidth="1"/>
    <col min="12" max="12" width="20.5546875" customWidth="1"/>
    <col min="13" max="13" width="12.33203125" customWidth="1"/>
    <col min="14" max="14" width="14.33203125" customWidth="1"/>
    <col min="15" max="15" width="8.6640625" customWidth="1"/>
    <col min="16" max="16" width="26.5546875" customWidth="1"/>
    <col min="17" max="17" width="4.109375" customWidth="1"/>
    <col min="18" max="18" width="37.88671875" customWidth="1"/>
  </cols>
  <sheetData>
    <row r="1" spans="1:18" ht="2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9"/>
      <c r="P1" s="7" t="s">
        <v>15380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O2" s="9"/>
      <c r="P2" s="11">
        <f>SUM(D2:D15346)</f>
        <v>39262877.519999973</v>
      </c>
      <c r="Q2" s="5"/>
      <c r="R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  <c r="O3" s="9"/>
      <c r="P3" s="8"/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  <c r="P4" s="7" t="s">
        <v>15381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  <c r="P5" s="11">
        <f>AVERAGE(G2:G15346)</f>
        <v>1915.1920821179576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  <c r="P7" s="7" t="s">
        <v>15382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P8" s="11">
        <f>MAX(D2:D15346)</f>
        <v>4999.87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P9" s="10"/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  <c r="P10" s="7" t="s">
        <v>15383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  <c r="P11" s="11">
        <f>MIN(D2:D15346)</f>
        <v>100.1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  <c r="P13" s="7" t="s">
        <v>15384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  <c r="P14" s="58">
        <f>COUNT(G2:G15346)</f>
        <v>15345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  <c r="P16" s="7" t="s">
        <v>15464</v>
      </c>
    </row>
    <row r="17" spans="1:16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  <c r="P17" s="58">
        <f>SUM(profit)</f>
        <v>6872139.8099999921</v>
      </c>
    </row>
    <row r="18" spans="1:16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6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  <c r="P19" s="7" t="s">
        <v>15465</v>
      </c>
    </row>
    <row r="20" spans="1:16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  <c r="P20" s="58">
        <f>SUM(Net_Revenue)</f>
        <v>29388622.500100061</v>
      </c>
    </row>
    <row r="21" spans="1:16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</row>
    <row r="22" spans="1:16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6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6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6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6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6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6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6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6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6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6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8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ref="G4419:G4482" si="139">D4419-F4419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ref="G4483:G4546" si="141">D4483-F4483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ref="G4547:G4610" si="143">D4547-F4547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ref="G4611:G4674" si="145">D4611-F4611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ref="G4675:G4738" si="147">D4675-F4675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ref="G4739:G4802" si="149">D4739-F4739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ref="G4803:G4866" si="151">D4803-F4803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ref="G4867:G4930" si="153">D4867-F4867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ref="G4931:G4994" si="155">D4931-F4931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ref="G4995:G5058" si="157">D4995-F4995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ref="G5059:G5122" si="159">D5059-F5059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ref="G5123:G5186" si="161">D5123-F5123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ref="G5187:G5250" si="163">D5187-F5187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ref="G5251:G5314" si="165">D5251-F5251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ref="G5315:G5378" si="167">D5315-F5315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ref="G5379:G5442" si="169">D5379-F5379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ref="G5443:G5506" si="171">D5443-F5443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ref="G5507:G5570" si="173">D5507-F5507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ref="G5571:G5634" si="175">D5571-F5571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ref="G5635:G5698" si="177">D5635-F5635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ref="G5699:G5762" si="179">D5699-F5699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ref="G5763:G5826" si="181">D5763-F5763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ref="G5827:G5890" si="183">D5827-F5827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ref="G5891:G5954" si="185">D5891-F5891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ref="G5955:G6018" si="187">D5955-F5955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ref="G6019:G6082" si="189">D6019-F6019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ref="G6083:G6146" si="191">D6083-F6083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ref="G6147:G6210" si="193">D6147-F6147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ref="G6211:G6274" si="195">D6211-F6211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ref="G6275:G6338" si="197">D6275-F6275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ref="G6339:G6402" si="199">D6339-F6339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ref="G6403:G6466" si="201">D6403-F6403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ref="G6467:G6530" si="203">D6467-F6467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ref="G6531:G6594" si="205">D6531-F6531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ref="G6595:G6658" si="207">D6595-F6595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ref="G6659:G6722" si="209">D6659-F6659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ref="G6723:G6786" si="211">D6723-F6723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ref="G6787:G6850" si="213">D6787-F6787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ref="G6851:G6914" si="215">D6851-F6851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ref="G6915:G6978" si="217">D6915-F6915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ref="G6979:G7042" si="219">D6979-F6979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ref="G7043:G7106" si="221">D7043-F7043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ref="G7107:G7170" si="223">D7107-F7107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ref="G7171:G7234" si="225">D7171-F7171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ref="G7235:G7298" si="227">D7235-F7235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ref="G7299:G7362" si="229">D7299-F7299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ref="G7363:G7426" si="231">D7363-F7363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ref="G7427:G7490" si="233">D7427-F7427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ref="G7491:G7554" si="235">D7491-F7491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ref="G7555:G7618" si="237">D7555-F7555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ref="G7619:G7682" si="239">D7619-F7619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ref="G7683:G7746" si="241">D7683-F7683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ref="G7747:G7810" si="243">D7747-F7747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ref="G7811:G7874" si="245">D7811-F7811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ref="G7875:G7938" si="247">D7875-F7875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ref="G7939:G8002" si="249">D7939-F7939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ref="G8003:G8066" si="251">D8003-F8003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ref="G8067:G8130" si="253">D8067-F8067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ref="G8131:G8194" si="255">D8131-F8131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ref="G8195:G8258" si="257">D8195-F8195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ref="G8259:G8322" si="259">D8259-F8259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ref="G8323:G8386" si="261">D8323-F8323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ref="G8387:G8450" si="263">D8387-F8387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ref="G8451:G8514" si="265">D8451-F8451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ref="G8515:G8578" si="267">D8515-F8515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ref="G8579:G8642" si="269">D8579-F8579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ref="G8643:G8706" si="271">D8643-F8643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ref="G8707:G8770" si="273">D8707-F8707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ref="G8771:G8834" si="275">D8771-F8771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ref="G8835:G8898" si="277">D8835-F8835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ref="G8899:G8962" si="279">D8899-F8899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ref="G8963:G9026" si="281">D8963-F8963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ref="G9027:G9090" si="283">D9027-F9027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ref="G9091:G9154" si="285">D9091-F9091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ref="G9155:G9218" si="287">D9155-F9155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ref="G9219:G9282" si="289">D9219-F9219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ref="G9283:G9346" si="291">D9283-F9283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ref="G9347:G9410" si="293">D9347-F9347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ref="G9411:G9474" si="295">D9411-F9411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ref="G9475:G9538" si="297">D9475-F9475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ref="G9539:G9602" si="299">D9539-F9539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ref="G9603:G9666" si="301">D9603-F9603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ref="G9667:G9730" si="303">D9667-F9667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ref="G9731:G9794" si="305">D9731-F9731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ref="G9795:G9858" si="307">D9795-F9795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ref="G9859:G9922" si="309">D9859-F9859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ref="G9923:G9986" si="311">D9923-F9923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ref="G9987:G10050" si="313">D9987-F9987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ref="G10051:G10114" si="315">D10051-F10051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ref="G10115:G10178" si="317">D10115-F10115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ref="G10179:G10242" si="319">D10179-F10179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ref="G10243:G10306" si="321">D10243-F10243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ref="G10307:G10370" si="323">D10307-F10307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ref="G10371:G10434" si="325">D10371-F10371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ref="G10435:G10498" si="327">D10435-F10435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ref="G10499:G10562" si="329">D10499-F10499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ref="G10563:G10626" si="331">D10563-F10563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ref="G10627:G10690" si="333">D10627-F10627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ref="G10691:G10754" si="335">D10691-F10691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ref="G10755:G10818" si="337">D10755-F10755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ref="G10819:G10882" si="339">D10819-F10819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ref="G10883:G10946" si="341">D10883-F10883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ref="G10947:G11010" si="343">D10947-F10947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ref="G11011:G11074" si="345">D11011-F11011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ref="G11075:G11138" si="347">D11075-F11075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ref="G11139:G11202" si="349">D11139-F11139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ref="G11203:G11266" si="351">D11203-F11203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ref="G11267:G11330" si="353">D11267-F11267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ref="G11331:G11394" si="355">D11331-F11331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ref="G11395:G11458" si="357">D11395-F11395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ref="G11459:G11522" si="359">D11459-F11459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ref="G11523:G11586" si="361">D11523-F11523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ref="G11587:G11650" si="363">D11587-F11587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ref="G11651:G11714" si="365">D11651-F11651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ref="G11715:G11778" si="367">D11715-F11715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ref="G11779:G11842" si="369">D11779-F11779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ref="G11843:G11906" si="371">D11843-F11843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ref="G11907:G11970" si="373">D11907-F11907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ref="G11971:G12034" si="375">D11971-F11971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ref="G12035:G12098" si="377">D12035-F12035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ref="G12099:G12162" si="379">D12099-F12099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ref="G12163:G12226" si="381">D12163-F12163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ref="G12227:G12290" si="383">D12227-F12227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ref="G12291:G12354" si="385">D12291-F12291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ref="G12355:G12418" si="387">D12355-F12355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ref="G12419:G12482" si="389">D12419-F12419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ref="G12483:G12546" si="391">D12483-F12483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ref="G12547:G12610" si="393">D12547-F12547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ref="G12611:G12674" si="395">D12611-F12611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ref="G12675:G12738" si="397">D12675-F12675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ref="G12739:G12802" si="399">D12739-F12739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ref="G12803:G12866" si="401">D12803-F12803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ref="G12867:G12930" si="403">D12867-F12867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ref="G12931:G12994" si="405">D12931-F12931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ref="G12995:G13058" si="407">D12995-F12995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ref="G13059:G13122" si="409">D13059-F13059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ref="G13123:G13186" si="411">D13123-F13123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ref="G13187:G13250" si="413">D13187-F13187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ref="G13251:G13314" si="415">D13251-F13251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ref="G13315:G13378" si="417">D13315-F13315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ref="G13379:G13442" si="419">D13379-F13379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ref="G13443:G13506" si="421">D13443-F13443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ref="G13507:G13570" si="423">D13507-F13507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ref="G13571:G13634" si="425">D13571-F13571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ref="G13635:G13698" si="427">D13635-F13635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ref="G13699:G13762" si="429">D13699-F13699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ref="G13763:G13826" si="431">D13763-F13763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ref="G13827:G13890" si="433">D13827-F13827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ref="G13891:G13954" si="435">D13891-F13891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ref="G13955:G14018" si="437">D13955-F13955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ref="G14019:G14082" si="439">D14019-F14019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ref="G14083:G14146" si="441">D14083-F14083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ref="G14147:G14210" si="443">D14147-F14147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ref="G14211:G14274" si="445">D14211-F14211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ref="G14275:G14338" si="447">D14275-F14275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ref="G14339:G14402" si="449">D14339-F14339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ref="G14403:G14466" si="451">D14403-F14403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ref="G14467:G14530" si="453">D14467-F14467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ref="G14531:G14594" si="455">D14531-F14531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ref="G14595:G14658" si="457">D14595-F14595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ref="G14659:G14722" si="459">D14659-F14659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ref="G14723:G14786" si="461">D14723-F14723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ref="G14787:G14850" si="463">D14787-F14787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ref="G14851:G14914" si="465">D14851-F14851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ref="G14915:G14978" si="467">D14915-F14915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ref="G14979:G15042" si="469">D14979-F14979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ref="G15043:G15106" si="471">D15043-F15043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ref="G15107:G15170" si="473">D15107-F15107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ref="G15171:G15234" si="475">D15171-F15171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ref="G15235:G15298" si="477">D15235-F15235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ref="G15299:G15346" si="479">D15299-F15299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0CAE0-E8CC-4432-9BCB-5BD4DB256085}">
  <dimension ref="A1:G12"/>
  <sheetViews>
    <sheetView workbookViewId="0">
      <selection activeCell="D17" sqref="D17"/>
    </sheetView>
  </sheetViews>
  <sheetFormatPr defaultRowHeight="14.4" x14ac:dyDescent="0.3"/>
  <cols>
    <col min="1" max="1" width="13.109375" customWidth="1"/>
    <col min="2" max="2" width="12.6640625" customWidth="1"/>
    <col min="3" max="3" width="16.109375" customWidth="1"/>
    <col min="4" max="4" width="20.109375" customWidth="1"/>
  </cols>
  <sheetData>
    <row r="1" spans="1:7" x14ac:dyDescent="0.3">
      <c r="A1" s="16" t="s">
        <v>15385</v>
      </c>
      <c r="B1" s="16" t="s">
        <v>15390</v>
      </c>
      <c r="C1" s="16" t="s">
        <v>15391</v>
      </c>
      <c r="D1" s="16" t="s">
        <v>15392</v>
      </c>
      <c r="E1" s="17" t="s">
        <v>15394</v>
      </c>
    </row>
    <row r="2" spans="1:7" x14ac:dyDescent="0.3">
      <c r="A2" s="12" t="s">
        <v>15386</v>
      </c>
      <c r="B2" s="12">
        <v>5</v>
      </c>
      <c r="C2" s="12">
        <v>9</v>
      </c>
      <c r="D2" s="12">
        <v>5</v>
      </c>
      <c r="E2" s="14">
        <f>AVERAGE(B2:D2)</f>
        <v>6.333333333333333</v>
      </c>
    </row>
    <row r="3" spans="1:7" x14ac:dyDescent="0.3">
      <c r="A3" s="12" t="s">
        <v>15387</v>
      </c>
      <c r="B3" s="12">
        <v>7</v>
      </c>
      <c r="C3" s="12">
        <v>8</v>
      </c>
      <c r="D3" s="12">
        <v>7</v>
      </c>
      <c r="E3" s="14">
        <f t="shared" ref="E3:E7" si="0">AVERAGE(B3:D3)</f>
        <v>7.333333333333333</v>
      </c>
    </row>
    <row r="4" spans="1:7" x14ac:dyDescent="0.3">
      <c r="A4" s="12" t="s">
        <v>15388</v>
      </c>
      <c r="B4" s="12">
        <v>8</v>
      </c>
      <c r="C4" s="12">
        <v>6</v>
      </c>
      <c r="D4" s="12">
        <v>4</v>
      </c>
      <c r="E4" s="14">
        <f t="shared" si="0"/>
        <v>6</v>
      </c>
    </row>
    <row r="5" spans="1:7" x14ac:dyDescent="0.3">
      <c r="A5" s="12" t="s">
        <v>15389</v>
      </c>
      <c r="B5" s="12">
        <v>6</v>
      </c>
      <c r="C5" s="12">
        <v>5</v>
      </c>
      <c r="D5" s="12">
        <v>9</v>
      </c>
      <c r="E5" s="14">
        <f t="shared" si="0"/>
        <v>6.666666666666667</v>
      </c>
    </row>
    <row r="6" spans="1:7" x14ac:dyDescent="0.3">
      <c r="A6" s="12" t="s">
        <v>15387</v>
      </c>
      <c r="B6" s="12">
        <v>5</v>
      </c>
      <c r="C6" s="12">
        <v>7</v>
      </c>
      <c r="D6" s="12">
        <v>6</v>
      </c>
      <c r="E6" s="14">
        <f t="shared" si="0"/>
        <v>6</v>
      </c>
    </row>
    <row r="7" spans="1:7" x14ac:dyDescent="0.3">
      <c r="A7" s="17" t="s">
        <v>15393</v>
      </c>
      <c r="B7" s="13">
        <f>SUM(B2:B6)</f>
        <v>31</v>
      </c>
      <c r="C7" s="13">
        <f t="shared" ref="C7:D7" si="1">SUM(C2:C6)</f>
        <v>35</v>
      </c>
      <c r="D7" s="13">
        <f t="shared" si="1"/>
        <v>31</v>
      </c>
      <c r="E7" s="14">
        <f t="shared" si="0"/>
        <v>32.333333333333336</v>
      </c>
    </row>
    <row r="9" spans="1:7" x14ac:dyDescent="0.3">
      <c r="A9" s="20" t="s">
        <v>15395</v>
      </c>
      <c r="B9" s="20" t="s">
        <v>15396</v>
      </c>
      <c r="C9" s="20" t="s">
        <v>15397</v>
      </c>
      <c r="D9" s="36" t="s">
        <v>15444</v>
      </c>
      <c r="G9" s="23" t="s">
        <v>15401</v>
      </c>
    </row>
    <row r="10" spans="1:7" x14ac:dyDescent="0.3">
      <c r="A10" s="21" t="s">
        <v>15398</v>
      </c>
      <c r="B10" s="22">
        <v>20</v>
      </c>
      <c r="C10" s="22">
        <f>B10+(B10*$G$10)</f>
        <v>23.6</v>
      </c>
      <c r="D10" s="22">
        <f>B10+(B10*gstRate)</f>
        <v>23.6</v>
      </c>
      <c r="G10" s="24">
        <v>0.18</v>
      </c>
    </row>
    <row r="11" spans="1:7" x14ac:dyDescent="0.3">
      <c r="A11" s="21" t="s">
        <v>15399</v>
      </c>
      <c r="B11" s="21">
        <v>35</v>
      </c>
      <c r="C11" s="22">
        <f>B11+(B11*$G$10)</f>
        <v>41.3</v>
      </c>
      <c r="D11" s="22">
        <f>B11+(B11*gstRate)</f>
        <v>41.3</v>
      </c>
    </row>
    <row r="12" spans="1:7" x14ac:dyDescent="0.3">
      <c r="A12" s="21" t="s">
        <v>15400</v>
      </c>
      <c r="B12" s="22">
        <v>40</v>
      </c>
      <c r="C12" s="22">
        <f>B12+(B12*$G$10)</f>
        <v>47.2</v>
      </c>
      <c r="D12" s="22">
        <f>B12+(B12*gstRate)</f>
        <v>47.2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4B198-B81A-490B-B271-F6B49CAB64E9}">
  <dimension ref="A1:D4"/>
  <sheetViews>
    <sheetView zoomScaleNormal="100" workbookViewId="0">
      <selection activeCell="C21" sqref="C21"/>
    </sheetView>
  </sheetViews>
  <sheetFormatPr defaultRowHeight="14.4" x14ac:dyDescent="0.3"/>
  <cols>
    <col min="1" max="1" width="10.33203125" bestFit="1" customWidth="1"/>
    <col min="4" max="4" width="11.33203125" customWidth="1"/>
    <col min="7" max="7" width="10.77734375" customWidth="1"/>
  </cols>
  <sheetData>
    <row r="1" spans="1:4" x14ac:dyDescent="0.3">
      <c r="A1" s="16" t="s">
        <v>15402</v>
      </c>
      <c r="B1" s="16" t="s">
        <v>15403</v>
      </c>
      <c r="D1" s="16" t="s">
        <v>15404</v>
      </c>
    </row>
    <row r="2" spans="1:4" x14ac:dyDescent="0.3">
      <c r="A2" s="25">
        <v>46034</v>
      </c>
      <c r="B2" s="12">
        <v>500</v>
      </c>
      <c r="D2" s="28">
        <f>SUM(B2:B4)</f>
        <v>1300</v>
      </c>
    </row>
    <row r="3" spans="1:4" x14ac:dyDescent="0.3">
      <c r="A3" s="25">
        <v>46038</v>
      </c>
      <c r="B3" s="12">
        <v>200</v>
      </c>
    </row>
    <row r="4" spans="1:4" x14ac:dyDescent="0.3">
      <c r="A4" s="25">
        <v>46042</v>
      </c>
      <c r="B4" s="12">
        <v>600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577-5859-411B-B12C-95662C5B9CD4}">
  <dimension ref="A1:D4"/>
  <sheetViews>
    <sheetView workbookViewId="0">
      <selection activeCell="D2" sqref="D2"/>
    </sheetView>
  </sheetViews>
  <sheetFormatPr defaultRowHeight="14.4" x14ac:dyDescent="0.3"/>
  <cols>
    <col min="1" max="1" width="11.77734375" customWidth="1"/>
    <col min="4" max="4" width="10.109375" customWidth="1"/>
  </cols>
  <sheetData>
    <row r="1" spans="1:4" x14ac:dyDescent="0.3">
      <c r="A1" s="16" t="s">
        <v>15402</v>
      </c>
      <c r="B1" s="16" t="s">
        <v>15403</v>
      </c>
      <c r="D1" s="16" t="s">
        <v>15405</v>
      </c>
    </row>
    <row r="2" spans="1:4" x14ac:dyDescent="0.3">
      <c r="A2" s="25">
        <v>46054</v>
      </c>
      <c r="B2" s="12">
        <v>900</v>
      </c>
      <c r="D2" s="28">
        <f>SUM(B2:B4)</f>
        <v>1400</v>
      </c>
    </row>
    <row r="3" spans="1:4" x14ac:dyDescent="0.3">
      <c r="A3" s="25">
        <v>46067</v>
      </c>
      <c r="B3" s="12">
        <v>400</v>
      </c>
    </row>
    <row r="4" spans="1:4" x14ac:dyDescent="0.3">
      <c r="A4" s="25">
        <v>46078</v>
      </c>
      <c r="B4" s="12">
        <v>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173FB-01FC-429B-BECD-49F764DB99FA}">
  <dimension ref="A1:E26"/>
  <sheetViews>
    <sheetView workbookViewId="0">
      <selection activeCell="D2" sqref="D2"/>
    </sheetView>
  </sheetViews>
  <sheetFormatPr defaultRowHeight="14.4" x14ac:dyDescent="0.3"/>
  <cols>
    <col min="1" max="1" width="10.33203125" bestFit="1" customWidth="1"/>
    <col min="4" max="4" width="13.6640625" customWidth="1"/>
  </cols>
  <sheetData>
    <row r="1" spans="1:4" x14ac:dyDescent="0.3">
      <c r="A1" s="16" t="s">
        <v>15402</v>
      </c>
      <c r="B1" s="16" t="s">
        <v>15403</v>
      </c>
      <c r="D1" s="16" t="s">
        <v>15406</v>
      </c>
    </row>
    <row r="2" spans="1:4" x14ac:dyDescent="0.3">
      <c r="A2" s="25">
        <v>46085</v>
      </c>
      <c r="B2" s="12">
        <v>200</v>
      </c>
      <c r="D2" s="28">
        <f>SUM(B2:B4)</f>
        <v>700</v>
      </c>
    </row>
    <row r="3" spans="1:4" x14ac:dyDescent="0.3">
      <c r="A3" s="25">
        <v>46094</v>
      </c>
      <c r="B3" s="12">
        <v>100</v>
      </c>
    </row>
    <row r="4" spans="1:4" x14ac:dyDescent="0.3">
      <c r="A4" s="25">
        <v>46112</v>
      </c>
      <c r="B4" s="12">
        <v>400</v>
      </c>
    </row>
    <row r="26" spans="5:5" x14ac:dyDescent="0.3">
      <c r="E26" s="1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999E8-43B1-4CE2-B837-65DF4196CDC3}">
  <dimension ref="C2:C12"/>
  <sheetViews>
    <sheetView workbookViewId="0">
      <selection activeCell="F9" sqref="F9"/>
    </sheetView>
  </sheetViews>
  <sheetFormatPr defaultRowHeight="14.4" x14ac:dyDescent="0.3"/>
  <cols>
    <col min="3" max="3" width="19.5546875" customWidth="1"/>
  </cols>
  <sheetData>
    <row r="2" spans="3:3" x14ac:dyDescent="0.3">
      <c r="C2" s="26" t="s">
        <v>15407</v>
      </c>
    </row>
    <row r="3" spans="3:3" x14ac:dyDescent="0.3">
      <c r="C3" s="27">
        <f>SUM('Sales JAN'!D2,'Sales FEB'!D2,'Sales MARCH'!D2)</f>
        <v>3400</v>
      </c>
    </row>
    <row r="5" spans="3:3" x14ac:dyDescent="0.3">
      <c r="C5" s="26" t="s">
        <v>15408</v>
      </c>
    </row>
    <row r="6" spans="3:3" x14ac:dyDescent="0.3">
      <c r="C6" s="27">
        <f>AVERAGE('Sales JAN'!D2,'Sales FEB'!D2,'Sales MARCH'!D2)</f>
        <v>1133.3333333333333</v>
      </c>
    </row>
    <row r="8" spans="3:3" x14ac:dyDescent="0.3">
      <c r="C8" s="26" t="s">
        <v>15409</v>
      </c>
    </row>
    <row r="9" spans="3:3" x14ac:dyDescent="0.3">
      <c r="C9" s="27">
        <f>MAX('Sales JAN'!D2,'Sales FEB'!D2,'Sales MARCH'!D2)</f>
        <v>1400</v>
      </c>
    </row>
    <row r="11" spans="3:3" x14ac:dyDescent="0.3">
      <c r="C11" s="26" t="s">
        <v>15410</v>
      </c>
    </row>
    <row r="12" spans="3:3" x14ac:dyDescent="0.3">
      <c r="C12" s="27">
        <f>MIN('Sales JAN'!D2,'Sales FEB'!D2,'Sales MARCH'!D2)</f>
        <v>700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99E2B-1620-404C-BC5F-DEFF9D28B411}">
  <dimension ref="A1:G8"/>
  <sheetViews>
    <sheetView workbookViewId="0">
      <selection activeCell="G15" sqref="G15"/>
    </sheetView>
  </sheetViews>
  <sheetFormatPr defaultRowHeight="14.4" x14ac:dyDescent="0.3"/>
  <cols>
    <col min="4" max="4" width="10.109375" customWidth="1"/>
    <col min="5" max="5" width="13.77734375" customWidth="1"/>
    <col min="7" max="7" width="14.44140625" customWidth="1"/>
  </cols>
  <sheetData>
    <row r="1" spans="1:7" x14ac:dyDescent="0.3">
      <c r="A1" s="29" t="s">
        <v>15411</v>
      </c>
      <c r="B1" s="29" t="s">
        <v>15412</v>
      </c>
      <c r="C1" s="29" t="s">
        <v>15414</v>
      </c>
      <c r="D1" s="29" t="s">
        <v>15413</v>
      </c>
      <c r="E1" s="29" t="s">
        <v>15415</v>
      </c>
    </row>
    <row r="2" spans="1:7" x14ac:dyDescent="0.3">
      <c r="A2" s="30">
        <v>12</v>
      </c>
      <c r="B2" s="30">
        <v>32</v>
      </c>
      <c r="C2" s="30">
        <v>11</v>
      </c>
      <c r="D2" s="30">
        <f>SUM(A2:C2)</f>
        <v>55</v>
      </c>
      <c r="E2" s="31" t="s">
        <v>15393</v>
      </c>
      <c r="G2" s="18"/>
    </row>
    <row r="3" spans="1:7" x14ac:dyDescent="0.3">
      <c r="A3" s="30">
        <v>10.53434</v>
      </c>
      <c r="B3" s="30">
        <v>12.4343</v>
      </c>
      <c r="C3" s="30">
        <v>10.453530000000001</v>
      </c>
      <c r="D3" s="30">
        <f>ROUND(SUM(A3:C3),2)</f>
        <v>33.42</v>
      </c>
      <c r="E3" s="31" t="s">
        <v>15416</v>
      </c>
    </row>
    <row r="4" spans="1:7" x14ac:dyDescent="0.3">
      <c r="A4" s="30">
        <v>10</v>
      </c>
      <c r="B4" s="30">
        <v>-12</v>
      </c>
      <c r="C4" s="30">
        <v>-21</v>
      </c>
      <c r="D4" s="30">
        <f>ABS(SUM(A4:C4))</f>
        <v>23</v>
      </c>
      <c r="E4" s="30" t="s">
        <v>15417</v>
      </c>
    </row>
    <row r="5" spans="1:7" x14ac:dyDescent="0.3">
      <c r="A5" s="30">
        <v>10</v>
      </c>
      <c r="B5" s="30">
        <v>20</v>
      </c>
      <c r="C5" s="30">
        <v>40</v>
      </c>
      <c r="D5" s="30">
        <f>AVERAGE(A5:C5)</f>
        <v>23.333333333333332</v>
      </c>
      <c r="E5" s="30" t="s">
        <v>15394</v>
      </c>
    </row>
    <row r="6" spans="1:7" x14ac:dyDescent="0.3">
      <c r="A6" s="32">
        <v>10</v>
      </c>
      <c r="B6" s="32">
        <v>20</v>
      </c>
      <c r="C6" s="32">
        <v>40</v>
      </c>
      <c r="D6" s="32">
        <f>MAX(A5:C5)</f>
        <v>40</v>
      </c>
      <c r="E6" s="32" t="s">
        <v>15418</v>
      </c>
    </row>
    <row r="7" spans="1:7" x14ac:dyDescent="0.3">
      <c r="A7" s="32">
        <v>10</v>
      </c>
      <c r="B7" s="32">
        <v>20</v>
      </c>
      <c r="C7" s="32">
        <v>40</v>
      </c>
      <c r="D7" s="32">
        <f>MIN(A5:C5)</f>
        <v>10</v>
      </c>
      <c r="E7" s="32" t="s">
        <v>15419</v>
      </c>
    </row>
    <row r="8" spans="1:7" x14ac:dyDescent="0.3">
      <c r="A8" s="32">
        <v>10</v>
      </c>
      <c r="B8" s="32">
        <v>20</v>
      </c>
      <c r="C8" s="32">
        <v>40</v>
      </c>
      <c r="D8" s="32">
        <f>COUNT(A5:C5)</f>
        <v>3</v>
      </c>
      <c r="E8" s="32" t="s">
        <v>15420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3DFBA-E93C-416E-BE52-4A97BECC142C}">
  <dimension ref="A1:I33"/>
  <sheetViews>
    <sheetView topLeftCell="A17" workbookViewId="0">
      <selection activeCell="G27" sqref="G27"/>
    </sheetView>
  </sheetViews>
  <sheetFormatPr defaultRowHeight="14.4" x14ac:dyDescent="0.3"/>
  <cols>
    <col min="1" max="1" width="13.109375" customWidth="1"/>
    <col min="3" max="3" width="12.33203125" customWidth="1"/>
    <col min="4" max="4" width="12.109375" customWidth="1"/>
    <col min="5" max="5" width="13.77734375" customWidth="1"/>
    <col min="6" max="6" width="17.88671875" bestFit="1" customWidth="1"/>
    <col min="7" max="7" width="15.109375" customWidth="1"/>
    <col min="8" max="8" width="22.109375" customWidth="1"/>
    <col min="9" max="9" width="22.77734375" customWidth="1"/>
  </cols>
  <sheetData>
    <row r="1" spans="1:9" ht="28.8" x14ac:dyDescent="0.3">
      <c r="A1" s="16" t="s">
        <v>15421</v>
      </c>
      <c r="B1" s="33" t="s">
        <v>15422</v>
      </c>
      <c r="C1" s="33" t="s">
        <v>15423</v>
      </c>
      <c r="D1" s="33" t="s">
        <v>15424</v>
      </c>
      <c r="E1" s="39" t="s">
        <v>15425</v>
      </c>
      <c r="F1" s="38" t="s">
        <v>15445</v>
      </c>
      <c r="G1" s="33" t="s">
        <v>15426</v>
      </c>
      <c r="H1" s="37" t="s">
        <v>15432</v>
      </c>
      <c r="I1" s="37" t="s">
        <v>15433</v>
      </c>
    </row>
    <row r="2" spans="1:9" x14ac:dyDescent="0.3">
      <c r="A2" s="12" t="s">
        <v>15386</v>
      </c>
      <c r="B2" s="12">
        <v>35</v>
      </c>
      <c r="C2" s="12">
        <v>43</v>
      </c>
      <c r="D2" s="12">
        <v>50</v>
      </c>
      <c r="E2" s="8">
        <f>SUM(B2:D2)</f>
        <v>128</v>
      </c>
      <c r="F2" s="12">
        <f>SUM(AyushiMarks)</f>
        <v>128</v>
      </c>
      <c r="G2" s="12" t="str">
        <f>IF(E2&gt;100,"Topper","Average")</f>
        <v>Topper</v>
      </c>
      <c r="H2" s="12" t="str">
        <f>IF(AND(C2&gt;40,D2&gt;40),"Passed with distinction","Passed")</f>
        <v>Passed with distinction</v>
      </c>
      <c r="I2" s="12" t="str">
        <f>IF(OR(B2&gt;40,C2&gt;40),"Science Stream","Art Stream")</f>
        <v>Science Stream</v>
      </c>
    </row>
    <row r="3" spans="1:9" x14ac:dyDescent="0.3">
      <c r="A3" s="19" t="s">
        <v>15387</v>
      </c>
      <c r="B3" s="12">
        <v>32</v>
      </c>
      <c r="C3" s="12">
        <v>42</v>
      </c>
      <c r="D3" s="12">
        <v>30</v>
      </c>
      <c r="E3" s="8">
        <f>SUM(B3:D3)</f>
        <v>104</v>
      </c>
      <c r="F3" s="12">
        <f>SUM(SahilMarks)</f>
        <v>104</v>
      </c>
      <c r="G3" s="12" t="str">
        <f>IF(E3&gt;100,"Topper","Average")</f>
        <v>Topper</v>
      </c>
      <c r="H3" s="12" t="str">
        <f>IF(AND(C3&gt;40,D3&gt;40),"Passed with distinction","Passed")</f>
        <v>Passed</v>
      </c>
      <c r="I3" s="12" t="str">
        <f t="shared" ref="I3:I4" si="0">IF(OR(B3&gt;40,C3&gt;40),"Science Stream","Art Stream")</f>
        <v>Science Stream</v>
      </c>
    </row>
    <row r="4" spans="1:9" x14ac:dyDescent="0.3">
      <c r="A4" s="19" t="s">
        <v>15427</v>
      </c>
      <c r="B4" s="12">
        <v>35</v>
      </c>
      <c r="C4" s="12">
        <v>30</v>
      </c>
      <c r="D4" s="12">
        <v>32</v>
      </c>
      <c r="E4" s="8">
        <f>SUM(B4:D4)</f>
        <v>97</v>
      </c>
      <c r="F4" s="12">
        <f>SUM(AmanMarks)</f>
        <v>97</v>
      </c>
      <c r="G4" s="12" t="str">
        <f>IF(E4&gt;100,"Topper","Average")</f>
        <v>Average</v>
      </c>
      <c r="H4" s="12" t="str">
        <f t="shared" ref="H4" si="1">IF(AND(C4&gt;40,D4&gt;40),"Passed with distinction","Passed")</f>
        <v>Passed</v>
      </c>
      <c r="I4" s="12" t="str">
        <f t="shared" si="0"/>
        <v>Art Stream</v>
      </c>
    </row>
    <row r="5" spans="1:9" ht="28.8" x14ac:dyDescent="0.3">
      <c r="A5" s="40" t="s">
        <v>15446</v>
      </c>
      <c r="B5" s="41">
        <f>AVERAGE(MATHSMarks)</f>
        <v>34</v>
      </c>
      <c r="C5" s="42">
        <f>AVERAGE(SCIENCEName)</f>
        <v>38.333333333333336</v>
      </c>
      <c r="D5" s="42">
        <f>AVERAGE(ENGLISHMarks)</f>
        <v>37.333333333333336</v>
      </c>
      <c r="E5" s="9"/>
    </row>
    <row r="6" spans="1:9" x14ac:dyDescent="0.3">
      <c r="A6" s="34" t="s">
        <v>15428</v>
      </c>
    </row>
    <row r="8" spans="1:9" x14ac:dyDescent="0.3">
      <c r="A8" s="35" t="s">
        <v>15429</v>
      </c>
      <c r="B8" s="35" t="s">
        <v>15430</v>
      </c>
      <c r="C8" s="35" t="s">
        <v>15431</v>
      </c>
      <c r="D8" s="35" t="s">
        <v>15434</v>
      </c>
    </row>
    <row r="9" spans="1:9" x14ac:dyDescent="0.3">
      <c r="A9" s="12">
        <v>30</v>
      </c>
      <c r="B9" s="12">
        <v>10</v>
      </c>
      <c r="C9" s="12" t="b">
        <f>AND(A9&gt;=20,B9&gt;=20)</f>
        <v>0</v>
      </c>
      <c r="D9" s="12" t="b">
        <f>OR(A9&gt;20,B9&gt;20)</f>
        <v>1</v>
      </c>
    </row>
    <row r="10" spans="1:9" x14ac:dyDescent="0.3">
      <c r="A10" s="12">
        <v>32</v>
      </c>
      <c r="B10" s="12">
        <v>23</v>
      </c>
      <c r="C10" s="12" t="b">
        <f t="shared" ref="C10:C12" si="2">AND(A10&gt;=20,B10&gt;=20)</f>
        <v>1</v>
      </c>
      <c r="D10" s="12" t="b">
        <f t="shared" ref="D10:D12" si="3">OR(A10&gt;20,B10&gt;20)</f>
        <v>1</v>
      </c>
    </row>
    <row r="11" spans="1:9" x14ac:dyDescent="0.3">
      <c r="A11" s="12">
        <v>10</v>
      </c>
      <c r="B11" s="12">
        <v>13</v>
      </c>
      <c r="C11" s="12" t="b">
        <f t="shared" si="2"/>
        <v>0</v>
      </c>
      <c r="D11" s="12" t="b">
        <f t="shared" si="3"/>
        <v>0</v>
      </c>
    </row>
    <row r="12" spans="1:9" x14ac:dyDescent="0.3">
      <c r="A12" s="12">
        <v>20</v>
      </c>
      <c r="B12" s="12">
        <v>20</v>
      </c>
      <c r="C12" s="12" t="b">
        <f t="shared" si="2"/>
        <v>1</v>
      </c>
      <c r="D12" s="12" t="b">
        <f t="shared" si="3"/>
        <v>0</v>
      </c>
    </row>
    <row r="13" spans="1:9" x14ac:dyDescent="0.3">
      <c r="A13" s="9"/>
      <c r="B13" s="9"/>
      <c r="C13" s="9"/>
    </row>
    <row r="14" spans="1:9" x14ac:dyDescent="0.3">
      <c r="A14" s="9">
        <v>50</v>
      </c>
      <c r="B14" s="9">
        <v>0</v>
      </c>
      <c r="C14" s="9">
        <v>7</v>
      </c>
      <c r="D14" t="e">
        <f>A14/B14+2</f>
        <v>#DIV/0!</v>
      </c>
    </row>
    <row r="15" spans="1:9" x14ac:dyDescent="0.3">
      <c r="A15" s="9">
        <v>40</v>
      </c>
      <c r="B15" s="9">
        <v>10</v>
      </c>
      <c r="C15">
        <v>5</v>
      </c>
      <c r="D15">
        <f>A15/B15+2</f>
        <v>6</v>
      </c>
    </row>
    <row r="19" spans="1:6" x14ac:dyDescent="0.3">
      <c r="A19" s="45" t="s">
        <v>15385</v>
      </c>
      <c r="B19" s="46" t="s">
        <v>15447</v>
      </c>
      <c r="C19" s="46" t="s">
        <v>15448</v>
      </c>
      <c r="D19" s="47" t="s">
        <v>15449</v>
      </c>
    </row>
    <row r="20" spans="1:6" x14ac:dyDescent="0.3">
      <c r="A20" s="8" t="s">
        <v>15450</v>
      </c>
      <c r="B20" s="12">
        <v>200</v>
      </c>
      <c r="C20" s="12">
        <v>400</v>
      </c>
      <c r="D20" s="44">
        <v>300</v>
      </c>
      <c r="F20" s="54" t="s">
        <v>15455</v>
      </c>
    </row>
    <row r="21" spans="1:6" x14ac:dyDescent="0.3">
      <c r="A21" s="8" t="s">
        <v>15451</v>
      </c>
      <c r="B21" s="12">
        <v>400</v>
      </c>
      <c r="C21" s="12">
        <v>500</v>
      </c>
      <c r="D21" s="44">
        <v>700</v>
      </c>
      <c r="F21" s="57">
        <f>SUM(Sales[#All])</f>
        <v>15600</v>
      </c>
    </row>
    <row r="22" spans="1:6" x14ac:dyDescent="0.3">
      <c r="A22" s="8" t="s">
        <v>15452</v>
      </c>
      <c r="B22" s="12">
        <v>500</v>
      </c>
      <c r="C22" s="12">
        <v>200</v>
      </c>
      <c r="D22" s="44">
        <v>600</v>
      </c>
    </row>
    <row r="23" spans="1:6" x14ac:dyDescent="0.3">
      <c r="A23" s="48" t="s">
        <v>15453</v>
      </c>
      <c r="B23" s="49">
        <v>600</v>
      </c>
      <c r="C23" s="49">
        <v>200</v>
      </c>
      <c r="D23" s="50">
        <v>700</v>
      </c>
    </row>
    <row r="24" spans="1:6" x14ac:dyDescent="0.3">
      <c r="A24" s="43" t="s">
        <v>15454</v>
      </c>
      <c r="B24" s="12">
        <v>500</v>
      </c>
      <c r="C24" s="12">
        <v>300</v>
      </c>
      <c r="D24" s="50">
        <v>600</v>
      </c>
    </row>
    <row r="25" spans="1:6" x14ac:dyDescent="0.3">
      <c r="A25" s="43"/>
      <c r="B25" s="12">
        <v>300</v>
      </c>
      <c r="C25" s="49">
        <v>500</v>
      </c>
      <c r="D25" s="44">
        <v>300</v>
      </c>
    </row>
    <row r="26" spans="1:6" x14ac:dyDescent="0.3">
      <c r="A26" s="51"/>
      <c r="B26" s="52">
        <f>SUM(JanSales)</f>
        <v>2500</v>
      </c>
      <c r="C26" s="12">
        <f>SUM(FebSales)</f>
        <v>2100</v>
      </c>
      <c r="D26" s="50">
        <f>SUM(MarSales)</f>
        <v>3200</v>
      </c>
    </row>
    <row r="27" spans="1:6" x14ac:dyDescent="0.3">
      <c r="A27" s="9"/>
      <c r="B27" s="9"/>
      <c r="C27" s="9"/>
      <c r="D27" s="9"/>
    </row>
    <row r="29" spans="1:6" x14ac:dyDescent="0.3">
      <c r="A29" s="53" t="s">
        <v>15385</v>
      </c>
      <c r="B29" s="53" t="s">
        <v>15456</v>
      </c>
      <c r="C29" s="53" t="s">
        <v>15457</v>
      </c>
      <c r="E29" s="55" t="s">
        <v>15462</v>
      </c>
      <c r="F29" s="54" t="s">
        <v>15463</v>
      </c>
    </row>
    <row r="30" spans="1:6" x14ac:dyDescent="0.3">
      <c r="A30" s="53" t="s">
        <v>15458</v>
      </c>
      <c r="B30">
        <v>3000</v>
      </c>
      <c r="C30">
        <v>100</v>
      </c>
      <c r="E30" s="56">
        <f>AVERAGE(Salary)</f>
        <v>2875</v>
      </c>
      <c r="F30" s="56">
        <f>AVERAGE(Allowances)</f>
        <v>262.5</v>
      </c>
    </row>
    <row r="31" spans="1:6" x14ac:dyDescent="0.3">
      <c r="A31" s="53" t="s">
        <v>15459</v>
      </c>
      <c r="B31">
        <v>4000</v>
      </c>
      <c r="C31">
        <v>300</v>
      </c>
    </row>
    <row r="32" spans="1:6" x14ac:dyDescent="0.3">
      <c r="A32" s="53" t="s">
        <v>15460</v>
      </c>
      <c r="B32">
        <v>2500</v>
      </c>
      <c r="C32">
        <v>250</v>
      </c>
    </row>
    <row r="33" spans="1:3" x14ac:dyDescent="0.3">
      <c r="A33" s="53" t="s">
        <v>15461</v>
      </c>
      <c r="B33">
        <v>2000</v>
      </c>
      <c r="C33">
        <v>400</v>
      </c>
    </row>
  </sheetData>
  <phoneticPr fontId="8" type="noConversion"/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0A0C5-D93E-4FDD-8111-798531B44673}">
  <dimension ref="A1:E5"/>
  <sheetViews>
    <sheetView workbookViewId="0">
      <selection activeCell="F12" sqref="F12"/>
    </sheetView>
  </sheetViews>
  <sheetFormatPr defaultRowHeight="14.4" x14ac:dyDescent="0.3"/>
  <sheetData>
    <row r="1" spans="1:5" x14ac:dyDescent="0.3">
      <c r="A1" s="12" t="s">
        <v>15435</v>
      </c>
      <c r="B1" s="12" t="s">
        <v>15436</v>
      </c>
      <c r="C1" s="12" t="s">
        <v>15437</v>
      </c>
      <c r="D1" s="12" t="s">
        <v>15438</v>
      </c>
      <c r="E1" s="12" t="s">
        <v>15439</v>
      </c>
    </row>
    <row r="2" spans="1:5" x14ac:dyDescent="0.3">
      <c r="A2" s="12" t="s">
        <v>15440</v>
      </c>
      <c r="B2" s="12">
        <v>433</v>
      </c>
      <c r="C2" s="12">
        <v>637</v>
      </c>
      <c r="D2" s="12">
        <v>958</v>
      </c>
      <c r="E2" s="12">
        <v>747</v>
      </c>
    </row>
    <row r="3" spans="1:5" x14ac:dyDescent="0.3">
      <c r="A3" s="12" t="s">
        <v>15441</v>
      </c>
      <c r="B3" s="12">
        <v>455</v>
      </c>
      <c r="C3" s="12">
        <v>755</v>
      </c>
      <c r="D3" s="12">
        <v>645</v>
      </c>
      <c r="E3" s="12">
        <v>546</v>
      </c>
    </row>
    <row r="4" spans="1:5" x14ac:dyDescent="0.3">
      <c r="A4" s="12" t="s">
        <v>15442</v>
      </c>
      <c r="B4" s="12">
        <v>865</v>
      </c>
      <c r="C4" s="12">
        <v>345</v>
      </c>
      <c r="D4" s="12">
        <v>758</v>
      </c>
      <c r="E4" s="12">
        <v>548</v>
      </c>
    </row>
    <row r="5" spans="1:5" x14ac:dyDescent="0.3">
      <c r="A5" s="12" t="s">
        <v>15443</v>
      </c>
      <c r="B5" s="12">
        <v>346</v>
      </c>
      <c r="C5" s="12">
        <v>345</v>
      </c>
      <c r="D5" s="12">
        <v>647</v>
      </c>
      <c r="E5" s="12">
        <v>968</v>
      </c>
    </row>
  </sheetData>
  <dataConsolidate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4AE7D-45FD-417D-9525-3F42B126B53F}">
  <dimension ref="A1:E5"/>
  <sheetViews>
    <sheetView workbookViewId="0">
      <selection activeCell="B11" sqref="B11"/>
    </sheetView>
  </sheetViews>
  <sheetFormatPr defaultRowHeight="14.4" x14ac:dyDescent="0.3"/>
  <sheetData>
    <row r="1" spans="1:5" x14ac:dyDescent="0.3">
      <c r="A1" s="12" t="s">
        <v>15435</v>
      </c>
      <c r="B1" s="12" t="s">
        <v>15436</v>
      </c>
      <c r="C1" s="12" t="s">
        <v>15437</v>
      </c>
      <c r="D1" s="12" t="s">
        <v>15438</v>
      </c>
      <c r="E1" s="12" t="s">
        <v>15439</v>
      </c>
    </row>
    <row r="2" spans="1:5" x14ac:dyDescent="0.3">
      <c r="A2" s="12" t="s">
        <v>15440</v>
      </c>
      <c r="B2" s="12">
        <v>657</v>
      </c>
      <c r="C2" s="12">
        <v>695</v>
      </c>
      <c r="D2" s="12">
        <v>868</v>
      </c>
      <c r="E2" s="12">
        <v>748</v>
      </c>
    </row>
    <row r="3" spans="1:5" x14ac:dyDescent="0.3">
      <c r="A3" s="12" t="s">
        <v>15441</v>
      </c>
      <c r="B3" s="12">
        <v>858</v>
      </c>
      <c r="C3" s="12">
        <v>578</v>
      </c>
      <c r="D3" s="12">
        <v>657</v>
      </c>
      <c r="E3" s="12">
        <v>556</v>
      </c>
    </row>
    <row r="4" spans="1:5" x14ac:dyDescent="0.3">
      <c r="A4" s="12" t="s">
        <v>15442</v>
      </c>
      <c r="B4" s="12">
        <v>839</v>
      </c>
      <c r="C4" s="12">
        <v>758</v>
      </c>
      <c r="D4" s="12">
        <v>757</v>
      </c>
      <c r="E4" s="12">
        <v>758</v>
      </c>
    </row>
    <row r="5" spans="1:5" x14ac:dyDescent="0.3">
      <c r="A5" s="12" t="s">
        <v>15443</v>
      </c>
      <c r="B5" s="12">
        <v>896</v>
      </c>
      <c r="C5" s="12">
        <v>940</v>
      </c>
      <c r="D5" s="12">
        <v>647</v>
      </c>
      <c r="E5" s="12">
        <v>758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1CDE9-03CE-47AC-B5C6-E47204763CC0}">
  <dimension ref="A1:E5"/>
  <sheetViews>
    <sheetView workbookViewId="0">
      <selection activeCell="C11" sqref="C11"/>
    </sheetView>
  </sheetViews>
  <sheetFormatPr defaultRowHeight="14.4" x14ac:dyDescent="0.3"/>
  <sheetData>
    <row r="1" spans="1:5" x14ac:dyDescent="0.3">
      <c r="A1" s="12" t="s">
        <v>15435</v>
      </c>
      <c r="B1" s="12" t="s">
        <v>15436</v>
      </c>
      <c r="C1" s="12" t="s">
        <v>15437</v>
      </c>
      <c r="D1" s="12" t="s">
        <v>15438</v>
      </c>
      <c r="E1" s="12" t="s">
        <v>15439</v>
      </c>
    </row>
    <row r="2" spans="1:5" x14ac:dyDescent="0.3">
      <c r="A2" s="12" t="s">
        <v>15440</v>
      </c>
      <c r="B2" s="12">
        <v>657</v>
      </c>
      <c r="C2" s="12">
        <v>758</v>
      </c>
      <c r="D2" s="12">
        <v>758</v>
      </c>
      <c r="E2" s="12">
        <v>467</v>
      </c>
    </row>
    <row r="3" spans="1:5" x14ac:dyDescent="0.3">
      <c r="A3" s="12" t="s">
        <v>15441</v>
      </c>
      <c r="B3" s="12">
        <v>483</v>
      </c>
      <c r="C3" s="12">
        <v>647</v>
      </c>
      <c r="D3" s="12">
        <v>689</v>
      </c>
      <c r="E3" s="12">
        <v>879</v>
      </c>
    </row>
    <row r="4" spans="1:5" x14ac:dyDescent="0.3">
      <c r="A4" s="12" t="s">
        <v>15442</v>
      </c>
      <c r="B4" s="12">
        <v>758</v>
      </c>
      <c r="C4" s="12">
        <v>758</v>
      </c>
      <c r="D4" s="12">
        <v>466</v>
      </c>
      <c r="E4" s="12">
        <v>467</v>
      </c>
    </row>
    <row r="5" spans="1:5" x14ac:dyDescent="0.3">
      <c r="A5" s="12" t="s">
        <v>15443</v>
      </c>
      <c r="B5" s="12">
        <v>775</v>
      </c>
      <c r="C5" s="12">
        <v>853</v>
      </c>
      <c r="D5" s="12">
        <v>767</v>
      </c>
      <c r="E5" s="12">
        <v>769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BB5BF-4E11-48C4-9FA7-C8190C6A5E86}">
  <dimension ref="A1:E5"/>
  <sheetViews>
    <sheetView workbookViewId="0">
      <selection activeCell="F9" sqref="F9"/>
    </sheetView>
  </sheetViews>
  <sheetFormatPr defaultRowHeight="14.4" x14ac:dyDescent="0.3"/>
  <sheetData>
    <row r="1" spans="1:5" x14ac:dyDescent="0.3">
      <c r="A1" s="12" t="s">
        <v>15435</v>
      </c>
      <c r="B1" s="12" t="s">
        <v>15436</v>
      </c>
      <c r="C1" s="12" t="s">
        <v>15437</v>
      </c>
      <c r="D1" s="12" t="s">
        <v>15438</v>
      </c>
      <c r="E1" s="12" t="s">
        <v>15439</v>
      </c>
    </row>
    <row r="2" spans="1:5" x14ac:dyDescent="0.3">
      <c r="A2" s="12" t="s">
        <v>15440</v>
      </c>
      <c r="B2" s="12">
        <v>758</v>
      </c>
      <c r="C2" s="12">
        <v>768</v>
      </c>
      <c r="D2" s="12">
        <v>445</v>
      </c>
      <c r="E2" s="12">
        <v>564</v>
      </c>
    </row>
    <row r="3" spans="1:5" x14ac:dyDescent="0.3">
      <c r="A3" s="12" t="s">
        <v>15441</v>
      </c>
      <c r="B3" s="12">
        <v>758</v>
      </c>
      <c r="C3" s="12">
        <v>557</v>
      </c>
      <c r="D3" s="12">
        <v>434</v>
      </c>
      <c r="E3" s="12">
        <v>754</v>
      </c>
    </row>
    <row r="4" spans="1:5" x14ac:dyDescent="0.3">
      <c r="A4" s="12" t="s">
        <v>15442</v>
      </c>
      <c r="B4" s="12">
        <v>547</v>
      </c>
      <c r="C4" s="12">
        <v>869</v>
      </c>
      <c r="D4" s="12">
        <v>355</v>
      </c>
      <c r="E4" s="12">
        <v>456</v>
      </c>
    </row>
    <row r="5" spans="1:5" x14ac:dyDescent="0.3">
      <c r="A5" s="12" t="s">
        <v>15443</v>
      </c>
      <c r="B5" s="12">
        <v>868</v>
      </c>
      <c r="C5" s="12">
        <v>785</v>
      </c>
      <c r="D5" s="12">
        <v>890</v>
      </c>
      <c r="E5" s="12">
        <v>567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606D1-FF21-4E44-96D6-1C349BB07CEA}">
  <dimension ref="A1:E5"/>
  <sheetViews>
    <sheetView workbookViewId="0">
      <selection activeCell="C2" sqref="C2"/>
    </sheetView>
  </sheetViews>
  <sheetFormatPr defaultRowHeight="14.4" x14ac:dyDescent="0.3"/>
  <sheetData>
    <row r="1" spans="1:5" x14ac:dyDescent="0.3">
      <c r="A1" s="12" t="s">
        <v>15435</v>
      </c>
      <c r="B1" s="12" t="s">
        <v>15436</v>
      </c>
      <c r="C1" s="12" t="s">
        <v>15437</v>
      </c>
      <c r="D1" s="12" t="s">
        <v>15438</v>
      </c>
      <c r="E1" s="12" t="s">
        <v>15439</v>
      </c>
    </row>
    <row r="2" spans="1:5" x14ac:dyDescent="0.3">
      <c r="A2" s="12" t="s">
        <v>15440</v>
      </c>
      <c r="B2" s="12">
        <v>2505</v>
      </c>
      <c r="C2" s="12">
        <v>2858</v>
      </c>
      <c r="D2" s="12">
        <v>3029</v>
      </c>
      <c r="E2" s="12">
        <v>2526</v>
      </c>
    </row>
    <row r="3" spans="1:5" x14ac:dyDescent="0.3">
      <c r="A3" s="12" t="s">
        <v>15441</v>
      </c>
      <c r="B3" s="12">
        <v>2554</v>
      </c>
      <c r="C3" s="12">
        <v>2537</v>
      </c>
      <c r="D3" s="12">
        <v>2425</v>
      </c>
      <c r="E3" s="12">
        <v>2735</v>
      </c>
    </row>
    <row r="4" spans="1:5" x14ac:dyDescent="0.3">
      <c r="A4" s="12" t="s">
        <v>15442</v>
      </c>
      <c r="B4" s="12">
        <v>3009</v>
      </c>
      <c r="C4" s="12">
        <v>2730</v>
      </c>
      <c r="D4" s="12">
        <v>2336</v>
      </c>
      <c r="E4" s="12">
        <v>2229</v>
      </c>
    </row>
    <row r="5" spans="1:5" x14ac:dyDescent="0.3">
      <c r="A5" s="12" t="s">
        <v>15443</v>
      </c>
      <c r="B5" s="12">
        <v>2885</v>
      </c>
      <c r="C5" s="12">
        <v>2923</v>
      </c>
      <c r="D5" s="12">
        <v>2951</v>
      </c>
      <c r="E5" s="12">
        <v>3062</v>
      </c>
    </row>
  </sheetData>
  <dataConsolidate topLabels="1">
    <dataRefs count="4">
      <dataRef ref="A1:F5" sheet="East Sales"/>
      <dataRef ref="A1:E5" sheet="North Sales"/>
      <dataRef ref="A1:E5" sheet="South Sales"/>
      <dataRef ref="A1:E5" sheet="West Sales"/>
    </dataRefs>
  </dataConsolid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15</vt:i4>
      </vt:variant>
    </vt:vector>
  </HeadingPairs>
  <TitlesOfParts>
    <vt:vector size="28" baseType="lpstr">
      <vt:lpstr>Sheet1</vt:lpstr>
      <vt:lpstr>DEMO</vt:lpstr>
      <vt:lpstr>Sales JAN</vt:lpstr>
      <vt:lpstr>Sales FEB</vt:lpstr>
      <vt:lpstr>Sales MARCH</vt:lpstr>
      <vt:lpstr>TOTAL SALES</vt:lpstr>
      <vt:lpstr>MATH&amp;STATASTICS Function</vt:lpstr>
      <vt:lpstr>Logical Function</vt:lpstr>
      <vt:lpstr>North Sales</vt:lpstr>
      <vt:lpstr>South Sales</vt:lpstr>
      <vt:lpstr>East Sales</vt:lpstr>
      <vt:lpstr>West Sales</vt:lpstr>
      <vt:lpstr>Summary_Sales</vt:lpstr>
      <vt:lpstr>Allowances</vt:lpstr>
      <vt:lpstr>AmanMarks</vt:lpstr>
      <vt:lpstr>AyushiMarks</vt:lpstr>
      <vt:lpstr>ENGLISHMarks</vt:lpstr>
      <vt:lpstr>FebSales</vt:lpstr>
      <vt:lpstr>gstRate</vt:lpstr>
      <vt:lpstr>JanSales</vt:lpstr>
      <vt:lpstr>MarSales</vt:lpstr>
      <vt:lpstr>MATHSMarks</vt:lpstr>
      <vt:lpstr>Net_Revenue</vt:lpstr>
      <vt:lpstr>netRevenue</vt:lpstr>
      <vt:lpstr>profit</vt:lpstr>
      <vt:lpstr>SahilMarks</vt:lpstr>
      <vt:lpstr>Salary</vt:lpstr>
      <vt:lpstr>SCIENCEName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Ayushi Bisane</cp:lastModifiedBy>
  <dcterms:created xsi:type="dcterms:W3CDTF">2026-04-18T06:02:34Z</dcterms:created>
  <dcterms:modified xsi:type="dcterms:W3CDTF">2026-09-15T07:29:59Z</dcterms:modified>
</cp:coreProperties>
</file>