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drawings/drawing4.xml" ContentType="application/vnd.openxmlformats-officedocument.drawing+xml"/>
  <Override PartName="/xl/pivotTables/pivotTable7.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shut\Downloads\"/>
    </mc:Choice>
  </mc:AlternateContent>
  <xr:revisionPtr revIDLastSave="0" documentId="13_ncr:1_{C0D61E43-9455-4017-AF17-D492738181EE}" xr6:coauthVersionLast="47" xr6:coauthVersionMax="47" xr10:uidLastSave="{00000000-0000-0000-0000-000000000000}"/>
  <bookViews>
    <workbookView xWindow="-110" yWindow="-110" windowWidth="19420" windowHeight="10300" firstSheet="5" activeTab="7" xr2:uid="{26D4546B-D2A1-4444-8EAF-A6228F96F0C1}"/>
  </bookViews>
  <sheets>
    <sheet name="Data" sheetId="1" r:id="rId1"/>
    <sheet name="Sheet1" sheetId="2" r:id="rId2"/>
    <sheet name="pivote table" sheetId="3" r:id="rId3"/>
    <sheet name="sales per unit(data model)" sheetId="4" r:id="rId4"/>
    <sheet name="performance by country" sheetId="5" r:id="rId5"/>
    <sheet name="Total Profit" sheetId="6" r:id="rId6"/>
    <sheet name="Sheet6" sheetId="7" r:id="rId7"/>
    <sheet name="Sheet7" sheetId="8" r:id="rId8"/>
  </sheets>
  <definedNames>
    <definedName name="_xlnm._FilterDatabase" localSheetId="0" hidden="1">Data!$C$11:$G$11</definedName>
    <definedName name="_xlnm._FilterDatabase" localSheetId="1" hidden="1">Sheet1!$B$4:$E$10</definedName>
    <definedName name="_xlcn.WorksheetConnection_Data.xlsxData_11" hidden="1">Data_1[]</definedName>
    <definedName name="Slicer_Geography">#N/A</definedName>
    <definedName name="Slicer_Geography1">#N/A</definedName>
    <definedName name="Slicer_Sales_Person">#N/A</definedName>
  </definedNames>
  <calcPr calcId="181029"/>
  <pivotCaches>
    <pivotCache cacheId="48" r:id="rId9"/>
    <pivotCache cacheId="320" r:id="rId10"/>
    <pivotCache cacheId="323" r:id="rId11"/>
    <pivotCache cacheId="326" r:id="rId12"/>
    <pivotCache cacheId="329" r:id="rId13"/>
    <pivotCache cacheId="332" r:id="rId14"/>
    <pivotCache cacheId="453" r:id="rId15"/>
  </pivotCaches>
  <extLst>
    <ext xmlns:x14="http://schemas.microsoft.com/office/spreadsheetml/2009/9/main" uri="{876F7934-8845-4945-9796-88D515C7AA90}">
      <x14:pivotCaches>
        <pivotCache cacheId="319" r:id="rId16"/>
        <pivotCache cacheId="336"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1" name="Data_1" connection="WorksheetConnection_Data.xlsx!Data_1"/>
        </x15:modelTables>
      </x15:dataModel>
    </ext>
  </extLst>
</workbook>
</file>

<file path=xl/calcChain.xml><?xml version="1.0" encoding="utf-8"?>
<calcChain xmlns="http://schemas.openxmlformats.org/spreadsheetml/2006/main">
  <c r="M11" i="7" l="1"/>
  <c r="M12" i="7"/>
  <c r="M13" i="7"/>
  <c r="M14" i="7"/>
  <c r="M15" i="7"/>
  <c r="M16" i="7"/>
  <c r="M17" i="7"/>
  <c r="M18" i="7"/>
  <c r="M19" i="7"/>
  <c r="M10" i="7"/>
  <c r="L11" i="7"/>
  <c r="N11" i="7" s="1"/>
  <c r="L12" i="7"/>
  <c r="N12" i="7" s="1"/>
  <c r="L13" i="7"/>
  <c r="N13" i="7" s="1"/>
  <c r="L14" i="7"/>
  <c r="N14" i="7" s="1"/>
  <c r="L15" i="7"/>
  <c r="N15" i="7" s="1"/>
  <c r="L16" i="7"/>
  <c r="N16" i="7" s="1"/>
  <c r="L17" i="7"/>
  <c r="N17" i="7" s="1"/>
  <c r="L18" i="7"/>
  <c r="N18" i="7" s="1"/>
  <c r="L19" i="7"/>
  <c r="N19" i="7" s="1"/>
  <c r="L10" i="7"/>
  <c r="N10" i="7" s="1"/>
  <c r="G13" i="7" l="1"/>
  <c r="G11" i="7"/>
  <c r="G12" i="7" s="1"/>
  <c r="G10" i="7"/>
  <c r="F13" i="7"/>
  <c r="F11" i="7"/>
  <c r="F10" i="7"/>
  <c r="G7" i="7"/>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D9" i="2"/>
  <c r="O11" i="2"/>
  <c r="N11" i="2"/>
  <c r="O10" i="2"/>
  <c r="N10" i="2"/>
  <c r="O9" i="2"/>
  <c r="N9" i="2"/>
  <c r="O8" i="2"/>
  <c r="N8" i="2"/>
  <c r="O7" i="2"/>
  <c r="N7" i="2"/>
  <c r="O6" i="2"/>
  <c r="N6" i="2"/>
  <c r="E8" i="2"/>
  <c r="E6" i="2"/>
  <c r="E9" i="2"/>
  <c r="E10" i="2"/>
  <c r="E5" i="2"/>
  <c r="E7" i="2"/>
  <c r="C8" i="2"/>
  <c r="D8" i="2" s="1"/>
  <c r="C6" i="2"/>
  <c r="D6" i="2" s="1"/>
  <c r="C9" i="2"/>
  <c r="C10" i="2"/>
  <c r="D10" i="2" s="1"/>
  <c r="C5" i="2"/>
  <c r="D5" i="2" s="1"/>
  <c r="C7" i="2"/>
  <c r="D7" i="2" s="1"/>
  <c r="F12"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507EB4-5DA7-48E9-B833-B763AE210BE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6FA0769-367B-4CC9-9891-E0C06DC5B948}" name="WorksheetConnection_Data.xlsx!Data_1" type="102" refreshedVersion="8" minRefreshableVersion="5">
    <extLst>
      <ext xmlns:x15="http://schemas.microsoft.com/office/spreadsheetml/2010/11/main" uri="{DE250136-89BD-433C-8126-D09CA5730AF9}">
        <x15:connection id="Data_1" autoDelete="1">
          <x15:rangePr sourceName="_xlcn.WorksheetConnection_Data.xlsxData_11"/>
        </x15:connection>
      </ext>
    </extLst>
  </connection>
</connections>
</file>

<file path=xl/sharedStrings.xml><?xml version="1.0" encoding="utf-8"?>
<sst xmlns="http://schemas.openxmlformats.org/spreadsheetml/2006/main" count="1115" uniqueCount="77">
  <si>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</si>
  <si>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</si>
  <si>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</si>
  <si>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</si>
  <si>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</si>
  <si>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</si>
  <si>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</si>
  <si>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</si>
  <si>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</si>
  <si>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</si>
  <si>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</si>
  <si>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</si>
  <si>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</si>
  <si>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</si>
  <si>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</si>
  <si>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</si>
  <si>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</si>
  <si>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</si>
  <si>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</si>
  <si>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</si>
  <si>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</si>
  <si>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</si>
  <si>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</si>
  <si>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</si>
  <si>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</si>
  <si>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</si>
  <si>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</si>
  <si>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</si>
  <si>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</si>
  <si>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</si>
  <si>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</si>
  <si>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</si>
  <si>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</si>
  <si>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</si>
  <si>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</si>
  <si>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</si>
  <si>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</si>
  <si>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</si>
  <si>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</si>
  <si>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</si>
  <si>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</si>
  <si>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</si>
  <si>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</si>
  <si>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</si>
  <si>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</si>
  <si>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</si>
  <si>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</si>
  <si>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</si>
  <si>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</si>
  <si>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</si>
  <si>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</si>
  <si>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</si>
  <si>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</si>
  <si>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</si>
  <si>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</si>
  <si>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</si>
  <si>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</si>
  <si>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Country</t>
  </si>
  <si>
    <t>Row Labels</t>
  </si>
  <si>
    <t>Grand Total</t>
  </si>
  <si>
    <t>Sum of Amount</t>
  </si>
  <si>
    <t>Sum of Units</t>
  </si>
  <si>
    <t xml:space="preserve"> </t>
  </si>
  <si>
    <t>Sales Per Unit</t>
  </si>
  <si>
    <t>Cost Per Unit</t>
  </si>
  <si>
    <t>Cost</t>
  </si>
  <si>
    <t>Sum of Cost</t>
  </si>
  <si>
    <t xml:space="preserve">Total Profit </t>
  </si>
  <si>
    <t>Pick a Country</t>
  </si>
  <si>
    <t>Quick Summary</t>
  </si>
  <si>
    <t xml:space="preserve">       Number Of Transactions</t>
  </si>
  <si>
    <t>Total</t>
  </si>
  <si>
    <t>Quantity</t>
  </si>
  <si>
    <t>Profit</t>
  </si>
  <si>
    <t>Sales</t>
  </si>
  <si>
    <t>By Sales Person</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</si>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</sst>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43" formatCode="_(* #,##0.00_);_(* \(#,##0.00\);_(* &quot;-&quot;??_);_(@_)"/>
    <numFmt numFmtId="165" formatCode="_(&quot;$&quot;* #,##0_);_(&quot;$&quot;* \(#,##0\);_(&quot;$&quot;* &quot;-&quot;??_);_(@_)"/>
    <numFmt numFmtId="167" formatCode="_(* #,##0_);_(* \(#,##0\);_(* &quot;-&quot;??_);_(@_)"/>
    <numFmt numFmtId="170" formatCode="\$#,##0.00;\(\$#,##0.00\);\$#,##0.00"/>
    <numFmt numFmtId="172" formatCode="\$#,##0;\(\$#,##0\);\$#,##0"/>
    <numFmt numFmtId="175" formatCode="0%;\-0%;0%"/>
  </numFmts>
  <fonts count="7"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sz val="11"/>
      <color theme="4" tint="-0.249977111117893"/>
      <name val="Calibri"/>
      <family val="2"/>
      <scheme val="minor"/>
    </font>
    <font>
      <b/>
      <sz val="11"/>
      <color theme="1"/>
      <name val="Segoe UI"/>
      <family val="2"/>
    </font>
    <font>
      <sz val="11"/>
      <color theme="1"/>
      <name val="Segoe UI"/>
      <family val="2"/>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9" tint="0.79998168889431442"/>
        <bgColor indexed="64"/>
      </patternFill>
    </fill>
  </fills>
  <borders count="14">
    <border>
      <left/>
      <right/>
      <top/>
      <bottom/>
      <diagonal/>
    </border>
    <border>
      <left/>
      <right/>
      <top style="dotted">
        <color theme="0" tint="-0.24994659260841701"/>
      </top>
      <bottom style="dotted">
        <color theme="0" tint="-0.24994659260841701"/>
      </bottom>
      <diagonal/>
    </border>
    <border>
      <left style="medium">
        <color theme="0" tint="-0.14996795556505021"/>
      </left>
      <right/>
      <top style="medium">
        <color theme="0" tint="-0.14996795556505021"/>
      </top>
      <bottom/>
      <diagonal/>
    </border>
    <border>
      <left/>
      <right/>
      <top style="medium">
        <color theme="0" tint="-0.14996795556505021"/>
      </top>
      <bottom/>
      <diagonal/>
    </border>
    <border>
      <left/>
      <right style="medium">
        <color theme="0" tint="-0.14996795556505021"/>
      </right>
      <top style="medium">
        <color theme="0" tint="-0.14996795556505021"/>
      </top>
      <bottom/>
      <diagonal/>
    </border>
    <border>
      <left style="medium">
        <color theme="0" tint="-0.14996795556505021"/>
      </left>
      <right/>
      <top/>
      <bottom/>
      <diagonal/>
    </border>
    <border>
      <left/>
      <right style="medium">
        <color theme="0" tint="-0.14996795556505021"/>
      </right>
      <top/>
      <bottom/>
      <diagonal/>
    </border>
    <border>
      <left style="medium">
        <color theme="0" tint="-0.14996795556505021"/>
      </left>
      <right/>
      <top/>
      <bottom style="medium">
        <color theme="0" tint="-0.14996795556505021"/>
      </bottom>
      <diagonal/>
    </border>
    <border>
      <left/>
      <right/>
      <top/>
      <bottom style="medium">
        <color theme="0" tint="-0.14996795556505021"/>
      </bottom>
      <diagonal/>
    </border>
    <border>
      <left/>
      <right style="medium">
        <color theme="0" tint="-0.14996795556505021"/>
      </right>
      <top/>
      <bottom style="medium">
        <color theme="0" tint="-0.14996795556505021"/>
      </bottom>
      <diagonal/>
    </border>
    <border>
      <left/>
      <right/>
      <top style="thin">
        <color indexed="64"/>
      </top>
      <bottom style="thin">
        <color indexed="64"/>
      </bottom>
      <diagonal/>
    </border>
    <border>
      <left/>
      <right/>
      <top style="thin">
        <color indexed="64"/>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54">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4" fillId="4" borderId="0" xfId="0" applyFont="1" applyFill="1"/>
    <xf numFmtId="0" fontId="4" fillId="0" borderId="0" xfId="0" applyFont="1"/>
    <xf numFmtId="165" fontId="0" fillId="0" borderId="0" xfId="2" applyNumberFormat="1" applyFont="1"/>
    <xf numFmtId="167" fontId="0" fillId="0" borderId="0" xfId="1" applyNumberFormat="1" applyFont="1"/>
    <xf numFmtId="0" fontId="5" fillId="0" borderId="0" xfId="0" applyFont="1"/>
    <xf numFmtId="0" fontId="5" fillId="5" borderId="2" xfId="0" applyFont="1" applyFill="1" applyBorder="1"/>
    <xf numFmtId="0" fontId="5" fillId="5" borderId="3" xfId="0" applyFont="1" applyFill="1" applyBorder="1" applyAlignment="1">
      <alignment horizontal="right"/>
    </xf>
    <xf numFmtId="0" fontId="5" fillId="5" borderId="4" xfId="0" applyFont="1" applyFill="1" applyBorder="1" applyAlignment="1">
      <alignment horizontal="right"/>
    </xf>
    <xf numFmtId="0" fontId="0" fillId="0" borderId="5" xfId="0" applyBorder="1"/>
    <xf numFmtId="165" fontId="0" fillId="0" borderId="0" xfId="2" applyNumberFormat="1" applyFont="1" applyBorder="1"/>
    <xf numFmtId="167" fontId="0" fillId="0" borderId="6" xfId="1" applyNumberFormat="1" applyFont="1" applyBorder="1"/>
    <xf numFmtId="0" fontId="0" fillId="0" borderId="7" xfId="0" applyBorder="1"/>
    <xf numFmtId="165" fontId="0" fillId="0" borderId="8" xfId="2" applyNumberFormat="1" applyFont="1" applyBorder="1"/>
    <xf numFmtId="167" fontId="0" fillId="0" borderId="9" xfId="1" applyNumberFormat="1" applyFont="1" applyBorder="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170" fontId="0" fillId="0" borderId="0" xfId="0" applyNumberFormat="1"/>
    <xf numFmtId="0" fontId="0" fillId="0" borderId="0" xfId="0" applyAlignment="1">
      <alignment horizontal="left" indent="1"/>
    </xf>
    <xf numFmtId="172" fontId="0" fillId="0" borderId="0" xfId="0" applyNumberFormat="1"/>
    <xf numFmtId="0" fontId="0" fillId="6" borderId="0" xfId="0" applyFill="1"/>
    <xf numFmtId="0" fontId="6" fillId="6" borderId="0" xfId="0" applyFont="1" applyFill="1"/>
    <xf numFmtId="0" fontId="2" fillId="6" borderId="0" xfId="0" applyFont="1" applyFill="1"/>
    <xf numFmtId="0" fontId="0" fillId="0" borderId="10" xfId="0" applyBorder="1"/>
    <xf numFmtId="0" fontId="0" fillId="7" borderId="0" xfId="0" applyFill="1"/>
    <xf numFmtId="0" fontId="0" fillId="0" borderId="11" xfId="0" applyBorder="1"/>
    <xf numFmtId="0" fontId="0" fillId="0" borderId="12" xfId="0" applyBorder="1"/>
    <xf numFmtId="0" fontId="0" fillId="7" borderId="12" xfId="0" applyFill="1" applyBorder="1"/>
    <xf numFmtId="0" fontId="0" fillId="0" borderId="13" xfId="0" applyBorder="1"/>
    <xf numFmtId="167" fontId="6" fillId="7" borderId="12" xfId="1" applyNumberFormat="1" applyFont="1" applyFill="1" applyBorder="1"/>
    <xf numFmtId="165" fontId="0" fillId="0" borderId="10" xfId="2" applyNumberFormat="1" applyFont="1" applyBorder="1"/>
    <xf numFmtId="165" fontId="0" fillId="0" borderId="11" xfId="2" applyNumberFormat="1" applyFont="1" applyBorder="1"/>
    <xf numFmtId="165" fontId="0" fillId="0" borderId="12" xfId="2" applyNumberFormat="1" applyFont="1" applyBorder="1"/>
    <xf numFmtId="167" fontId="0" fillId="0" borderId="12" xfId="1" applyNumberFormat="1" applyFont="1" applyBorder="1"/>
    <xf numFmtId="0" fontId="5" fillId="6" borderId="0" xfId="0" applyFont="1" applyFill="1"/>
    <xf numFmtId="0" fontId="0" fillId="8" borderId="0" xfId="0" applyFill="1"/>
    <xf numFmtId="0" fontId="0" fillId="8" borderId="0" xfId="0" applyFill="1" applyAlignment="1">
      <alignment horizontal="right"/>
    </xf>
    <xf numFmtId="0" fontId="0" fillId="0" borderId="0" xfId="0" applyAlignment="1">
      <alignment horizontal="center"/>
    </xf>
    <xf numFmtId="9" fontId="0" fillId="0" borderId="0" xfId="0" pivotButton="1" applyNumberFormat="1"/>
    <xf numFmtId="175" fontId="0" fillId="0" borderId="0" xfId="0" applyNumberFormat="1"/>
  </cellXfs>
  <cellStyles count="3">
    <cellStyle name="Comma" xfId="1" builtinId="3"/>
    <cellStyle name="Currency" xfId="2" builtinId="4"/>
    <cellStyle name="Normal" xfId="0" builtinId="0"/>
  </cellStyles>
  <dxfs count="62">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7" formatCode="_(* #,##0_);_(* \(#,##0\);_(* &quot;-&quot;??_);_(@_)"/>
    </dxf>
    <dxf>
      <numFmt numFmtId="13" formatCode="0%"/>
    </dxf>
    <dxf>
      <numFmt numFmtId="13" formatCode="0%"/>
    </dxf>
    <dxf>
      <numFmt numFmtId="167" formatCode="_(* #,##0_);_(* \(#,##0\);_(* &quot;-&quot;??_);_(@_)"/>
    </dxf>
    <dxf>
      <numFmt numFmtId="13" formatCode="0%"/>
    </dxf>
    <dxf>
      <numFmt numFmtId="13" formatCode="0%"/>
    </dxf>
    <dxf>
      <numFmt numFmtId="167" formatCode="_(* #,##0_);_(* \(#,##0\);_(* &quot;-&quot;??_);_(@_)"/>
    </dxf>
    <dxf>
      <numFmt numFmtId="13" formatCode="0%"/>
    </dxf>
    <dxf>
      <font>
        <color rgb="FF9C0006"/>
      </font>
      <fill>
        <patternFill>
          <bgColor rgb="FFFFC7CE"/>
        </patternFill>
      </fill>
    </dxf>
    <dxf>
      <font>
        <color rgb="FF9C0006"/>
      </font>
    </dxf>
    <dxf>
      <font>
        <color rgb="FF9C0006"/>
      </font>
      <fill>
        <patternFill>
          <bgColor rgb="FFFFC7CE"/>
        </patternFill>
      </fill>
    </dxf>
    <dxf>
      <numFmt numFmtId="167" formatCode="_(* #,##0_);_(* \(#,##0\);_(* &quot;-&quot;??_);_(@_)"/>
    </dxf>
    <dxf>
      <numFmt numFmtId="167" formatCode="_(* #,##0_);_(* \(#,##0\);_(* &quot;-&quot;??_);_(@_)"/>
    </dxf>
    <dxf>
      <numFmt numFmtId="0" formatCode="General"/>
    </dxf>
    <dxf>
      <numFmt numFmtId="165" formatCode="_(&quot;$&quot;* #,##0_);_(&quot;$&quot;* \(#,##0\);_(&quot;$&quot;* &quot;-&quot;??_);_(@_)"/>
    </dxf>
    <dxf>
      <numFmt numFmtId="167" formatCode="_(* #,##0_);_(* \(#,##0\);_(* &quot;-&quot;??_);_(@_)"/>
    </dxf>
    <dxf>
      <numFmt numFmtId="165" formatCode="_(&quot;$&quot;* #,##0_);_(&quot;$&quot;* \(#,##0\);_(&quot;$&quot;* &quot;-&quot;??_);_(@_)"/>
    </dxf>
    <dxf>
      <numFmt numFmtId="167" formatCode="_(* #,##0_);_(* \(#,##0\);_(* &quot;-&quot;??_);_(@_)"/>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10" Type="http://schemas.openxmlformats.org/officeDocument/2006/relationships/pivotCacheDefinition" Target="pivotCache/pivotCacheDefinition2.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svg"/><Relationship Id="rId1" Type="http://schemas.openxmlformats.org/officeDocument/2006/relationships/image" Target="../media/image3.png"/><Relationship Id="rId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152482</xdr:rowOff>
    </xdr:from>
    <xdr:to>
      <xdr:col>10</xdr:col>
      <xdr:colOff>2314878</xdr:colOff>
      <xdr:row>2</xdr:row>
      <xdr:rowOff>219</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482600</xdr:colOff>
      <xdr:row>5</xdr:row>
      <xdr:rowOff>12700</xdr:rowOff>
    </xdr:from>
    <xdr:to>
      <xdr:col>11</xdr:col>
      <xdr:colOff>482600</xdr:colOff>
      <xdr:row>18</xdr:row>
      <xdr:rowOff>142875</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1449BC49-D356-D65A-7545-2A71A9B6EA1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6330950" y="933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95250</xdr:colOff>
      <xdr:row>4</xdr:row>
      <xdr:rowOff>76200</xdr:rowOff>
    </xdr:from>
    <xdr:to>
      <xdr:col>10</xdr:col>
      <xdr:colOff>95250</xdr:colOff>
      <xdr:row>18</xdr:row>
      <xdr:rowOff>22225</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F7E4DFA3-0938-CAF8-E2F0-269E2A379A28}"/>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5829300" y="812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370628</xdr:colOff>
      <xdr:row>8</xdr:row>
      <xdr:rowOff>6350</xdr:rowOff>
    </xdr:from>
    <xdr:to>
      <xdr:col>14</xdr:col>
      <xdr:colOff>19050</xdr:colOff>
      <xdr:row>8</xdr:row>
      <xdr:rowOff>146050</xdr:rowOff>
    </xdr:to>
    <xdr:pic>
      <xdr:nvPicPr>
        <xdr:cNvPr id="3" name="Graphic 2" descr="Close">
          <a:extLst>
            <a:ext uri="{FF2B5EF4-FFF2-40B4-BE49-F238E27FC236}">
              <a16:creationId xmlns:a16="http://schemas.microsoft.com/office/drawing/2014/main" id="{4D6D69ED-032D-DF7F-2E1C-4E89E286C7D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425728" y="1530350"/>
          <a:ext cx="258022" cy="139700"/>
        </a:xfrm>
        <a:prstGeom prst="rect">
          <a:avLst/>
        </a:prstGeom>
      </xdr:spPr>
    </xdr:pic>
    <xdr:clientData/>
  </xdr:twoCellAnchor>
  <xdr:twoCellAnchor editAs="oneCell">
    <xdr:from>
      <xdr:col>13</xdr:col>
      <xdr:colOff>88900</xdr:colOff>
      <xdr:row>7</xdr:row>
      <xdr:rowOff>177800</xdr:rowOff>
    </xdr:from>
    <xdr:to>
      <xdr:col>13</xdr:col>
      <xdr:colOff>368300</xdr:colOff>
      <xdr:row>9</xdr:row>
      <xdr:rowOff>12700</xdr:rowOff>
    </xdr:to>
    <xdr:pic>
      <xdr:nvPicPr>
        <xdr:cNvPr id="5" name="Graphic 4" descr="Checkmark">
          <a:extLst>
            <a:ext uri="{FF2B5EF4-FFF2-40B4-BE49-F238E27FC236}">
              <a16:creationId xmlns:a16="http://schemas.microsoft.com/office/drawing/2014/main" id="{8D3C2555-D91B-98C0-EB73-E95C11B9B37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144000" y="1517650"/>
          <a:ext cx="279400" cy="203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82550</xdr:rowOff>
    </xdr:from>
    <xdr:to>
      <xdr:col>3</xdr:col>
      <xdr:colOff>152400</xdr:colOff>
      <xdr:row>15</xdr:row>
      <xdr:rowOff>28575</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682FA5A7-9D33-C7A1-6C66-205AC0408DCA}"/>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152400" y="266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panigrahi" refreshedDate="45498.58989722222" createdVersion="8" refreshedVersion="8" minRefreshableVersion="3" recordCount="300" xr:uid="{BA8C8B21-E69C-45F2-82B6-81AA15EB1BF6}">
  <cacheSource type="worksheet">
    <worksheetSource name="Data_1"/>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7140510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panigrahi" refreshedDate="45499.73365509259" backgroundQuery="1" createdVersion="8" refreshedVersion="8" minRefreshableVersion="3" recordCount="0" supportSubquery="1" supportAdvancedDrill="1" xr:uid="{F346E9E2-D064-4691-A4F3-101BE44956B4}">
  <cacheSource type="external" connectionId="1"/>
  <cacheFields count="5">
    <cacheField name="[Data_1].[Product].[Product]" caption="Product" numFmtId="0" hierarchy="2" level="1">
      <sharedItems count="21">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Cost]" caption="Sum of Cost" numFmtId="0" hierarchy="9" level="32767"/>
    <cacheField name="[Measures].[Total Profit ]" caption="Total Profit " numFmtId="0" hierarchy="11" level="32767"/>
    <cacheField name="[Data_1].[Geography].[Geography]" caption="Geography" numFmtId="0" hierarchy="1" level="1">
      <sharedItems containsSemiMixedTypes="0" containsNonDate="0" containsString="0"/>
    </cacheField>
  </cacheFields>
  <cacheHierarchies count="15">
    <cacheHierarchy uniqueName="[Data_1].[Sales Person]" caption="Sales Person" attribute="1" defaultMemberUniqueName="[Data_1].[Sales Person].[All]" allUniqueName="[Data_1].[Sales Person].[All]" dimensionUniqueName="[Data_1]" displayFolder="" count="0" memberValueDatatype="130" unbalanced="0"/>
    <cacheHierarchy uniqueName="[Data_1].[Geography]" caption="Geography" attribute="1" defaultMemberUniqueName="[Data_1].[Geography].[All]" allUniqueName="[Data_1].[Geography].[All]" dimensionUniqueName="[Data_1]" displayFolder="" count="2" memberValueDatatype="130" unbalanced="0">
      <fieldsUsage count="2">
        <fieldUsage x="-1"/>
        <fieldUsage x="4"/>
      </fieldsUsage>
    </cacheHierarchy>
    <cacheHierarchy uniqueName="[Data_1].[Product]" caption="Product" attribute="1" defaultMemberUniqueName="[Data_1].[Product].[All]" allUniqueName="[Data_1].[Product].[All]" dimensionUniqueName="[Data_1]" displayFolder="" count="2" memberValueDatatype="130" unbalanced="0">
      <fieldsUsage count="2">
        <fieldUsage x="-1"/>
        <fieldUsage x="0"/>
      </fieldsUsage>
    </cacheHierarchy>
    <cacheHierarchy uniqueName="[Data_1].[Amount]" caption="Amount" attribute="1" defaultMemberUniqueName="[Data_1].[Amount].[All]" allUniqueName="[Data_1].[Amount].[All]" dimensionUniqueName="[Data_1]" displayFolder="" count="0" memberValueDatatype="20" unbalanced="0"/>
    <cacheHierarchy uniqueName="[Data_1].[Units]" caption="Units" attribute="1" defaultMemberUniqueName="[Data_1].[Units].[All]" allUniqueName="[Data_1].[Units].[All]" dimensionUniqueName="[Data_1]" displayFolder="" count="0" memberValueDatatype="20" unbalanced="0"/>
    <cacheHierarchy uniqueName="[Data_1].[Cost Per Unit]" caption="Cost Per Unit" attribute="1" defaultMemberUniqueName="[Data_1].[Cost Per Unit].[All]" allUniqueName="[Data_1].[Cost Per Unit].[All]" dimensionUniqueName="[Data_1]" displayFolder="" count="0" memberValueDatatype="5" unbalanced="0"/>
    <cacheHierarchy uniqueName="[Data_1].[Cost]" caption="Cost" attribute="1" defaultMemberUniqueName="[Data_1].[Cost].[All]" allUniqueName="[Data_1].[Cost].[All]" dimensionUniqueName="[Data_1]" displayFolder="" count="0" memberValueDatatype="5" unbalanced="0"/>
    <cacheHierarchy uniqueName="[Measures].[Sum of Amount]" caption="Sum of Amount" measure="1" displayFolder="" measureGroup="Data_1"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_1"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_1" count="0" oneField="1">
      <fieldsUsage count="1">
        <fieldUsage x="2"/>
      </fieldsUsage>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_1" count="0"/>
    <cacheHierarchy uniqueName="[Measures].[Total Profit ]" caption="Total Profit " measure="1" displayFolder="" measureGroup="Data_1" count="0" oneField="1">
      <fieldsUsage count="1">
        <fieldUsage x="3"/>
      </fieldsUsage>
    </cacheHierarchy>
    <cacheHierarchy uniqueName="[Measures].[Profit %]" caption="Profit %" measure="1" displayFolder="" measureGroup="Data_1" count="0"/>
    <cacheHierarchy uniqueName="[Measures].[__XL_Count Data_1]" caption="__XL_Count Data_1" measure="1" displayFolder="" measureGroup="Data_1" count="0" hidden="1"/>
    <cacheHierarchy uniqueName="[Measures].[__No measures defined]" caption="__No measures defined" measure="1" displayFolder="" count="0" hidden="1"/>
  </cacheHierarchies>
  <kpis count="0"/>
  <dimensions count="2">
    <dimension name="Data_1" uniqueName="[Data_1]" caption="Data_1"/>
    <dimension measure="1" name="Measures" uniqueName="[Measures]" caption="Measures"/>
  </dimensions>
  <measureGroups count="1">
    <measureGroup name="Data_1" caption="Data_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panigrahi" refreshedDate="45499.733656944445" backgroundQuery="1" createdVersion="8" refreshedVersion="8" minRefreshableVersion="3" recordCount="0" supportSubquery="1" supportAdvancedDrill="1" xr:uid="{B84EA00D-A1DC-45C0-A0D5-1C4D87BAA347}">
  <cacheSource type="external" connectionId="1"/>
  <cacheFields count="3">
    <cacheField name="[Data_1].[Geography].[Geography]" caption="Geography" numFmtId="0" hierarchy="1" level="1">
      <sharedItems count="6">
        <s v="Australia"/>
        <s v="Canada"/>
        <s v="India"/>
        <s v="New Zealand"/>
        <s v="UK"/>
        <s v="USA"/>
      </sharedItems>
    </cacheField>
    <cacheField name="[Data_1].[Sales Person].[Sales Person]" caption="Sales Person" numFmtId="0" level="1">
      <sharedItems count="4">
        <s v="Gigi Bohling"/>
        <s v="Ches Bonnell"/>
        <s v="Barr Faughny"/>
        <s v="Ram Mahesh"/>
      </sharedItems>
    </cacheField>
    <cacheField name="[Measures].[Sum of Amount]" caption="Sum of Amount" numFmtId="0" hierarchy="7" level="32767"/>
  </cacheFields>
  <cacheHierarchies count="15">
    <cacheHierarchy uniqueName="[Data_1].[Sales Person]" caption="Sales Person" attribute="1" defaultMemberUniqueName="[Data_1].[Sales Person].[All]" allUniqueName="[Data_1].[Sales Person].[All]" dimensionUniqueName="[Data_1]" displayFolder="" count="2" memberValueDatatype="130" unbalanced="0">
      <fieldsUsage count="2">
        <fieldUsage x="-1"/>
        <fieldUsage x="1"/>
      </fieldsUsage>
    </cacheHierarchy>
    <cacheHierarchy uniqueName="[Data_1].[Geography]" caption="Geography" attribute="1" defaultMemberUniqueName="[Data_1].[Geography].[All]" allUniqueName="[Data_1].[Geography].[All]" dimensionUniqueName="[Data_1]" displayFolder="" count="2" memberValueDatatype="130" unbalanced="0">
      <fieldsUsage count="2">
        <fieldUsage x="-1"/>
        <fieldUsage x="0"/>
      </fieldsUsage>
    </cacheHierarchy>
    <cacheHierarchy uniqueName="[Data_1].[Product]" caption="Product" attribute="1" defaultMemberUniqueName="[Data_1].[Product].[All]" allUniqueName="[Data_1].[Product].[All]" dimensionUniqueName="[Data_1]" displayFolder="" count="0" memberValueDatatype="130" unbalanced="0"/>
    <cacheHierarchy uniqueName="[Data_1].[Amount]" caption="Amount" attribute="1" defaultMemberUniqueName="[Data_1].[Amount].[All]" allUniqueName="[Data_1].[Amount].[All]" dimensionUniqueName="[Data_1]" displayFolder="" count="0" memberValueDatatype="20" unbalanced="0"/>
    <cacheHierarchy uniqueName="[Data_1].[Units]" caption="Units" attribute="1" defaultMemberUniqueName="[Data_1].[Units].[All]" allUniqueName="[Data_1].[Units].[All]" dimensionUniqueName="[Data_1]" displayFolder="" count="0" memberValueDatatype="20" unbalanced="0"/>
    <cacheHierarchy uniqueName="[Data_1].[Cost Per Unit]" caption="Cost Per Unit" attribute="1" defaultMemberUniqueName="[Data_1].[Cost Per Unit].[All]" allUniqueName="[Data_1].[Cost Per Unit].[All]" dimensionUniqueName="[Data_1]" displayFolder="" count="0" memberValueDatatype="5" unbalanced="0"/>
    <cacheHierarchy uniqueName="[Data_1].[Cost]" caption="Cost" attribute="1" defaultMemberUniqueName="[Data_1].[Cost].[All]" allUniqueName="[Data_1].[Cost].[All]" dimensionUniqueName="[Data_1]" displayFolder="" count="0" memberValueDatatype="5" unbalanced="0"/>
    <cacheHierarchy uniqueName="[Measures].[Sum of Amount]" caption="Sum of Amount" measure="1" displayFolder="" measureGroup="Data_1"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_1"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_1"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_1" count="0"/>
    <cacheHierarchy uniqueName="[Measures].[Total Profit ]" caption="Total Profit " measure="1" displayFolder="" measureGroup="Data_1" count="0"/>
    <cacheHierarchy uniqueName="[Measures].[Profit %]" caption="Profit %" measure="1" displayFolder="" measureGroup="Data_1" count="0"/>
    <cacheHierarchy uniqueName="[Measures].[__XL_Count Data_1]" caption="__XL_Count Data_1" measure="1" displayFolder="" measureGroup="Data_1" count="0" hidden="1"/>
    <cacheHierarchy uniqueName="[Measures].[__No measures defined]" caption="__No measures defined" measure="1" displayFolder="" count="0" hidden="1"/>
  </cacheHierarchies>
  <kpis count="0"/>
  <dimensions count="2">
    <dimension name="Data_1" uniqueName="[Data_1]" caption="Data_1"/>
    <dimension measure="1" name="Measures" uniqueName="[Measures]" caption="Measures"/>
  </dimensions>
  <measureGroups count="1">
    <measureGroup name="Data_1" caption="Data_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panigrahi" refreshedDate="45499.733658101854" backgroundQuery="1" createdVersion="8" refreshedVersion="8" minRefreshableVersion="3" recordCount="0" supportSubquery="1" supportAdvancedDrill="1" xr:uid="{86576DFD-A609-41F5-9D97-E7C40EE44609}">
  <cacheSource type="external" connectionId="1"/>
  <cacheFields count="3">
    <cacheField name="[Data_1].[Geography].[Geography]" caption="Geography" numFmtId="0" hierarchy="1" level="1">
      <sharedItems count="6">
        <s v="Australia"/>
        <s v="Canada"/>
        <s v="India"/>
        <s v="New Zealand"/>
        <s v="UK"/>
        <s v="USA"/>
      </sharedItems>
    </cacheField>
    <cacheField name="[Data_1].[Sales Person].[Sales Person]" caption="Sales Person" numFmtId="0" level="1">
      <sharedItems count="4">
        <s v="Carla Molina"/>
        <s v="Brien Boise"/>
        <s v="Oby Sorrel"/>
        <s v="Barr Faughny"/>
      </sharedItems>
    </cacheField>
    <cacheField name="[Measures].[Sum of Amount]" caption="Sum of Amount" numFmtId="0" hierarchy="7" level="32767"/>
  </cacheFields>
  <cacheHierarchies count="15">
    <cacheHierarchy uniqueName="[Data_1].[Sales Person]" caption="Sales Person" attribute="1" defaultMemberUniqueName="[Data_1].[Sales Person].[All]" allUniqueName="[Data_1].[Sales Person].[All]" dimensionUniqueName="[Data_1]" displayFolder="" count="2" memberValueDatatype="130" unbalanced="0">
      <fieldsUsage count="2">
        <fieldUsage x="-1"/>
        <fieldUsage x="1"/>
      </fieldsUsage>
    </cacheHierarchy>
    <cacheHierarchy uniqueName="[Data_1].[Geography]" caption="Geography" attribute="1" defaultMemberUniqueName="[Data_1].[Geography].[All]" allUniqueName="[Data_1].[Geography].[All]" dimensionUniqueName="[Data_1]" displayFolder="" count="2" memberValueDatatype="130" unbalanced="0">
      <fieldsUsage count="2">
        <fieldUsage x="-1"/>
        <fieldUsage x="0"/>
      </fieldsUsage>
    </cacheHierarchy>
    <cacheHierarchy uniqueName="[Data_1].[Product]" caption="Product" attribute="1" defaultMemberUniqueName="[Data_1].[Product].[All]" allUniqueName="[Data_1].[Product].[All]" dimensionUniqueName="[Data_1]" displayFolder="" count="0" memberValueDatatype="130" unbalanced="0"/>
    <cacheHierarchy uniqueName="[Data_1].[Amount]" caption="Amount" attribute="1" defaultMemberUniqueName="[Data_1].[Amount].[All]" allUniqueName="[Data_1].[Amount].[All]" dimensionUniqueName="[Data_1]" displayFolder="" count="0" memberValueDatatype="20" unbalanced="0"/>
    <cacheHierarchy uniqueName="[Data_1].[Units]" caption="Units" attribute="1" defaultMemberUniqueName="[Data_1].[Units].[All]" allUniqueName="[Data_1].[Units].[All]" dimensionUniqueName="[Data_1]" displayFolder="" count="0" memberValueDatatype="20" unbalanced="0"/>
    <cacheHierarchy uniqueName="[Data_1].[Cost Per Unit]" caption="Cost Per Unit" attribute="1" defaultMemberUniqueName="[Data_1].[Cost Per Unit].[All]" allUniqueName="[Data_1].[Cost Per Unit].[All]" dimensionUniqueName="[Data_1]" displayFolder="" count="0" memberValueDatatype="5" unbalanced="0"/>
    <cacheHierarchy uniqueName="[Data_1].[Cost]" caption="Cost" attribute="1" defaultMemberUniqueName="[Data_1].[Cost].[All]" allUniqueName="[Data_1].[Cost].[All]" dimensionUniqueName="[Data_1]" displayFolder="" count="0" memberValueDatatype="5" unbalanced="0"/>
    <cacheHierarchy uniqueName="[Measures].[Sum of Amount]" caption="Sum of Amount" measure="1" displayFolder="" measureGroup="Data_1"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_1"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_1"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_1" count="0"/>
    <cacheHierarchy uniqueName="[Measures].[Total Profit ]" caption="Total Profit " measure="1" displayFolder="" measureGroup="Data_1" count="0"/>
    <cacheHierarchy uniqueName="[Measures].[Profit %]" caption="Profit %" measure="1" displayFolder="" measureGroup="Data_1" count="0"/>
    <cacheHierarchy uniqueName="[Measures].[__XL_Count Data_1]" caption="__XL_Count Data_1" measure="1" displayFolder="" measureGroup="Data_1" count="0" hidden="1"/>
    <cacheHierarchy uniqueName="[Measures].[__No measures defined]" caption="__No measures defined" measure="1" displayFolder="" count="0" hidden="1"/>
  </cacheHierarchies>
  <kpis count="0"/>
  <dimensions count="2">
    <dimension name="Data_1" uniqueName="[Data_1]" caption="Data_1"/>
    <dimension measure="1" name="Measures" uniqueName="[Measures]" caption="Measures"/>
  </dimensions>
  <measureGroups count="1">
    <measureGroup name="Data_1" caption="Data_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panigrahi" refreshedDate="45499.733659143516" backgroundQuery="1" createdVersion="8" refreshedVersion="8" minRefreshableVersion="3" recordCount="0" supportSubquery="1" supportAdvancedDrill="1" xr:uid="{8576026E-932E-49B3-A934-5921C5639E2A}">
  <cacheSource type="external" connectionId="1"/>
  <cacheFields count="2">
    <cacheField name="[Data_1].[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_1].[Sales Person]" caption="Sales Person" attribute="1" defaultMemberUniqueName="[Data_1].[Sales Person].[All]" allUniqueName="[Data_1].[Sales Person].[All]" dimensionUniqueName="[Data_1]" displayFolder="" count="0" memberValueDatatype="130" unbalanced="0"/>
    <cacheHierarchy uniqueName="[Data_1].[Geography]" caption="Geography" attribute="1" defaultMemberUniqueName="[Data_1].[Geography].[All]" allUniqueName="[Data_1].[Geography].[All]" dimensionUniqueName="[Data_1]" displayFolder="" count="0" memberValueDatatype="130" unbalanced="0"/>
    <cacheHierarchy uniqueName="[Data_1].[Product]" caption="Product" attribute="1" defaultMemberUniqueName="[Data_1].[Product].[All]" allUniqueName="[Data_1].[Product].[All]" dimensionUniqueName="[Data_1]" displayFolder="" count="2" memberValueDatatype="130" unbalanced="0">
      <fieldsUsage count="2">
        <fieldUsage x="-1"/>
        <fieldUsage x="0"/>
      </fieldsUsage>
    </cacheHierarchy>
    <cacheHierarchy uniqueName="[Data_1].[Amount]" caption="Amount" attribute="1" defaultMemberUniqueName="[Data_1].[Amount].[All]" allUniqueName="[Data_1].[Amount].[All]" dimensionUniqueName="[Data_1]" displayFolder="" count="0" memberValueDatatype="20" unbalanced="0"/>
    <cacheHierarchy uniqueName="[Data_1].[Units]" caption="Units" attribute="1" defaultMemberUniqueName="[Data_1].[Units].[All]" allUniqueName="[Data_1].[Units].[All]" dimensionUniqueName="[Data_1]" displayFolder="" count="0" memberValueDatatype="20" unbalanced="0"/>
    <cacheHierarchy uniqueName="[Data_1].[Cost Per Unit]" caption="Cost Per Unit" attribute="1" defaultMemberUniqueName="[Data_1].[Cost Per Unit].[All]" allUniqueName="[Data_1].[Cost Per Unit].[All]" dimensionUniqueName="[Data_1]" displayFolder="" count="0" memberValueDatatype="5" unbalanced="0"/>
    <cacheHierarchy uniqueName="[Data_1].[Cost]" caption="Cost" attribute="1" defaultMemberUniqueName="[Data_1].[Cost].[All]" allUniqueName="[Data_1].[Cost].[All]" dimensionUniqueName="[Data_1]" displayFolder="" count="0" memberValueDatatype="5" unbalanced="0"/>
    <cacheHierarchy uniqueName="[Measures].[Sum of Amount]" caption="Sum of Amount" measure="1" displayFolder="" measureGroup="Data_1"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_1"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_1"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_1" count="0" oneField="1">
      <fieldsUsage count="1">
        <fieldUsage x="1"/>
      </fieldsUsage>
    </cacheHierarchy>
    <cacheHierarchy uniqueName="[Measures].[Total Profit ]" caption="Total Profit " measure="1" displayFolder="" measureGroup="Data_1" count="0"/>
    <cacheHierarchy uniqueName="[Measures].[Profit %]" caption="Profit %" measure="1" displayFolder="" measureGroup="Data_1" count="0"/>
    <cacheHierarchy uniqueName="[Measures].[__XL_Count Data_1]" caption="__XL_Count Data_1" measure="1" displayFolder="" measureGroup="Data_1" count="0" hidden="1"/>
    <cacheHierarchy uniqueName="[Measures].[__No measures defined]" caption="__No measures defined" measure="1" displayFolder="" count="0" hidden="1"/>
  </cacheHierarchies>
  <kpis count="0"/>
  <dimensions count="2">
    <dimension name="Data_1" uniqueName="[Data_1]" caption="Data_1"/>
    <dimension measure="1" name="Measures" uniqueName="[Measures]" caption="Measures"/>
  </dimensions>
  <measureGroups count="1">
    <measureGroup name="Data_1" caption="Data_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panigrahi" refreshedDate="45499.733660069447" backgroundQuery="1" createdVersion="8" refreshedVersion="8" minRefreshableVersion="3" recordCount="0" supportSubquery="1" supportAdvancedDrill="1" xr:uid="{F2684482-4AF7-4630-AFD6-24DEF21AB5AD}">
  <cacheSource type="external" connectionId="1"/>
  <cacheFields count="2">
    <cacheField name="[Data_1].[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ales Per Unit]" caption="Sales Per Unit" numFmtId="0" hierarchy="10" level="32767"/>
  </cacheFields>
  <cacheHierarchies count="15">
    <cacheHierarchy uniqueName="[Data_1].[Sales Person]" caption="Sales Person" attribute="1" defaultMemberUniqueName="[Data_1].[Sales Person].[All]" allUniqueName="[Data_1].[Sales Person].[All]" dimensionUniqueName="[Data_1]" displayFolder="" count="0" memberValueDatatype="130" unbalanced="0"/>
    <cacheHierarchy uniqueName="[Data_1].[Geography]" caption="Geography" attribute="1" defaultMemberUniqueName="[Data_1].[Geography].[All]" allUniqueName="[Data_1].[Geography].[All]" dimensionUniqueName="[Data_1]" displayFolder="" count="0" memberValueDatatype="130" unbalanced="0"/>
    <cacheHierarchy uniqueName="[Data_1].[Product]" caption="Product" attribute="1" defaultMemberUniqueName="[Data_1].[Product].[All]" allUniqueName="[Data_1].[Product].[All]" dimensionUniqueName="[Data_1]" displayFolder="" count="2" memberValueDatatype="130" unbalanced="0">
      <fieldsUsage count="2">
        <fieldUsage x="-1"/>
        <fieldUsage x="0"/>
      </fieldsUsage>
    </cacheHierarchy>
    <cacheHierarchy uniqueName="[Data_1].[Amount]" caption="Amount" attribute="1" defaultMemberUniqueName="[Data_1].[Amount].[All]" allUniqueName="[Data_1].[Amount].[All]" dimensionUniqueName="[Data_1]" displayFolder="" count="0" memberValueDatatype="20" unbalanced="0"/>
    <cacheHierarchy uniqueName="[Data_1].[Units]" caption="Units" attribute="1" defaultMemberUniqueName="[Data_1].[Units].[All]" allUniqueName="[Data_1].[Units].[All]" dimensionUniqueName="[Data_1]" displayFolder="" count="0" memberValueDatatype="20" unbalanced="0"/>
    <cacheHierarchy uniqueName="[Data_1].[Cost Per Unit]" caption="Cost Per Unit" attribute="1" defaultMemberUniqueName="[Data_1].[Cost Per Unit].[All]" allUniqueName="[Data_1].[Cost Per Unit].[All]" dimensionUniqueName="[Data_1]" displayFolder="" count="0" memberValueDatatype="5" unbalanced="0"/>
    <cacheHierarchy uniqueName="[Data_1].[Cost]" caption="Cost" attribute="1" defaultMemberUniqueName="[Data_1].[Cost].[All]" allUniqueName="[Data_1].[Cost].[All]" dimensionUniqueName="[Data_1]" displayFolder="" count="0" memberValueDatatype="5" unbalanced="0"/>
    <cacheHierarchy uniqueName="[Measures].[Sum of Amount]" caption="Sum of Amount" measure="1" displayFolder="" measureGroup="Data_1"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_1"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_1"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_1" count="0" oneField="1">
      <fieldsUsage count="1">
        <fieldUsage x="1"/>
      </fieldsUsage>
    </cacheHierarchy>
    <cacheHierarchy uniqueName="[Measures].[Total Profit ]" caption="Total Profit " measure="1" displayFolder="" measureGroup="Data_1" count="0"/>
    <cacheHierarchy uniqueName="[Measures].[Profit %]" caption="Profit %" measure="1" displayFolder="" measureGroup="Data_1" count="0"/>
    <cacheHierarchy uniqueName="[Measures].[__XL_Count Data_1]" caption="__XL_Count Data_1" measure="1" displayFolder="" measureGroup="Data_1" count="0" hidden="1"/>
    <cacheHierarchy uniqueName="[Measures].[__No measures defined]" caption="__No measures defined" measure="1" displayFolder="" count="0" hidden="1"/>
  </cacheHierarchies>
  <kpis count="0"/>
  <dimensions count="2">
    <dimension name="Data_1" uniqueName="[Data_1]" caption="Data_1"/>
    <dimension measure="1" name="Measures" uniqueName="[Measures]" caption="Measures"/>
  </dimensions>
  <measureGroups count="1">
    <measureGroup name="Data_1" caption="Data_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panigrahi" refreshedDate="45499.737533796295" backgroundQuery="1" createdVersion="8" refreshedVersion="8" minRefreshableVersion="3" recordCount="0" supportSubquery="1" supportAdvancedDrill="1" xr:uid="{4D2B5D1C-E57E-4921-90A7-09D7CED3A1BB}">
  <cacheSource type="external" connectionId="1"/>
  <cacheFields count="7">
    <cacheField name="[Data_1].[Product].[Product]" caption="Product" numFmtId="0" hierarchy="2" level="1">
      <sharedItems count="18">
        <s v="70% Dark Bite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haredItems>
    </cacheField>
    <cacheField name="[Measures].[Sum of Amount]" caption="Sum of Amount" numFmtId="0" hierarchy="7" level="32767"/>
    <cacheField name="[Measures].[Sum of Cost]" caption="Sum of Cost" numFmtId="0" hierarchy="9" level="32767"/>
    <cacheField name="[Measures].[Sum of Units]" caption="Sum of Units" numFmtId="0" hierarchy="8" level="32767"/>
    <cacheField name="[Measures].[Total Profit ]" caption="Total Profit " numFmtId="0" hierarchy="11" level="32767"/>
    <cacheField name="[Measures].[Profit %]" caption="Profit %" numFmtId="0" hierarchy="12" level="32767"/>
    <cacheField name="[Data_1].[Geography].[Geography]" caption="Geography" numFmtId="0" hierarchy="1" level="1">
      <sharedItems containsSemiMixedTypes="0" containsNonDate="0" containsString="0"/>
    </cacheField>
  </cacheFields>
  <cacheHierarchies count="15">
    <cacheHierarchy uniqueName="[Data_1].[Sales Person]" caption="Sales Person" attribute="1" defaultMemberUniqueName="[Data_1].[Sales Person].[All]" allUniqueName="[Data_1].[Sales Person].[All]" dimensionUniqueName="[Data_1]" displayFolder="" count="0" memberValueDatatype="130" unbalanced="0"/>
    <cacheHierarchy uniqueName="[Data_1].[Geography]" caption="Geography" attribute="1" defaultMemberUniqueName="[Data_1].[Geography].[All]" allUniqueName="[Data_1].[Geography].[All]" dimensionUniqueName="[Data_1]" displayFolder="" count="2" memberValueDatatype="130" unbalanced="0">
      <fieldsUsage count="2">
        <fieldUsage x="-1"/>
        <fieldUsage x="6"/>
      </fieldsUsage>
    </cacheHierarchy>
    <cacheHierarchy uniqueName="[Data_1].[Product]" caption="Product" attribute="1" defaultMemberUniqueName="[Data_1].[Product].[All]" allUniqueName="[Data_1].[Product].[All]" dimensionUniqueName="[Data_1]" displayFolder="" count="2" memberValueDatatype="130" unbalanced="0">
      <fieldsUsage count="2">
        <fieldUsage x="-1"/>
        <fieldUsage x="0"/>
      </fieldsUsage>
    </cacheHierarchy>
    <cacheHierarchy uniqueName="[Data_1].[Amount]" caption="Amount" attribute="1" defaultMemberUniqueName="[Data_1].[Amount].[All]" allUniqueName="[Data_1].[Amount].[All]" dimensionUniqueName="[Data_1]" displayFolder="" count="0" memberValueDatatype="20" unbalanced="0"/>
    <cacheHierarchy uniqueName="[Data_1].[Units]" caption="Units" attribute="1" defaultMemberUniqueName="[Data_1].[Units].[All]" allUniqueName="[Data_1].[Units].[All]" dimensionUniqueName="[Data_1]" displayFolder="" count="0" memberValueDatatype="20" unbalanced="0"/>
    <cacheHierarchy uniqueName="[Data_1].[Cost Per Unit]" caption="Cost Per Unit" attribute="1" defaultMemberUniqueName="[Data_1].[Cost Per Unit].[All]" allUniqueName="[Data_1].[Cost Per Unit].[All]" dimensionUniqueName="[Data_1]" displayFolder="" count="0" memberValueDatatype="5" unbalanced="0"/>
    <cacheHierarchy uniqueName="[Data_1].[Cost]" caption="Cost" attribute="1" defaultMemberUniqueName="[Data_1].[Cost].[All]" allUniqueName="[Data_1].[Cost].[All]" dimensionUniqueName="[Data_1]" displayFolder="" count="0" memberValueDatatype="5" unbalanced="0"/>
    <cacheHierarchy uniqueName="[Measures].[Sum of Amount]" caption="Sum of Amount" measure="1" displayFolder="" measureGroup="Data_1"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_1" count="0" oneField="1">
      <fieldsUsage count="1">
        <fieldUsage x="3"/>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_1" count="0" oneField="1">
      <fieldsUsage count="1">
        <fieldUsage x="2"/>
      </fieldsUsage>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_1" count="0"/>
    <cacheHierarchy uniqueName="[Measures].[Total Profit ]" caption="Total Profit " measure="1" displayFolder="" measureGroup="Data_1" count="0" oneField="1">
      <fieldsUsage count="1">
        <fieldUsage x="4"/>
      </fieldsUsage>
    </cacheHierarchy>
    <cacheHierarchy uniqueName="[Measures].[Profit %]" caption="Profit %" measure="1" displayFolder="" measureGroup="Data_1" count="0" oneField="1">
      <fieldsUsage count="1">
        <fieldUsage x="5"/>
      </fieldsUsage>
    </cacheHierarchy>
    <cacheHierarchy uniqueName="[Measures].[__XL_Count Data_1]" caption="__XL_Count Data_1" measure="1" displayFolder="" measureGroup="Data_1" count="0" hidden="1"/>
    <cacheHierarchy uniqueName="[Measures].[__No measures defined]" caption="__No measures defined" measure="1" displayFolder="" count="0" hidden="1"/>
  </cacheHierarchies>
  <kpis count="0"/>
  <dimensions count="2">
    <dimension name="Data_1" uniqueName="[Data_1]" caption="Data_1"/>
    <dimension measure="1" name="Measures" uniqueName="[Measures]" caption="Measures"/>
  </dimensions>
  <measureGroups count="1">
    <measureGroup name="Data_1" caption="Data_1"/>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panigrahi" refreshedDate="45499.733654050928" backgroundQuery="1" createdVersion="3" refreshedVersion="8" minRefreshableVersion="3" recordCount="0" supportSubquery="1" supportAdvancedDrill="1" xr:uid="{446D6A02-AD02-46EF-BE78-5A9DF8EE4856}">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_1].[Sales Person]" caption="Sales Person" attribute="1" defaultMemberUniqueName="[Data_1].[Sales Person].[All]" allUniqueName="[Data_1].[Sales Person].[All]" dimensionUniqueName="[Data_1]" displayFolder="" count="0" memberValueDatatype="130" unbalanced="0"/>
    <cacheHierarchy uniqueName="[Data_1].[Geography]" caption="Geography" attribute="1" defaultMemberUniqueName="[Data_1].[Geography].[All]" allUniqueName="[Data_1].[Geography].[All]" dimensionUniqueName="[Data_1]" displayFolder="" count="2" memberValueDatatype="130" unbalanced="0"/>
    <cacheHierarchy uniqueName="[Data_1].[Product]" caption="Product" attribute="1" defaultMemberUniqueName="[Data_1].[Product].[All]" allUniqueName="[Data_1].[Product].[All]" dimensionUniqueName="[Data_1]" displayFolder="" count="0" memberValueDatatype="130" unbalanced="0"/>
    <cacheHierarchy uniqueName="[Data_1].[Amount]" caption="Amount" attribute="1" defaultMemberUniqueName="[Data_1].[Amount].[All]" allUniqueName="[Data_1].[Amount].[All]" dimensionUniqueName="[Data_1]" displayFolder="" count="0" memberValueDatatype="20" unbalanced="0"/>
    <cacheHierarchy uniqueName="[Data_1].[Units]" caption="Units" attribute="1" defaultMemberUniqueName="[Data_1].[Units].[All]" allUniqueName="[Data_1].[Units].[All]" dimensionUniqueName="[Data_1]" displayFolder="" count="0" memberValueDatatype="20" unbalanced="0"/>
    <cacheHierarchy uniqueName="[Data_1].[Cost Per Unit]" caption="Cost Per Unit" attribute="1" defaultMemberUniqueName="[Data_1].[Cost Per Unit].[All]" allUniqueName="[Data_1].[Cost Per Unit].[All]" dimensionUniqueName="[Data_1]" displayFolder="" count="0" memberValueDatatype="5" unbalanced="0"/>
    <cacheHierarchy uniqueName="[Data_1].[Cost]" caption="Cost" attribute="1" defaultMemberUniqueName="[Data_1].[Cost].[All]" allUniqueName="[Data_1].[Cost].[All]" dimensionUniqueName="[Data_1]" displayFolder="" count="0" memberValueDatatype="5" unbalanced="0"/>
    <cacheHierarchy uniqueName="[Measures].[Sum of Amount]" caption="Sum of Amount" measure="1" displayFolder="" measureGroup="Data_1"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_1"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_1"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_1" count="0"/>
    <cacheHierarchy uniqueName="[Measures].[Total Profit ]" caption="Total Profit " measure="1" displayFolder="" measureGroup="Data_1" count="0"/>
    <cacheHierarchy uniqueName="[Measures].[Profit %]" caption="Profit %" measure="1" displayFolder="" measureGroup="Data_1" count="0"/>
    <cacheHierarchy uniqueName="[Measures].[__XL_Count Data_1]" caption="__XL_Count Data_1" measure="1" displayFolder="" measureGroup="Data_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7219859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utosh panigrahi" refreshedDate="45499.735233680556" backgroundQuery="1" createdVersion="3" refreshedVersion="8" minRefreshableVersion="3" recordCount="0" supportSubquery="1" supportAdvancedDrill="1" xr:uid="{5C4A508C-B779-4924-A706-971852062C07}">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_1].[Sales Person]" caption="Sales Person" attribute="1" defaultMemberUniqueName="[Data_1].[Sales Person].[All]" allUniqueName="[Data_1].[Sales Person].[All]" dimensionUniqueName="[Data_1]" displayFolder="" count="0" memberValueDatatype="130" unbalanced="0"/>
    <cacheHierarchy uniqueName="[Data_1].[Geography]" caption="Geography" attribute="1" defaultMemberUniqueName="[Data_1].[Geography].[All]" allUniqueName="[Data_1].[Geography].[All]" dimensionUniqueName="[Data_1]" displayFolder="" count="2" memberValueDatatype="130" unbalanced="0"/>
    <cacheHierarchy uniqueName="[Data_1].[Product]" caption="Product" attribute="1" defaultMemberUniqueName="[Data_1].[Product].[All]" allUniqueName="[Data_1].[Product].[All]" dimensionUniqueName="[Data_1]" displayFolder="" count="0" memberValueDatatype="130" unbalanced="0"/>
    <cacheHierarchy uniqueName="[Data_1].[Amount]" caption="Amount" attribute="1" defaultMemberUniqueName="[Data_1].[Amount].[All]" allUniqueName="[Data_1].[Amount].[All]" dimensionUniqueName="[Data_1]" displayFolder="" count="0" memberValueDatatype="20" unbalanced="0"/>
    <cacheHierarchy uniqueName="[Data_1].[Units]" caption="Units" attribute="1" defaultMemberUniqueName="[Data_1].[Units].[All]" allUniqueName="[Data_1].[Units].[All]" dimensionUniqueName="[Data_1]" displayFolder="" count="0" memberValueDatatype="20" unbalanced="0"/>
    <cacheHierarchy uniqueName="[Data_1].[Cost Per Unit]" caption="Cost Per Unit" attribute="1" defaultMemberUniqueName="[Data_1].[Cost Per Unit].[All]" allUniqueName="[Data_1].[Cost Per Unit].[All]" dimensionUniqueName="[Data_1]" displayFolder="" count="0" memberValueDatatype="5" unbalanced="0"/>
    <cacheHierarchy uniqueName="[Data_1].[Cost]" caption="Cost" attribute="1" defaultMemberUniqueName="[Data_1].[Cost].[All]" allUniqueName="[Data_1].[Cost].[All]" dimensionUniqueName="[Data_1]" displayFolder="" count="0" memberValueDatatype="5" unbalanced="0"/>
    <cacheHierarchy uniqueName="[Measures].[Sum of Amount]" caption="Sum of Amount" measure="1" displayFolder="" measureGroup="Data_1"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_1"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_1"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_1" count="0"/>
    <cacheHierarchy uniqueName="[Measures].[Total Profit ]" caption="Total Profit " measure="1" displayFolder="" measureGroup="Data_1" count="0"/>
    <cacheHierarchy uniqueName="[Measures].[Profit %]" caption="Profit %" measure="1" displayFolder="" measureGroup="Data_1" count="0"/>
    <cacheHierarchy uniqueName="[Measures].[__XL_Count Data_1]" caption="__XL_Count Data_1" measure="1" displayFolder="" measureGroup="Data_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6498174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3A416C-5136-4592-85A1-632E9ADA728D}" name="PivotTable2" cacheId="4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7:H13"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formats count="4">
    <format dxfId="54">
      <pivotArea collapsedLevelsAreSubtotals="1" fieldPosition="0">
        <references count="1">
          <reference field="1" count="0"/>
        </references>
      </pivotArea>
    </format>
    <format dxfId="55">
      <pivotArea collapsedLevelsAreSubtotals="1" fieldPosition="0">
        <references count="2">
          <reference field="4294967294" count="1" selected="0">
            <x v="2"/>
          </reference>
          <reference field="1" count="0"/>
        </references>
      </pivotArea>
    </format>
    <format dxfId="56">
      <pivotArea field="1" grandRow="1" outline="0" collapsedLevelsAreSubtotals="1" axis="axisRow" fieldPosition="0">
        <references count="1">
          <reference field="4294967294" count="1" selected="0">
            <x v="0"/>
          </reference>
        </references>
      </pivotArea>
    </format>
    <format dxfId="57">
      <pivotArea field="1" grandRow="1" outline="0" collapsedLevelsAreSubtotals="1" axis="axisRow" fieldPosition="0">
        <references count="1">
          <reference field="4294967294" count="1" selected="0">
            <x v="2"/>
          </reference>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8600B3-9C4A-4224-ACA1-AFFE62975E9F}" name="PivotTable8" cacheId="3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5:H28" firstHeaderRow="1" firstDataRow="1" firstDataCol="1"/>
  <pivotFields count="2">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3">
    <i>
      <x v="18"/>
    </i>
    <i>
      <x v="17"/>
    </i>
    <i>
      <x v="2"/>
    </i>
    <i>
      <x v="6"/>
    </i>
    <i>
      <x v="4"/>
    </i>
    <i>
      <x v="8"/>
    </i>
    <i>
      <x v="11"/>
    </i>
    <i>
      <x v="9"/>
    </i>
    <i>
      <x v="20"/>
    </i>
    <i>
      <x v="14"/>
    </i>
    <i>
      <x v="10"/>
    </i>
    <i>
      <x v="21"/>
    </i>
    <i>
      <x v="13"/>
    </i>
    <i>
      <x v="15"/>
    </i>
    <i>
      <x v="1"/>
    </i>
    <i>
      <x v="19"/>
    </i>
    <i>
      <x v="16"/>
    </i>
    <i>
      <x v="3"/>
    </i>
    <i>
      <x v="7"/>
    </i>
    <i>
      <x v="5"/>
    </i>
    <i>
      <x/>
    </i>
    <i>
      <x v="12"/>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xlsx!Data_1">
        <x15:activeTabTopLevelEntity name="[Data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50F45F-4785-48CF-B346-EBB988757101}" name="PivotTable4" cacheId="3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E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xlsx!Data_1">
        <x15:activeTabTopLevelEntity name="[Data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41AE45-32EE-4926-9156-5B47121A80FC}" name="PivotTable7" cacheId="3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1:H14"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3">
    <i>
      <x/>
    </i>
    <i r="1">
      <x/>
    </i>
    <i>
      <x v="1"/>
    </i>
    <i r="1">
      <x v="1"/>
    </i>
    <i>
      <x v="2"/>
    </i>
    <i r="1">
      <x v="1"/>
    </i>
    <i>
      <x v="3"/>
    </i>
    <i r="1">
      <x v="2"/>
    </i>
    <i>
      <x v="4"/>
    </i>
    <i r="1">
      <x/>
    </i>
    <i>
      <x v="5"/>
    </i>
    <i r="1">
      <x v="3"/>
    </i>
    <i t="grand">
      <x/>
    </i>
  </rowItems>
  <colItems count="1">
    <i/>
  </colItems>
  <dataFields count="1">
    <dataField name="Sum of Amount" fld="2"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7">
      <autoFilter ref="A1">
        <filterColumn colId="0">
          <top10 top="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xlsx!Data_1">
        <x15:activeTabTopLevelEntity name="[Data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75AE73-8EFE-486F-82BD-03E75DC36288}" name="PivotTable6" cacheId="3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B14"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3">
    <i>
      <x/>
    </i>
    <i r="1">
      <x/>
    </i>
    <i>
      <x v="1"/>
    </i>
    <i r="1">
      <x/>
    </i>
    <i>
      <x v="2"/>
    </i>
    <i r="1">
      <x/>
    </i>
    <i>
      <x v="3"/>
    </i>
    <i r="1">
      <x v="1"/>
    </i>
    <i>
      <x v="4"/>
    </i>
    <i r="1">
      <x v="2"/>
    </i>
    <i>
      <x v="5"/>
    </i>
    <i r="1">
      <x v="3"/>
    </i>
    <i t="grand">
      <x/>
    </i>
  </rowItems>
  <colItems count="1">
    <i/>
  </colItems>
  <dataFields count="1">
    <dataField name="Sum of Amount" fld="2"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7">
      <autoFilter ref="A1">
        <filterColumn colId="0">
          <top1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xlsx!Data_1">
        <x15:activeTabTopLevelEntity name="[Data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AC68C9-C645-4266-BAFF-E1B929C304E3}" name="PivotTable9" cacheId="3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E27" firstHeaderRow="0" firstDataRow="1" firstDataCol="1"/>
  <pivotFields count="5">
    <pivotField axis="axisRow" allDrilled="1" subtotalTop="0" showAll="0" sortType="descending"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2">
    <i>
      <x v="9"/>
    </i>
    <i>
      <x v="6"/>
    </i>
    <i>
      <x v="14"/>
    </i>
    <i>
      <x v="10"/>
    </i>
    <i>
      <x v="7"/>
    </i>
    <i>
      <x v="3"/>
    </i>
    <i>
      <x v="8"/>
    </i>
    <i>
      <x v="17"/>
    </i>
    <i>
      <x v="16"/>
    </i>
    <i>
      <x v="2"/>
    </i>
    <i>
      <x v="15"/>
    </i>
    <i>
      <x v="4"/>
    </i>
    <i>
      <x v="19"/>
    </i>
    <i>
      <x v="20"/>
    </i>
    <i>
      <x v="11"/>
    </i>
    <i>
      <x v="18"/>
    </i>
    <i>
      <x/>
    </i>
    <i>
      <x v="13"/>
    </i>
    <i>
      <x v="5"/>
    </i>
    <i>
      <x v="12"/>
    </i>
    <i>
      <x v="1"/>
    </i>
    <i t="grand">
      <x/>
    </i>
  </rowItems>
  <colFields count="1">
    <field x="-2"/>
  </colFields>
  <colItems count="3">
    <i>
      <x/>
    </i>
    <i i="1">
      <x v="1"/>
    </i>
    <i i="2">
      <x v="2"/>
    </i>
  </colItems>
  <dataFields count="3">
    <dataField name="Sum of Amount" fld="1" baseField="0" baseItem="0"/>
    <dataField name="Sum of Cost" fld="2" baseField="0" baseItem="0"/>
    <dataField fld="3" subtotal="count" baseField="0" baseItem="0"/>
  </dataFields>
  <formats count="1">
    <format dxfId="51">
      <pivotArea field="0" grandRow="1" outline="0" collapsedLevelsAreSubtotals="1" axis="axisRow" fieldPosition="0">
        <references count="1">
          <reference field="4294967294" count="2" selected="0">
            <x v="0"/>
            <x v="1"/>
          </reference>
        </references>
      </pivotArea>
    </format>
  </formats>
  <pivotHierarchies count="15">
    <pivotHierarchy dragToData="1"/>
    <pivotHierarchy multipleItemSelectionAllowed="1" dragToData="1">
      <members count="1" level="1">
        <member name="[Data_1].[Geography].&amp;[Indi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xlsx!Data_1">
        <x15:activeTabTopLevelEntity name="[Data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3FE1FC-89FC-40A0-985A-A53BF7D385E7}" name="PivotTable11" cacheId="45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3:J22" firstHeaderRow="0" firstDataRow="1" firstDataCol="1"/>
  <pivotFields count="7">
    <pivotField axis="axisRow" allDrilled="1" subtotalTop="0" showAll="0" sortType="ascending" defaultSubtotal="0" defaultAttributeDrillState="1">
      <items count="18">
        <item x="0"/>
        <item x="1"/>
        <item x="2"/>
        <item x="3"/>
        <item x="4"/>
        <item x="5"/>
        <item x="6"/>
        <item x="7"/>
        <item x="8"/>
        <item x="9"/>
        <item x="10"/>
        <item x="11"/>
        <item x="12"/>
        <item x="13"/>
        <item x="14"/>
        <item x="15"/>
        <item x="16"/>
        <item x="17"/>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9">
    <i>
      <x v="4"/>
    </i>
    <i>
      <x v="16"/>
    </i>
    <i>
      <x v="5"/>
    </i>
    <i>
      <x v="15"/>
    </i>
    <i>
      <x v="1"/>
    </i>
    <i>
      <x v="2"/>
    </i>
    <i>
      <x v="8"/>
    </i>
    <i>
      <x v="14"/>
    </i>
    <i>
      <x v="3"/>
    </i>
    <i>
      <x v="17"/>
    </i>
    <i>
      <x/>
    </i>
    <i>
      <x v="13"/>
    </i>
    <i>
      <x v="9"/>
    </i>
    <i>
      <x v="10"/>
    </i>
    <i>
      <x v="7"/>
    </i>
    <i>
      <x v="11"/>
    </i>
    <i>
      <x v="6"/>
    </i>
    <i>
      <x v="12"/>
    </i>
    <i t="grand">
      <x/>
    </i>
  </rowItems>
  <colFields count="1">
    <field x="-2"/>
  </colFields>
  <colItems count="5">
    <i>
      <x/>
    </i>
    <i i="1">
      <x v="1"/>
    </i>
    <i i="2">
      <x v="2"/>
    </i>
    <i i="3">
      <x v="3"/>
    </i>
    <i i="4">
      <x v="4"/>
    </i>
  </colItems>
  <dataFields count="5">
    <dataField name="Sum of Amount" fld="1" baseField="0" baseItem="0"/>
    <dataField name="Sum of Cost" fld="2" baseField="0" baseItem="0"/>
    <dataField name="Sum of Units" fld="3" baseField="0" baseItem="0"/>
    <dataField fld="4" subtotal="count" baseField="0" baseItem="0"/>
    <dataField fld="5" subtotal="count" baseField="0" baseItem="0"/>
  </dataFields>
  <formats count="1">
    <format dxfId="47">
      <pivotArea field="0" type="button" dataOnly="0" labelOnly="1" outline="0" axis="axisRow" fieldPosition="0"/>
    </format>
  </formats>
  <conditionalFormats count="1">
    <conditionalFormat priority="1">
      <pivotAreas count="1">
        <pivotArea type="data" outline="0" collapsedLevelsAreSubtotals="1" fieldPosition="0">
          <references count="1">
            <reference field="4294967294" count="1" selected="0">
              <x v="4"/>
            </reference>
          </references>
        </pivotArea>
      </pivotAreas>
    </conditionalFormat>
  </conditionalFormats>
  <pivotHierarchies count="15">
    <pivotHierarchy dragToData="1"/>
    <pivotHierarchy multipleItemSelectionAllowed="1" dragToData="1">
      <members count="1" level="1">
        <member name="[Data_1].[Geography].&amp;[Canada]"/>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xlsx!Data_1">
        <x15:activeTabTopLevelEntity name="[Data_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4D7DDDE-6948-4E55-86A2-9E4F9758AAF7}" sourceName="Sales Person">
  <pivotTables>
    <pivotTable tabId="3" name="PivotTable2"/>
  </pivotTables>
  <data>
    <tabular pivotCacheId="714051002">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608182F0-434B-4AC2-BC11-E24F382F9C2D}" sourceName="[Data_1].[Geography]">
  <pivotTables>
    <pivotTable tabId="6" name="PivotTable9"/>
  </pivotTables>
  <data>
    <olap pivotCacheId="1072198591">
      <levels count="2">
        <level uniqueName="[Data_1].[Geography].[(All)]" sourceCaption="(All)" count="0"/>
        <level uniqueName="[Data_1].[Geography].[Geography]" sourceCaption="Geography" count="6">
          <ranges>
            <range startItem="0">
              <i n="[Data_1].[Geography].&amp;[Australia]" c="Australia"/>
              <i n="[Data_1].[Geography].&amp;[Canada]" c="Canada"/>
              <i n="[Data_1].[Geography].&amp;[India]" c="India"/>
              <i n="[Data_1].[Geography].&amp;[New Zealand]" c="New Zealand"/>
              <i n="[Data_1].[Geography].&amp;[UK]" c="UK"/>
              <i n="[Data_1].[Geography].&amp;[USA]" c="USA"/>
            </range>
          </ranges>
        </level>
      </levels>
      <selections count="1">
        <selection n="[Data_1].[Geography].&amp;[Indi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93BA961C-7486-4232-BD0F-F613BAFEA368}" sourceName="[Data_1].[Geography]">
  <pivotTables>
    <pivotTable tabId="8" name="PivotTable11"/>
  </pivotTables>
  <data>
    <olap pivotCacheId="1464981742">
      <levels count="2">
        <level uniqueName="[Data_1].[Geography].[(All)]" sourceCaption="(All)" count="0"/>
        <level uniqueName="[Data_1].[Geography].[Geography]" sourceCaption="Geography" count="6">
          <ranges>
            <range startItem="0">
              <i n="[Data_1].[Geography].&amp;[Australia]" c="Australia"/>
              <i n="[Data_1].[Geography].&amp;[Canada]" c="Canada"/>
              <i n="[Data_1].[Geography].&amp;[India]" c="India"/>
              <i n="[Data_1].[Geography].&amp;[New Zealand]" c="New Zealand"/>
              <i n="[Data_1].[Geography].&amp;[UK]" c="UK"/>
              <i n="[Data_1].[Geography].&amp;[USA]" c="USA"/>
            </range>
          </ranges>
        </level>
      </levels>
      <selections count="1">
        <selection n="[Data_1].[Geography].&amp;[Canad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9337FC46-96AA-4B76-B3E8-AEBD4B35F3D2}" cache="Slicer_Sales_Person" caption="Sales Per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1BA15E9F-65B1-42EA-A86E-81847EE0BF87}"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0E2F4144-8550-419F-B7A9-1855AE6978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38A6FA-EBDB-4CB9-8ECB-9DFDBBBAF09F}" name="Data_1" displayName="Data_1" ref="C11:I311" totalsRowShown="0" headerRowDxfId="58">
  <tableColumns count="7">
    <tableColumn id="1" xr3:uid="{4C92DE90-1C02-4920-894B-1A9C5366DB73}" name="Sales Person"/>
    <tableColumn id="2" xr3:uid="{AAC48B56-C1E3-492B-8453-C19607EDCCDA}" name="Geography"/>
    <tableColumn id="3" xr3:uid="{88C7838F-7BC6-4FF2-BEF2-32089CE7533B}" name="Product"/>
    <tableColumn id="4" xr3:uid="{9DD2453B-A202-415F-A65E-4D7361747AD2}" name="Amount" dataDxfId="60"/>
    <tableColumn id="5" xr3:uid="{E2640D3C-CB37-4EA6-B6ED-EF54DAC2992C}" name="Units" dataDxfId="59"/>
    <tableColumn id="6" xr3:uid="{537A8648-BF87-4565-98C4-7EF83EC65A8B}" name="Cost Per Unit" dataDxfId="53">
      <calculatedColumnFormula>VLOOKUP(Data_1[[#This Row],[Product]],products[#All],2,FALSE)</calculatedColumnFormula>
    </tableColumn>
    <tableColumn id="7" xr3:uid="{5DF2D0FD-D45C-4727-86F2-FA6D150B1195}" name="Cost" dataDxfId="52" dataCellStyle="Comma">
      <calculatedColumnFormula>Data_1[Cost Per Unit]*Data_1[Units]</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topLeftCell="B280" zoomScale="80" zoomScaleNormal="80" workbookViewId="0">
      <selection activeCell="D12" sqref="D12:D311"/>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1.36328125" customWidth="1"/>
    <col min="8" max="8" width="11.81640625" customWidth="1"/>
    <col min="9" max="9" width="9.26953125" bestFit="1" customWidth="1"/>
    <col min="10" max="10" width="3.81640625" customWidth="1"/>
    <col min="11" max="11" width="53.81640625" customWidth="1"/>
    <col min="25" max="25" width="21.81640625" bestFit="1" customWidth="1"/>
    <col min="26" max="26" width="14.453125" customWidth="1"/>
    <col min="31" max="31" width="21.81640625" customWidth="1"/>
  </cols>
  <sheetData>
    <row r="1" spans="1:26" s="2" customFormat="1" ht="52.5" customHeight="1" x14ac:dyDescent="0.35">
      <c r="A1" s="1"/>
      <c r="C1" s="3" t="s">
        <v>42</v>
      </c>
    </row>
    <row r="11" spans="1:26" x14ac:dyDescent="0.35">
      <c r="C11" s="6" t="s">
        <v>11</v>
      </c>
      <c r="D11" s="6" t="s">
        <v>12</v>
      </c>
      <c r="E11" s="6" t="s">
        <v>0</v>
      </c>
      <c r="F11" t="s">
        <v>1</v>
      </c>
      <c r="G11" s="10" t="s">
        <v>50</v>
      </c>
      <c r="H11" s="10" t="s">
        <v>64</v>
      </c>
      <c r="I11" s="10" t="s">
        <v>65</v>
      </c>
      <c r="J11" s="9" t="s">
        <v>43</v>
      </c>
      <c r="K11" s="2"/>
      <c r="Y11" t="s">
        <v>0</v>
      </c>
      <c r="Z11" t="s">
        <v>51</v>
      </c>
    </row>
    <row r="12" spans="1:26" x14ac:dyDescent="0.35">
      <c r="C12" t="s">
        <v>40</v>
      </c>
      <c r="D12" t="s">
        <v>37</v>
      </c>
      <c r="E12" t="s">
        <v>30</v>
      </c>
      <c r="F12" s="4">
        <v>1624</v>
      </c>
      <c r="G12" s="5">
        <v>114</v>
      </c>
      <c r="H12">
        <f>VLOOKUP(Data_1[[#This Row],[Product]],products[#All],2,FALSE)</f>
        <v>14.49</v>
      </c>
      <c r="I12" s="15">
        <f>Data_1[Cost Per Unit]*Data_1[Units]</f>
        <v>1651.8600000000001</v>
      </c>
      <c r="J12" s="7">
        <v>1</v>
      </c>
      <c r="K12" s="8" t="s">
        <v>44</v>
      </c>
      <c r="Y12" t="s">
        <v>13</v>
      </c>
      <c r="Z12" s="11">
        <v>9.33</v>
      </c>
    </row>
    <row r="13" spans="1:26" x14ac:dyDescent="0.35">
      <c r="C13" t="s">
        <v>8</v>
      </c>
      <c r="D13" t="s">
        <v>35</v>
      </c>
      <c r="E13" t="s">
        <v>32</v>
      </c>
      <c r="F13" s="4">
        <v>6706</v>
      </c>
      <c r="G13" s="5">
        <v>459</v>
      </c>
      <c r="H13">
        <f>VLOOKUP(Data_1[[#This Row],[Product]],products[#All],2,FALSE)</f>
        <v>8.65</v>
      </c>
      <c r="I13" s="15">
        <f>Data_1[Cost Per Unit]*Data_1[Units]</f>
        <v>3970.3500000000004</v>
      </c>
      <c r="J13" s="7">
        <v>2</v>
      </c>
      <c r="K13" s="8" t="s">
        <v>53</v>
      </c>
      <c r="Y13" t="s">
        <v>14</v>
      </c>
      <c r="Z13" s="11">
        <v>11.7</v>
      </c>
    </row>
    <row r="14" spans="1:26" x14ac:dyDescent="0.35">
      <c r="C14" t="s">
        <v>9</v>
      </c>
      <c r="D14" t="s">
        <v>35</v>
      </c>
      <c r="E14" t="s">
        <v>4</v>
      </c>
      <c r="F14" s="4">
        <v>959</v>
      </c>
      <c r="G14" s="5">
        <v>147</v>
      </c>
      <c r="H14">
        <f>VLOOKUP(Data_1[[#This Row],[Product]],products[#All],2,FALSE)</f>
        <v>11.88</v>
      </c>
      <c r="I14" s="15">
        <f>Data_1[Cost Per Unit]*Data_1[Units]</f>
        <v>1746.3600000000001</v>
      </c>
      <c r="J14" s="7">
        <v>3</v>
      </c>
      <c r="K14" s="8" t="s">
        <v>45</v>
      </c>
      <c r="Y14" t="s">
        <v>4</v>
      </c>
      <c r="Z14" s="11">
        <v>11.88</v>
      </c>
    </row>
    <row r="15" spans="1:26" x14ac:dyDescent="0.35">
      <c r="C15" t="s">
        <v>41</v>
      </c>
      <c r="D15" t="s">
        <v>36</v>
      </c>
      <c r="E15" t="s">
        <v>18</v>
      </c>
      <c r="F15" s="4">
        <v>9632</v>
      </c>
      <c r="G15" s="5">
        <v>288</v>
      </c>
      <c r="H15">
        <f>VLOOKUP(Data_1[[#This Row],[Product]],products[#All],2,FALSE)</f>
        <v>6.47</v>
      </c>
      <c r="I15" s="15">
        <f>Data_1[Cost Per Unit]*Data_1[Units]</f>
        <v>1863.36</v>
      </c>
      <c r="J15" s="7">
        <v>4</v>
      </c>
      <c r="K15" s="8" t="s">
        <v>46</v>
      </c>
      <c r="Y15" t="s">
        <v>15</v>
      </c>
      <c r="Z15" s="11">
        <v>11.73</v>
      </c>
    </row>
    <row r="16" spans="1:26" x14ac:dyDescent="0.35">
      <c r="C16" t="s">
        <v>6</v>
      </c>
      <c r="D16" t="s">
        <v>39</v>
      </c>
      <c r="E16" t="s">
        <v>25</v>
      </c>
      <c r="F16" s="4">
        <v>2100</v>
      </c>
      <c r="G16" s="5">
        <v>414</v>
      </c>
      <c r="H16">
        <f>VLOOKUP(Data_1[[#This Row],[Product]],products[#All],2,FALSE)</f>
        <v>13.15</v>
      </c>
      <c r="I16" s="15">
        <f>Data_1[Cost Per Unit]*Data_1[Units]</f>
        <v>5444.1</v>
      </c>
      <c r="J16" s="7">
        <v>5</v>
      </c>
      <c r="K16" s="8" t="s">
        <v>54</v>
      </c>
      <c r="Y16" t="s">
        <v>16</v>
      </c>
      <c r="Z16" s="11">
        <v>8.7899999999999991</v>
      </c>
    </row>
    <row r="17" spans="3:26" x14ac:dyDescent="0.35">
      <c r="C17" t="s">
        <v>40</v>
      </c>
      <c r="D17" t="s">
        <v>35</v>
      </c>
      <c r="E17" t="s">
        <v>33</v>
      </c>
      <c r="F17" s="4">
        <v>8869</v>
      </c>
      <c r="G17" s="5">
        <v>432</v>
      </c>
      <c r="H17">
        <f>VLOOKUP(Data_1[[#This Row],[Product]],products[#All],2,FALSE)</f>
        <v>12.37</v>
      </c>
      <c r="I17" s="15">
        <f>Data_1[Cost Per Unit]*Data_1[Units]</f>
        <v>5343.8399999999992</v>
      </c>
      <c r="J17" s="7">
        <v>6</v>
      </c>
      <c r="K17" s="8" t="s">
        <v>55</v>
      </c>
      <c r="Y17" t="s">
        <v>17</v>
      </c>
      <c r="Z17" s="11">
        <v>3.11</v>
      </c>
    </row>
    <row r="18" spans="3:26" x14ac:dyDescent="0.35">
      <c r="C18" t="s">
        <v>6</v>
      </c>
      <c r="D18" t="s">
        <v>38</v>
      </c>
      <c r="E18" t="s">
        <v>31</v>
      </c>
      <c r="F18" s="4">
        <v>2681</v>
      </c>
      <c r="G18" s="5">
        <v>54</v>
      </c>
      <c r="H18">
        <f>VLOOKUP(Data_1[[#This Row],[Product]],products[#All],2,FALSE)</f>
        <v>5.79</v>
      </c>
      <c r="I18" s="15">
        <f>Data_1[Cost Per Unit]*Data_1[Units]</f>
        <v>312.66000000000003</v>
      </c>
      <c r="J18" s="7">
        <v>7</v>
      </c>
      <c r="K18" s="8" t="s">
        <v>49</v>
      </c>
      <c r="Y18" t="s">
        <v>18</v>
      </c>
      <c r="Z18" s="11">
        <v>6.47</v>
      </c>
    </row>
    <row r="19" spans="3:26" x14ac:dyDescent="0.35">
      <c r="C19" t="s">
        <v>8</v>
      </c>
      <c r="D19" t="s">
        <v>35</v>
      </c>
      <c r="E19" t="s">
        <v>22</v>
      </c>
      <c r="F19" s="4">
        <v>5012</v>
      </c>
      <c r="G19" s="5">
        <v>210</v>
      </c>
      <c r="H19">
        <f>VLOOKUP(Data_1[[#This Row],[Product]],products[#All],2,FALSE)</f>
        <v>9.77</v>
      </c>
      <c r="I19" s="15">
        <f>Data_1[Cost Per Unit]*Data_1[Units]</f>
        <v>2051.6999999999998</v>
      </c>
      <c r="J19" s="7">
        <v>8</v>
      </c>
      <c r="K19" s="8" t="s">
        <v>52</v>
      </c>
      <c r="Y19" t="s">
        <v>19</v>
      </c>
      <c r="Z19" s="11">
        <v>7.64</v>
      </c>
    </row>
    <row r="20" spans="3:26" x14ac:dyDescent="0.35">
      <c r="C20" t="s">
        <v>7</v>
      </c>
      <c r="D20" t="s">
        <v>38</v>
      </c>
      <c r="E20" t="s">
        <v>14</v>
      </c>
      <c r="F20" s="4">
        <v>1281</v>
      </c>
      <c r="G20" s="5">
        <v>75</v>
      </c>
      <c r="H20">
        <f>VLOOKUP(Data_1[[#This Row],[Product]],products[#All],2,FALSE)</f>
        <v>11.7</v>
      </c>
      <c r="I20" s="15">
        <f>Data_1[Cost Per Unit]*Data_1[Units]</f>
        <v>877.5</v>
      </c>
      <c r="J20" s="7">
        <v>9</v>
      </c>
      <c r="K20" s="8" t="s">
        <v>47</v>
      </c>
      <c r="Y20" t="s">
        <v>20</v>
      </c>
      <c r="Z20" s="11">
        <v>10.62</v>
      </c>
    </row>
    <row r="21" spans="3:26" x14ac:dyDescent="0.35">
      <c r="C21" t="s">
        <v>5</v>
      </c>
      <c r="D21" t="s">
        <v>37</v>
      </c>
      <c r="E21" t="s">
        <v>14</v>
      </c>
      <c r="F21" s="4">
        <v>4991</v>
      </c>
      <c r="G21" s="5">
        <v>12</v>
      </c>
      <c r="H21">
        <f>VLOOKUP(Data_1[[#This Row],[Product]],products[#All],2,FALSE)</f>
        <v>11.7</v>
      </c>
      <c r="I21" s="15">
        <f>Data_1[Cost Per Unit]*Data_1[Units]</f>
        <v>140.39999999999998</v>
      </c>
      <c r="J21" s="7">
        <v>10</v>
      </c>
      <c r="K21" s="8" t="s">
        <v>48</v>
      </c>
      <c r="Y21" t="s">
        <v>21</v>
      </c>
      <c r="Z21" s="11">
        <v>9</v>
      </c>
    </row>
    <row r="22" spans="3:26" x14ac:dyDescent="0.35">
      <c r="C22" t="s">
        <v>2</v>
      </c>
      <c r="D22" t="s">
        <v>39</v>
      </c>
      <c r="E22" t="s">
        <v>25</v>
      </c>
      <c r="F22" s="4">
        <v>1785</v>
      </c>
      <c r="G22" s="5">
        <v>462</v>
      </c>
      <c r="H22">
        <f>VLOOKUP(Data_1[[#This Row],[Product]],products[#All],2,FALSE)</f>
        <v>13.15</v>
      </c>
      <c r="I22" s="15">
        <f>Data_1[Cost Per Unit]*Data_1[Units]</f>
        <v>6075.3</v>
      </c>
      <c r="Y22" t="s">
        <v>22</v>
      </c>
      <c r="Z22" s="11">
        <v>9.77</v>
      </c>
    </row>
    <row r="23" spans="3:26" x14ac:dyDescent="0.35">
      <c r="C23" t="s">
        <v>3</v>
      </c>
      <c r="D23" t="s">
        <v>37</v>
      </c>
      <c r="E23" t="s">
        <v>17</v>
      </c>
      <c r="F23" s="4">
        <v>3983</v>
      </c>
      <c r="G23" s="5">
        <v>144</v>
      </c>
      <c r="H23">
        <f>VLOOKUP(Data_1[[#This Row],[Product]],products[#All],2,FALSE)</f>
        <v>3.11</v>
      </c>
      <c r="I23" s="15">
        <f>Data_1[Cost Per Unit]*Data_1[Units]</f>
        <v>447.84</v>
      </c>
      <c r="Y23" t="s">
        <v>23</v>
      </c>
      <c r="Z23" s="11">
        <v>6.49</v>
      </c>
    </row>
    <row r="24" spans="3:26" x14ac:dyDescent="0.35">
      <c r="C24" t="s">
        <v>9</v>
      </c>
      <c r="D24" t="s">
        <v>38</v>
      </c>
      <c r="E24" t="s">
        <v>16</v>
      </c>
      <c r="F24" s="4">
        <v>2646</v>
      </c>
      <c r="G24" s="5">
        <v>120</v>
      </c>
      <c r="H24">
        <f>VLOOKUP(Data_1[[#This Row],[Product]],products[#All],2,FALSE)</f>
        <v>8.7899999999999991</v>
      </c>
      <c r="I24" s="15">
        <f>Data_1[Cost Per Unit]*Data_1[Units]</f>
        <v>1054.8</v>
      </c>
      <c r="Y24" t="s">
        <v>24</v>
      </c>
      <c r="Z24" s="11">
        <v>4.97</v>
      </c>
    </row>
    <row r="25" spans="3:26" x14ac:dyDescent="0.35">
      <c r="C25" t="s">
        <v>2</v>
      </c>
      <c r="D25" t="s">
        <v>34</v>
      </c>
      <c r="E25" t="s">
        <v>13</v>
      </c>
      <c r="F25" s="4">
        <v>252</v>
      </c>
      <c r="G25" s="5">
        <v>54</v>
      </c>
      <c r="H25">
        <f>VLOOKUP(Data_1[[#This Row],[Product]],products[#All],2,FALSE)</f>
        <v>9.33</v>
      </c>
      <c r="I25" s="15">
        <f>Data_1[Cost Per Unit]*Data_1[Units]</f>
        <v>503.82</v>
      </c>
      <c r="Y25" t="s">
        <v>25</v>
      </c>
      <c r="Z25" s="11">
        <v>13.15</v>
      </c>
    </row>
    <row r="26" spans="3:26" x14ac:dyDescent="0.35">
      <c r="C26" t="s">
        <v>3</v>
      </c>
      <c r="D26" t="s">
        <v>35</v>
      </c>
      <c r="E26" t="s">
        <v>25</v>
      </c>
      <c r="F26" s="4">
        <v>2464</v>
      </c>
      <c r="G26" s="5">
        <v>234</v>
      </c>
      <c r="H26">
        <f>VLOOKUP(Data_1[[#This Row],[Product]],products[#All],2,FALSE)</f>
        <v>13.15</v>
      </c>
      <c r="I26" s="15">
        <f>Data_1[Cost Per Unit]*Data_1[Units]</f>
        <v>3077.1</v>
      </c>
      <c r="Y26" t="s">
        <v>26</v>
      </c>
      <c r="Z26" s="11">
        <v>5.6</v>
      </c>
    </row>
    <row r="27" spans="3:26" x14ac:dyDescent="0.35">
      <c r="C27" t="s">
        <v>3</v>
      </c>
      <c r="D27" t="s">
        <v>35</v>
      </c>
      <c r="E27" t="s">
        <v>29</v>
      </c>
      <c r="F27" s="4">
        <v>2114</v>
      </c>
      <c r="G27" s="5">
        <v>66</v>
      </c>
      <c r="H27">
        <f>VLOOKUP(Data_1[[#This Row],[Product]],products[#All],2,FALSE)</f>
        <v>7.16</v>
      </c>
      <c r="I27" s="15">
        <f>Data_1[Cost Per Unit]*Data_1[Units]</f>
        <v>472.56</v>
      </c>
      <c r="Y27" t="s">
        <v>27</v>
      </c>
      <c r="Z27" s="11">
        <v>16.73</v>
      </c>
    </row>
    <row r="28" spans="3:26" x14ac:dyDescent="0.35">
      <c r="C28" t="s">
        <v>6</v>
      </c>
      <c r="D28" t="s">
        <v>37</v>
      </c>
      <c r="E28" t="s">
        <v>31</v>
      </c>
      <c r="F28" s="4">
        <v>7693</v>
      </c>
      <c r="G28" s="5">
        <v>87</v>
      </c>
      <c r="H28">
        <f>VLOOKUP(Data_1[[#This Row],[Product]],products[#All],2,FALSE)</f>
        <v>5.79</v>
      </c>
      <c r="I28" s="15">
        <f>Data_1[Cost Per Unit]*Data_1[Units]</f>
        <v>503.73</v>
      </c>
      <c r="Y28" t="s">
        <v>28</v>
      </c>
      <c r="Z28" s="11">
        <v>10.38</v>
      </c>
    </row>
    <row r="29" spans="3:26" x14ac:dyDescent="0.35">
      <c r="C29" t="s">
        <v>5</v>
      </c>
      <c r="D29" t="s">
        <v>34</v>
      </c>
      <c r="E29" t="s">
        <v>20</v>
      </c>
      <c r="F29" s="4">
        <v>15610</v>
      </c>
      <c r="G29" s="5">
        <v>339</v>
      </c>
      <c r="H29">
        <f>VLOOKUP(Data_1[[#This Row],[Product]],products[#All],2,FALSE)</f>
        <v>10.62</v>
      </c>
      <c r="I29" s="15">
        <f>Data_1[Cost Per Unit]*Data_1[Units]</f>
        <v>3600.18</v>
      </c>
      <c r="Y29" t="s">
        <v>29</v>
      </c>
      <c r="Z29" s="11">
        <v>7.16</v>
      </c>
    </row>
    <row r="30" spans="3:26" x14ac:dyDescent="0.35">
      <c r="C30" t="s">
        <v>41</v>
      </c>
      <c r="D30" t="s">
        <v>34</v>
      </c>
      <c r="E30" t="s">
        <v>22</v>
      </c>
      <c r="F30" s="4">
        <v>336</v>
      </c>
      <c r="G30" s="5">
        <v>144</v>
      </c>
      <c r="H30">
        <f>VLOOKUP(Data_1[[#This Row],[Product]],products[#All],2,FALSE)</f>
        <v>9.77</v>
      </c>
      <c r="I30" s="15">
        <f>Data_1[Cost Per Unit]*Data_1[Units]</f>
        <v>1406.8799999999999</v>
      </c>
      <c r="Y30" t="s">
        <v>30</v>
      </c>
      <c r="Z30" s="11">
        <v>14.49</v>
      </c>
    </row>
    <row r="31" spans="3:26" x14ac:dyDescent="0.35">
      <c r="C31" t="s">
        <v>2</v>
      </c>
      <c r="D31" t="s">
        <v>39</v>
      </c>
      <c r="E31" t="s">
        <v>20</v>
      </c>
      <c r="F31" s="4">
        <v>9443</v>
      </c>
      <c r="G31" s="5">
        <v>162</v>
      </c>
      <c r="H31">
        <f>VLOOKUP(Data_1[[#This Row],[Product]],products[#All],2,FALSE)</f>
        <v>10.62</v>
      </c>
      <c r="I31" s="15">
        <f>Data_1[Cost Per Unit]*Data_1[Units]</f>
        <v>1720.4399999999998</v>
      </c>
      <c r="Y31" t="s">
        <v>31</v>
      </c>
      <c r="Z31" s="11">
        <v>5.79</v>
      </c>
    </row>
    <row r="32" spans="3:26" x14ac:dyDescent="0.35">
      <c r="C32" t="s">
        <v>9</v>
      </c>
      <c r="D32" t="s">
        <v>34</v>
      </c>
      <c r="E32" t="s">
        <v>23</v>
      </c>
      <c r="F32" s="4">
        <v>8155</v>
      </c>
      <c r="G32" s="5">
        <v>90</v>
      </c>
      <c r="H32">
        <f>VLOOKUP(Data_1[[#This Row],[Product]],products[#All],2,FALSE)</f>
        <v>6.49</v>
      </c>
      <c r="I32" s="15">
        <f>Data_1[Cost Per Unit]*Data_1[Units]</f>
        <v>584.1</v>
      </c>
      <c r="Y32" t="s">
        <v>32</v>
      </c>
      <c r="Z32" s="11">
        <v>8.65</v>
      </c>
    </row>
    <row r="33" spans="3:26" x14ac:dyDescent="0.35">
      <c r="C33" t="s">
        <v>8</v>
      </c>
      <c r="D33" t="s">
        <v>38</v>
      </c>
      <c r="E33" t="s">
        <v>23</v>
      </c>
      <c r="F33" s="4">
        <v>1701</v>
      </c>
      <c r="G33" s="5">
        <v>234</v>
      </c>
      <c r="H33">
        <f>VLOOKUP(Data_1[[#This Row],[Product]],products[#All],2,FALSE)</f>
        <v>6.49</v>
      </c>
      <c r="I33" s="15">
        <f>Data_1[Cost Per Unit]*Data_1[Units]</f>
        <v>1518.66</v>
      </c>
      <c r="Y33" t="s">
        <v>33</v>
      </c>
      <c r="Z33" s="11">
        <v>12.37</v>
      </c>
    </row>
    <row r="34" spans="3:26" x14ac:dyDescent="0.35">
      <c r="C34" t="s">
        <v>10</v>
      </c>
      <c r="D34" t="s">
        <v>38</v>
      </c>
      <c r="E34" t="s">
        <v>22</v>
      </c>
      <c r="F34" s="4">
        <v>2205</v>
      </c>
      <c r="G34" s="5">
        <v>141</v>
      </c>
      <c r="H34">
        <f>VLOOKUP(Data_1[[#This Row],[Product]],products[#All],2,FALSE)</f>
        <v>9.77</v>
      </c>
      <c r="I34" s="15">
        <f>Data_1[Cost Per Unit]*Data_1[Units]</f>
        <v>1377.57</v>
      </c>
    </row>
    <row r="35" spans="3:26" x14ac:dyDescent="0.35">
      <c r="C35" t="s">
        <v>8</v>
      </c>
      <c r="D35" t="s">
        <v>37</v>
      </c>
      <c r="E35" t="s">
        <v>19</v>
      </c>
      <c r="F35" s="4">
        <v>1771</v>
      </c>
      <c r="G35" s="5">
        <v>204</v>
      </c>
      <c r="H35">
        <f>VLOOKUP(Data_1[[#This Row],[Product]],products[#All],2,FALSE)</f>
        <v>7.64</v>
      </c>
      <c r="I35" s="15">
        <f>Data_1[Cost Per Unit]*Data_1[Units]</f>
        <v>1558.56</v>
      </c>
    </row>
    <row r="36" spans="3:26" x14ac:dyDescent="0.35">
      <c r="C36" t="s">
        <v>41</v>
      </c>
      <c r="D36" t="s">
        <v>35</v>
      </c>
      <c r="E36" t="s">
        <v>15</v>
      </c>
      <c r="F36" s="4">
        <v>2114</v>
      </c>
      <c r="G36" s="5">
        <v>186</v>
      </c>
      <c r="H36">
        <f>VLOOKUP(Data_1[[#This Row],[Product]],products[#All],2,FALSE)</f>
        <v>11.73</v>
      </c>
      <c r="I36" s="15">
        <f>Data_1[Cost Per Unit]*Data_1[Units]</f>
        <v>2181.7800000000002</v>
      </c>
    </row>
    <row r="37" spans="3:26" x14ac:dyDescent="0.35">
      <c r="C37" t="s">
        <v>41</v>
      </c>
      <c r="D37" t="s">
        <v>36</v>
      </c>
      <c r="E37" t="s">
        <v>13</v>
      </c>
      <c r="F37" s="4">
        <v>10311</v>
      </c>
      <c r="G37" s="5">
        <v>231</v>
      </c>
      <c r="H37">
        <f>VLOOKUP(Data_1[[#This Row],[Product]],products[#All],2,FALSE)</f>
        <v>9.33</v>
      </c>
      <c r="I37" s="15">
        <f>Data_1[Cost Per Unit]*Data_1[Units]</f>
        <v>2155.23</v>
      </c>
    </row>
    <row r="38" spans="3:26" x14ac:dyDescent="0.35">
      <c r="C38" t="s">
        <v>3</v>
      </c>
      <c r="D38" t="s">
        <v>39</v>
      </c>
      <c r="E38" t="s">
        <v>16</v>
      </c>
      <c r="F38" s="4">
        <v>21</v>
      </c>
      <c r="G38" s="5">
        <v>168</v>
      </c>
      <c r="H38">
        <f>VLOOKUP(Data_1[[#This Row],[Product]],products[#All],2,FALSE)</f>
        <v>8.7899999999999991</v>
      </c>
      <c r="I38" s="15">
        <f>Data_1[Cost Per Unit]*Data_1[Units]</f>
        <v>1476.7199999999998</v>
      </c>
    </row>
    <row r="39" spans="3:26" x14ac:dyDescent="0.35">
      <c r="C39" t="s">
        <v>10</v>
      </c>
      <c r="D39" t="s">
        <v>35</v>
      </c>
      <c r="E39" t="s">
        <v>20</v>
      </c>
      <c r="F39" s="4">
        <v>1974</v>
      </c>
      <c r="G39" s="5">
        <v>195</v>
      </c>
      <c r="H39">
        <f>VLOOKUP(Data_1[[#This Row],[Product]],products[#All],2,FALSE)</f>
        <v>10.62</v>
      </c>
      <c r="I39" s="15">
        <f>Data_1[Cost Per Unit]*Data_1[Units]</f>
        <v>2070.8999999999996</v>
      </c>
    </row>
    <row r="40" spans="3:26" x14ac:dyDescent="0.35">
      <c r="C40" t="s">
        <v>5</v>
      </c>
      <c r="D40" t="s">
        <v>36</v>
      </c>
      <c r="E40" t="s">
        <v>23</v>
      </c>
      <c r="F40" s="4">
        <v>6314</v>
      </c>
      <c r="G40" s="5">
        <v>15</v>
      </c>
      <c r="H40">
        <f>VLOOKUP(Data_1[[#This Row],[Product]],products[#All],2,FALSE)</f>
        <v>6.49</v>
      </c>
      <c r="I40" s="15">
        <f>Data_1[Cost Per Unit]*Data_1[Units]</f>
        <v>97.350000000000009</v>
      </c>
    </row>
    <row r="41" spans="3:26" x14ac:dyDescent="0.35">
      <c r="C41" t="s">
        <v>10</v>
      </c>
      <c r="D41" t="s">
        <v>37</v>
      </c>
      <c r="E41" t="s">
        <v>23</v>
      </c>
      <c r="F41" s="4">
        <v>4683</v>
      </c>
      <c r="G41" s="5">
        <v>30</v>
      </c>
      <c r="H41">
        <f>VLOOKUP(Data_1[[#This Row],[Product]],products[#All],2,FALSE)</f>
        <v>6.49</v>
      </c>
      <c r="I41" s="15">
        <f>Data_1[Cost Per Unit]*Data_1[Units]</f>
        <v>194.70000000000002</v>
      </c>
    </row>
    <row r="42" spans="3:26" x14ac:dyDescent="0.35">
      <c r="C42" t="s">
        <v>41</v>
      </c>
      <c r="D42" t="s">
        <v>37</v>
      </c>
      <c r="E42" t="s">
        <v>24</v>
      </c>
      <c r="F42" s="4">
        <v>6398</v>
      </c>
      <c r="G42" s="5">
        <v>102</v>
      </c>
      <c r="H42">
        <f>VLOOKUP(Data_1[[#This Row],[Product]],products[#All],2,FALSE)</f>
        <v>4.97</v>
      </c>
      <c r="I42" s="15">
        <f>Data_1[Cost Per Unit]*Data_1[Units]</f>
        <v>506.94</v>
      </c>
    </row>
    <row r="43" spans="3:26" x14ac:dyDescent="0.35">
      <c r="C43" t="s">
        <v>2</v>
      </c>
      <c r="D43" t="s">
        <v>35</v>
      </c>
      <c r="E43" t="s">
        <v>19</v>
      </c>
      <c r="F43" s="4">
        <v>553</v>
      </c>
      <c r="G43" s="5">
        <v>15</v>
      </c>
      <c r="H43">
        <f>VLOOKUP(Data_1[[#This Row],[Product]],products[#All],2,FALSE)</f>
        <v>7.64</v>
      </c>
      <c r="I43" s="15">
        <f>Data_1[Cost Per Unit]*Data_1[Units]</f>
        <v>114.6</v>
      </c>
    </row>
    <row r="44" spans="3:26" x14ac:dyDescent="0.35">
      <c r="C44" t="s">
        <v>8</v>
      </c>
      <c r="D44" t="s">
        <v>39</v>
      </c>
      <c r="E44" t="s">
        <v>30</v>
      </c>
      <c r="F44" s="4">
        <v>7021</v>
      </c>
      <c r="G44" s="5">
        <v>183</v>
      </c>
      <c r="H44">
        <f>VLOOKUP(Data_1[[#This Row],[Product]],products[#All],2,FALSE)</f>
        <v>14.49</v>
      </c>
      <c r="I44" s="15">
        <f>Data_1[Cost Per Unit]*Data_1[Units]</f>
        <v>2651.67</v>
      </c>
    </row>
    <row r="45" spans="3:26" x14ac:dyDescent="0.35">
      <c r="C45" t="s">
        <v>40</v>
      </c>
      <c r="D45" t="s">
        <v>39</v>
      </c>
      <c r="E45" t="s">
        <v>22</v>
      </c>
      <c r="F45" s="4">
        <v>5817</v>
      </c>
      <c r="G45" s="5">
        <v>12</v>
      </c>
      <c r="H45">
        <f>VLOOKUP(Data_1[[#This Row],[Product]],products[#All],2,FALSE)</f>
        <v>9.77</v>
      </c>
      <c r="I45" s="15">
        <f>Data_1[Cost Per Unit]*Data_1[Units]</f>
        <v>117.24</v>
      </c>
    </row>
    <row r="46" spans="3:26" x14ac:dyDescent="0.35">
      <c r="C46" t="s">
        <v>41</v>
      </c>
      <c r="D46" t="s">
        <v>39</v>
      </c>
      <c r="E46" t="s">
        <v>14</v>
      </c>
      <c r="F46" s="4">
        <v>3976</v>
      </c>
      <c r="G46" s="5">
        <v>72</v>
      </c>
      <c r="H46">
        <f>VLOOKUP(Data_1[[#This Row],[Product]],products[#All],2,FALSE)</f>
        <v>11.7</v>
      </c>
      <c r="I46" s="15">
        <f>Data_1[Cost Per Unit]*Data_1[Units]</f>
        <v>842.4</v>
      </c>
    </row>
    <row r="47" spans="3:26" x14ac:dyDescent="0.35">
      <c r="C47" t="s">
        <v>6</v>
      </c>
      <c r="D47" t="s">
        <v>38</v>
      </c>
      <c r="E47" t="s">
        <v>27</v>
      </c>
      <c r="F47" s="4">
        <v>1134</v>
      </c>
      <c r="G47" s="5">
        <v>282</v>
      </c>
      <c r="H47">
        <f>VLOOKUP(Data_1[[#This Row],[Product]],products[#All],2,FALSE)</f>
        <v>16.73</v>
      </c>
      <c r="I47" s="15">
        <f>Data_1[Cost Per Unit]*Data_1[Units]</f>
        <v>4717.8599999999997</v>
      </c>
    </row>
    <row r="48" spans="3:26" x14ac:dyDescent="0.35">
      <c r="C48" t="s">
        <v>2</v>
      </c>
      <c r="D48" t="s">
        <v>39</v>
      </c>
      <c r="E48" t="s">
        <v>28</v>
      </c>
      <c r="F48" s="4">
        <v>6027</v>
      </c>
      <c r="G48" s="5">
        <v>144</v>
      </c>
      <c r="H48">
        <f>VLOOKUP(Data_1[[#This Row],[Product]],products[#All],2,FALSE)</f>
        <v>10.38</v>
      </c>
      <c r="I48" s="15">
        <f>Data_1[Cost Per Unit]*Data_1[Units]</f>
        <v>1494.72</v>
      </c>
    </row>
    <row r="49" spans="3:9" x14ac:dyDescent="0.35">
      <c r="C49" t="s">
        <v>6</v>
      </c>
      <c r="D49" t="s">
        <v>37</v>
      </c>
      <c r="E49" t="s">
        <v>16</v>
      </c>
      <c r="F49" s="4">
        <v>1904</v>
      </c>
      <c r="G49" s="5">
        <v>405</v>
      </c>
      <c r="H49">
        <f>VLOOKUP(Data_1[[#This Row],[Product]],products[#All],2,FALSE)</f>
        <v>8.7899999999999991</v>
      </c>
      <c r="I49" s="15">
        <f>Data_1[Cost Per Unit]*Data_1[Units]</f>
        <v>3559.95</v>
      </c>
    </row>
    <row r="50" spans="3:9" x14ac:dyDescent="0.35">
      <c r="C50" t="s">
        <v>7</v>
      </c>
      <c r="D50" t="s">
        <v>34</v>
      </c>
      <c r="E50" t="s">
        <v>32</v>
      </c>
      <c r="F50" s="4">
        <v>3262</v>
      </c>
      <c r="G50" s="5">
        <v>75</v>
      </c>
      <c r="H50">
        <f>VLOOKUP(Data_1[[#This Row],[Product]],products[#All],2,FALSE)</f>
        <v>8.65</v>
      </c>
      <c r="I50" s="15">
        <f>Data_1[Cost Per Unit]*Data_1[Units]</f>
        <v>648.75</v>
      </c>
    </row>
    <row r="51" spans="3:9" x14ac:dyDescent="0.35">
      <c r="C51" t="s">
        <v>40</v>
      </c>
      <c r="D51" t="s">
        <v>34</v>
      </c>
      <c r="E51" t="s">
        <v>27</v>
      </c>
      <c r="F51" s="4">
        <v>2289</v>
      </c>
      <c r="G51" s="5">
        <v>135</v>
      </c>
      <c r="H51">
        <f>VLOOKUP(Data_1[[#This Row],[Product]],products[#All],2,FALSE)</f>
        <v>16.73</v>
      </c>
      <c r="I51" s="15">
        <f>Data_1[Cost Per Unit]*Data_1[Units]</f>
        <v>2258.5500000000002</v>
      </c>
    </row>
    <row r="52" spans="3:9" x14ac:dyDescent="0.35">
      <c r="C52" t="s">
        <v>5</v>
      </c>
      <c r="D52" t="s">
        <v>34</v>
      </c>
      <c r="E52" t="s">
        <v>27</v>
      </c>
      <c r="F52" s="4">
        <v>6986</v>
      </c>
      <c r="G52" s="5">
        <v>21</v>
      </c>
      <c r="H52">
        <f>VLOOKUP(Data_1[[#This Row],[Product]],products[#All],2,FALSE)</f>
        <v>16.73</v>
      </c>
      <c r="I52" s="15">
        <f>Data_1[Cost Per Unit]*Data_1[Units]</f>
        <v>351.33</v>
      </c>
    </row>
    <row r="53" spans="3:9" x14ac:dyDescent="0.35">
      <c r="C53" t="s">
        <v>2</v>
      </c>
      <c r="D53" t="s">
        <v>38</v>
      </c>
      <c r="E53" t="s">
        <v>23</v>
      </c>
      <c r="F53" s="4">
        <v>4417</v>
      </c>
      <c r="G53" s="5">
        <v>153</v>
      </c>
      <c r="H53">
        <f>VLOOKUP(Data_1[[#This Row],[Product]],products[#All],2,FALSE)</f>
        <v>6.49</v>
      </c>
      <c r="I53" s="15">
        <f>Data_1[Cost Per Unit]*Data_1[Units]</f>
        <v>992.97</v>
      </c>
    </row>
    <row r="54" spans="3:9" x14ac:dyDescent="0.35">
      <c r="C54" t="s">
        <v>6</v>
      </c>
      <c r="D54" t="s">
        <v>34</v>
      </c>
      <c r="E54" t="s">
        <v>15</v>
      </c>
      <c r="F54" s="4">
        <v>1442</v>
      </c>
      <c r="G54" s="5">
        <v>15</v>
      </c>
      <c r="H54">
        <f>VLOOKUP(Data_1[[#This Row],[Product]],products[#All],2,FALSE)</f>
        <v>11.73</v>
      </c>
      <c r="I54" s="15">
        <f>Data_1[Cost Per Unit]*Data_1[Units]</f>
        <v>175.95000000000002</v>
      </c>
    </row>
    <row r="55" spans="3:9" x14ac:dyDescent="0.35">
      <c r="C55" t="s">
        <v>3</v>
      </c>
      <c r="D55" t="s">
        <v>35</v>
      </c>
      <c r="E55" t="s">
        <v>14</v>
      </c>
      <c r="F55" s="4">
        <v>2415</v>
      </c>
      <c r="G55" s="5">
        <v>255</v>
      </c>
      <c r="H55">
        <f>VLOOKUP(Data_1[[#This Row],[Product]],products[#All],2,FALSE)</f>
        <v>11.7</v>
      </c>
      <c r="I55" s="15">
        <f>Data_1[Cost Per Unit]*Data_1[Units]</f>
        <v>2983.5</v>
      </c>
    </row>
    <row r="56" spans="3:9" x14ac:dyDescent="0.35">
      <c r="C56" t="s">
        <v>2</v>
      </c>
      <c r="D56" t="s">
        <v>37</v>
      </c>
      <c r="E56" t="s">
        <v>19</v>
      </c>
      <c r="F56" s="4">
        <v>238</v>
      </c>
      <c r="G56" s="5">
        <v>18</v>
      </c>
      <c r="H56">
        <f>VLOOKUP(Data_1[[#This Row],[Product]],products[#All],2,FALSE)</f>
        <v>7.64</v>
      </c>
      <c r="I56" s="15">
        <f>Data_1[Cost Per Unit]*Data_1[Units]</f>
        <v>137.51999999999998</v>
      </c>
    </row>
    <row r="57" spans="3:9" x14ac:dyDescent="0.35">
      <c r="C57" t="s">
        <v>6</v>
      </c>
      <c r="D57" t="s">
        <v>37</v>
      </c>
      <c r="E57" t="s">
        <v>23</v>
      </c>
      <c r="F57" s="4">
        <v>4949</v>
      </c>
      <c r="G57" s="5">
        <v>189</v>
      </c>
      <c r="H57">
        <f>VLOOKUP(Data_1[[#This Row],[Product]],products[#All],2,FALSE)</f>
        <v>6.49</v>
      </c>
      <c r="I57" s="15">
        <f>Data_1[Cost Per Unit]*Data_1[Units]</f>
        <v>1226.6100000000001</v>
      </c>
    </row>
    <row r="58" spans="3:9" x14ac:dyDescent="0.35">
      <c r="C58" t="s">
        <v>5</v>
      </c>
      <c r="D58" t="s">
        <v>38</v>
      </c>
      <c r="E58" t="s">
        <v>32</v>
      </c>
      <c r="F58" s="4">
        <v>5075</v>
      </c>
      <c r="G58" s="5">
        <v>21</v>
      </c>
      <c r="H58">
        <f>VLOOKUP(Data_1[[#This Row],[Product]],products[#All],2,FALSE)</f>
        <v>8.65</v>
      </c>
      <c r="I58" s="15">
        <f>Data_1[Cost Per Unit]*Data_1[Units]</f>
        <v>181.65</v>
      </c>
    </row>
    <row r="59" spans="3:9" x14ac:dyDescent="0.35">
      <c r="C59" t="s">
        <v>3</v>
      </c>
      <c r="D59" t="s">
        <v>36</v>
      </c>
      <c r="E59" t="s">
        <v>16</v>
      </c>
      <c r="F59" s="4">
        <v>9198</v>
      </c>
      <c r="G59" s="5">
        <v>36</v>
      </c>
      <c r="H59">
        <f>VLOOKUP(Data_1[[#This Row],[Product]],products[#All],2,FALSE)</f>
        <v>8.7899999999999991</v>
      </c>
      <c r="I59" s="15">
        <f>Data_1[Cost Per Unit]*Data_1[Units]</f>
        <v>316.43999999999994</v>
      </c>
    </row>
    <row r="60" spans="3:9" x14ac:dyDescent="0.35">
      <c r="C60" t="s">
        <v>6</v>
      </c>
      <c r="D60" t="s">
        <v>34</v>
      </c>
      <c r="E60" t="s">
        <v>29</v>
      </c>
      <c r="F60" s="4">
        <v>3339</v>
      </c>
      <c r="G60" s="5">
        <v>75</v>
      </c>
      <c r="H60">
        <f>VLOOKUP(Data_1[[#This Row],[Product]],products[#All],2,FALSE)</f>
        <v>7.16</v>
      </c>
      <c r="I60" s="15">
        <f>Data_1[Cost Per Unit]*Data_1[Units]</f>
        <v>537</v>
      </c>
    </row>
    <row r="61" spans="3:9" x14ac:dyDescent="0.35">
      <c r="C61" t="s">
        <v>40</v>
      </c>
      <c r="D61" t="s">
        <v>34</v>
      </c>
      <c r="E61" t="s">
        <v>17</v>
      </c>
      <c r="F61" s="4">
        <v>5019</v>
      </c>
      <c r="G61" s="5">
        <v>156</v>
      </c>
      <c r="H61">
        <f>VLOOKUP(Data_1[[#This Row],[Product]],products[#All],2,FALSE)</f>
        <v>3.11</v>
      </c>
      <c r="I61" s="15">
        <f>Data_1[Cost Per Unit]*Data_1[Units]</f>
        <v>485.15999999999997</v>
      </c>
    </row>
    <row r="62" spans="3:9" x14ac:dyDescent="0.35">
      <c r="C62" t="s">
        <v>5</v>
      </c>
      <c r="D62" t="s">
        <v>36</v>
      </c>
      <c r="E62" t="s">
        <v>16</v>
      </c>
      <c r="F62" s="4">
        <v>16184</v>
      </c>
      <c r="G62" s="5">
        <v>39</v>
      </c>
      <c r="H62">
        <f>VLOOKUP(Data_1[[#This Row],[Product]],products[#All],2,FALSE)</f>
        <v>8.7899999999999991</v>
      </c>
      <c r="I62" s="15">
        <f>Data_1[Cost Per Unit]*Data_1[Units]</f>
        <v>342.80999999999995</v>
      </c>
    </row>
    <row r="63" spans="3:9" x14ac:dyDescent="0.35">
      <c r="C63" t="s">
        <v>6</v>
      </c>
      <c r="D63" t="s">
        <v>36</v>
      </c>
      <c r="E63" t="s">
        <v>21</v>
      </c>
      <c r="F63" s="4">
        <v>497</v>
      </c>
      <c r="G63" s="5">
        <v>63</v>
      </c>
      <c r="H63">
        <f>VLOOKUP(Data_1[[#This Row],[Product]],products[#All],2,FALSE)</f>
        <v>9</v>
      </c>
      <c r="I63" s="15">
        <f>Data_1[Cost Per Unit]*Data_1[Units]</f>
        <v>567</v>
      </c>
    </row>
    <row r="64" spans="3:9" x14ac:dyDescent="0.35">
      <c r="C64" t="s">
        <v>2</v>
      </c>
      <c r="D64" t="s">
        <v>36</v>
      </c>
      <c r="E64" t="s">
        <v>29</v>
      </c>
      <c r="F64" s="4">
        <v>8211</v>
      </c>
      <c r="G64" s="5">
        <v>75</v>
      </c>
      <c r="H64">
        <f>VLOOKUP(Data_1[[#This Row],[Product]],products[#All],2,FALSE)</f>
        <v>7.16</v>
      </c>
      <c r="I64" s="15">
        <f>Data_1[Cost Per Unit]*Data_1[Units]</f>
        <v>537</v>
      </c>
    </row>
    <row r="65" spans="3:9" x14ac:dyDescent="0.35">
      <c r="C65" t="s">
        <v>2</v>
      </c>
      <c r="D65" t="s">
        <v>38</v>
      </c>
      <c r="E65" t="s">
        <v>28</v>
      </c>
      <c r="F65" s="4">
        <v>6580</v>
      </c>
      <c r="G65" s="5">
        <v>183</v>
      </c>
      <c r="H65">
        <f>VLOOKUP(Data_1[[#This Row],[Product]],products[#All],2,FALSE)</f>
        <v>10.38</v>
      </c>
      <c r="I65" s="15">
        <f>Data_1[Cost Per Unit]*Data_1[Units]</f>
        <v>1899.5400000000002</v>
      </c>
    </row>
    <row r="66" spans="3:9" x14ac:dyDescent="0.35">
      <c r="C66" t="s">
        <v>41</v>
      </c>
      <c r="D66" t="s">
        <v>35</v>
      </c>
      <c r="E66" t="s">
        <v>13</v>
      </c>
      <c r="F66" s="4">
        <v>4760</v>
      </c>
      <c r="G66" s="5">
        <v>69</v>
      </c>
      <c r="H66">
        <f>VLOOKUP(Data_1[[#This Row],[Product]],products[#All],2,FALSE)</f>
        <v>9.33</v>
      </c>
      <c r="I66" s="15">
        <f>Data_1[Cost Per Unit]*Data_1[Units]</f>
        <v>643.77</v>
      </c>
    </row>
    <row r="67" spans="3:9" x14ac:dyDescent="0.35">
      <c r="C67" t="s">
        <v>40</v>
      </c>
      <c r="D67" t="s">
        <v>36</v>
      </c>
      <c r="E67" t="s">
        <v>25</v>
      </c>
      <c r="F67" s="4">
        <v>5439</v>
      </c>
      <c r="G67" s="5">
        <v>30</v>
      </c>
      <c r="H67">
        <f>VLOOKUP(Data_1[[#This Row],[Product]],products[#All],2,FALSE)</f>
        <v>13.15</v>
      </c>
      <c r="I67" s="15">
        <f>Data_1[Cost Per Unit]*Data_1[Units]</f>
        <v>394.5</v>
      </c>
    </row>
    <row r="68" spans="3:9" x14ac:dyDescent="0.35">
      <c r="C68" t="s">
        <v>41</v>
      </c>
      <c r="D68" t="s">
        <v>34</v>
      </c>
      <c r="E68" t="s">
        <v>17</v>
      </c>
      <c r="F68" s="4">
        <v>1463</v>
      </c>
      <c r="G68" s="5">
        <v>39</v>
      </c>
      <c r="H68">
        <f>VLOOKUP(Data_1[[#This Row],[Product]],products[#All],2,FALSE)</f>
        <v>3.11</v>
      </c>
      <c r="I68" s="15">
        <f>Data_1[Cost Per Unit]*Data_1[Units]</f>
        <v>121.28999999999999</v>
      </c>
    </row>
    <row r="69" spans="3:9" x14ac:dyDescent="0.35">
      <c r="C69" t="s">
        <v>3</v>
      </c>
      <c r="D69" t="s">
        <v>34</v>
      </c>
      <c r="E69" t="s">
        <v>32</v>
      </c>
      <c r="F69" s="4">
        <v>7777</v>
      </c>
      <c r="G69" s="5">
        <v>504</v>
      </c>
      <c r="H69">
        <f>VLOOKUP(Data_1[[#This Row],[Product]],products[#All],2,FALSE)</f>
        <v>8.65</v>
      </c>
      <c r="I69" s="15">
        <f>Data_1[Cost Per Unit]*Data_1[Units]</f>
        <v>4359.6000000000004</v>
      </c>
    </row>
    <row r="70" spans="3:9" x14ac:dyDescent="0.35">
      <c r="C70" t="s">
        <v>9</v>
      </c>
      <c r="D70" t="s">
        <v>37</v>
      </c>
      <c r="E70" t="s">
        <v>29</v>
      </c>
      <c r="F70" s="4">
        <v>1085</v>
      </c>
      <c r="G70" s="5">
        <v>273</v>
      </c>
      <c r="H70">
        <f>VLOOKUP(Data_1[[#This Row],[Product]],products[#All],2,FALSE)</f>
        <v>7.16</v>
      </c>
      <c r="I70" s="15">
        <f>Data_1[Cost Per Unit]*Data_1[Units]</f>
        <v>1954.68</v>
      </c>
    </row>
    <row r="71" spans="3:9" x14ac:dyDescent="0.35">
      <c r="C71" t="s">
        <v>5</v>
      </c>
      <c r="D71" t="s">
        <v>37</v>
      </c>
      <c r="E71" t="s">
        <v>31</v>
      </c>
      <c r="F71" s="4">
        <v>182</v>
      </c>
      <c r="G71" s="5">
        <v>48</v>
      </c>
      <c r="H71">
        <f>VLOOKUP(Data_1[[#This Row],[Product]],products[#All],2,FALSE)</f>
        <v>5.79</v>
      </c>
      <c r="I71" s="15">
        <f>Data_1[Cost Per Unit]*Data_1[Units]</f>
        <v>277.92</v>
      </c>
    </row>
    <row r="72" spans="3:9" x14ac:dyDescent="0.35">
      <c r="C72" t="s">
        <v>6</v>
      </c>
      <c r="D72" t="s">
        <v>34</v>
      </c>
      <c r="E72" t="s">
        <v>27</v>
      </c>
      <c r="F72" s="4">
        <v>4242</v>
      </c>
      <c r="G72" s="5">
        <v>207</v>
      </c>
      <c r="H72">
        <f>VLOOKUP(Data_1[[#This Row],[Product]],products[#All],2,FALSE)</f>
        <v>16.73</v>
      </c>
      <c r="I72" s="15">
        <f>Data_1[Cost Per Unit]*Data_1[Units]</f>
        <v>3463.11</v>
      </c>
    </row>
    <row r="73" spans="3:9" x14ac:dyDescent="0.35">
      <c r="C73" t="s">
        <v>6</v>
      </c>
      <c r="D73" t="s">
        <v>36</v>
      </c>
      <c r="E73" t="s">
        <v>32</v>
      </c>
      <c r="F73" s="4">
        <v>6118</v>
      </c>
      <c r="G73" s="5">
        <v>9</v>
      </c>
      <c r="H73">
        <f>VLOOKUP(Data_1[[#This Row],[Product]],products[#All],2,FALSE)</f>
        <v>8.65</v>
      </c>
      <c r="I73" s="15">
        <f>Data_1[Cost Per Unit]*Data_1[Units]</f>
        <v>77.850000000000009</v>
      </c>
    </row>
    <row r="74" spans="3:9" x14ac:dyDescent="0.35">
      <c r="C74" t="s">
        <v>10</v>
      </c>
      <c r="D74" t="s">
        <v>36</v>
      </c>
      <c r="E74" t="s">
        <v>23</v>
      </c>
      <c r="F74" s="4">
        <v>2317</v>
      </c>
      <c r="G74" s="5">
        <v>261</v>
      </c>
      <c r="H74">
        <f>VLOOKUP(Data_1[[#This Row],[Product]],products[#All],2,FALSE)</f>
        <v>6.49</v>
      </c>
      <c r="I74" s="15">
        <f>Data_1[Cost Per Unit]*Data_1[Units]</f>
        <v>1693.89</v>
      </c>
    </row>
    <row r="75" spans="3:9" x14ac:dyDescent="0.35">
      <c r="C75" t="s">
        <v>6</v>
      </c>
      <c r="D75" t="s">
        <v>38</v>
      </c>
      <c r="E75" t="s">
        <v>16</v>
      </c>
      <c r="F75" s="4">
        <v>938</v>
      </c>
      <c r="G75" s="5">
        <v>6</v>
      </c>
      <c r="H75">
        <f>VLOOKUP(Data_1[[#This Row],[Product]],products[#All],2,FALSE)</f>
        <v>8.7899999999999991</v>
      </c>
      <c r="I75" s="15">
        <f>Data_1[Cost Per Unit]*Data_1[Units]</f>
        <v>52.739999999999995</v>
      </c>
    </row>
    <row r="76" spans="3:9" x14ac:dyDescent="0.35">
      <c r="C76" t="s">
        <v>8</v>
      </c>
      <c r="D76" t="s">
        <v>37</v>
      </c>
      <c r="E76" t="s">
        <v>15</v>
      </c>
      <c r="F76" s="4">
        <v>9709</v>
      </c>
      <c r="G76" s="5">
        <v>30</v>
      </c>
      <c r="H76">
        <f>VLOOKUP(Data_1[[#This Row],[Product]],products[#All],2,FALSE)</f>
        <v>11.73</v>
      </c>
      <c r="I76" s="15">
        <f>Data_1[Cost Per Unit]*Data_1[Units]</f>
        <v>351.90000000000003</v>
      </c>
    </row>
    <row r="77" spans="3:9" x14ac:dyDescent="0.35">
      <c r="C77" t="s">
        <v>7</v>
      </c>
      <c r="D77" t="s">
        <v>34</v>
      </c>
      <c r="E77" t="s">
        <v>20</v>
      </c>
      <c r="F77" s="4">
        <v>2205</v>
      </c>
      <c r="G77" s="5">
        <v>138</v>
      </c>
      <c r="H77">
        <f>VLOOKUP(Data_1[[#This Row],[Product]],products[#All],2,FALSE)</f>
        <v>10.62</v>
      </c>
      <c r="I77" s="15">
        <f>Data_1[Cost Per Unit]*Data_1[Units]</f>
        <v>1465.56</v>
      </c>
    </row>
    <row r="78" spans="3:9" x14ac:dyDescent="0.35">
      <c r="C78" t="s">
        <v>7</v>
      </c>
      <c r="D78" t="s">
        <v>37</v>
      </c>
      <c r="E78" t="s">
        <v>17</v>
      </c>
      <c r="F78" s="4">
        <v>4487</v>
      </c>
      <c r="G78" s="5">
        <v>111</v>
      </c>
      <c r="H78">
        <f>VLOOKUP(Data_1[[#This Row],[Product]],products[#All],2,FALSE)</f>
        <v>3.11</v>
      </c>
      <c r="I78" s="15">
        <f>Data_1[Cost Per Unit]*Data_1[Units]</f>
        <v>345.21</v>
      </c>
    </row>
    <row r="79" spans="3:9" x14ac:dyDescent="0.35">
      <c r="C79" t="s">
        <v>5</v>
      </c>
      <c r="D79" t="s">
        <v>35</v>
      </c>
      <c r="E79" t="s">
        <v>18</v>
      </c>
      <c r="F79" s="4">
        <v>2415</v>
      </c>
      <c r="G79" s="5">
        <v>15</v>
      </c>
      <c r="H79">
        <f>VLOOKUP(Data_1[[#This Row],[Product]],products[#All],2,FALSE)</f>
        <v>6.47</v>
      </c>
      <c r="I79" s="15">
        <f>Data_1[Cost Per Unit]*Data_1[Units]</f>
        <v>97.05</v>
      </c>
    </row>
    <row r="80" spans="3:9" x14ac:dyDescent="0.35">
      <c r="C80" t="s">
        <v>40</v>
      </c>
      <c r="D80" t="s">
        <v>34</v>
      </c>
      <c r="E80" t="s">
        <v>19</v>
      </c>
      <c r="F80" s="4">
        <v>4018</v>
      </c>
      <c r="G80" s="5">
        <v>162</v>
      </c>
      <c r="H80">
        <f>VLOOKUP(Data_1[[#This Row],[Product]],products[#All],2,FALSE)</f>
        <v>7.64</v>
      </c>
      <c r="I80" s="15">
        <f>Data_1[Cost Per Unit]*Data_1[Units]</f>
        <v>1237.6799999999998</v>
      </c>
    </row>
    <row r="81" spans="3:9" x14ac:dyDescent="0.35">
      <c r="C81" t="s">
        <v>5</v>
      </c>
      <c r="D81" t="s">
        <v>34</v>
      </c>
      <c r="E81" t="s">
        <v>19</v>
      </c>
      <c r="F81" s="4">
        <v>861</v>
      </c>
      <c r="G81" s="5">
        <v>195</v>
      </c>
      <c r="H81">
        <f>VLOOKUP(Data_1[[#This Row],[Product]],products[#All],2,FALSE)</f>
        <v>7.64</v>
      </c>
      <c r="I81" s="15">
        <f>Data_1[Cost Per Unit]*Data_1[Units]</f>
        <v>1489.8</v>
      </c>
    </row>
    <row r="82" spans="3:9" x14ac:dyDescent="0.35">
      <c r="C82" t="s">
        <v>10</v>
      </c>
      <c r="D82" t="s">
        <v>38</v>
      </c>
      <c r="E82" t="s">
        <v>14</v>
      </c>
      <c r="F82" s="4">
        <v>5586</v>
      </c>
      <c r="G82" s="5">
        <v>525</v>
      </c>
      <c r="H82">
        <f>VLOOKUP(Data_1[[#This Row],[Product]],products[#All],2,FALSE)</f>
        <v>11.7</v>
      </c>
      <c r="I82" s="15">
        <f>Data_1[Cost Per Unit]*Data_1[Units]</f>
        <v>6142.5</v>
      </c>
    </row>
    <row r="83" spans="3:9" x14ac:dyDescent="0.35">
      <c r="C83" t="s">
        <v>7</v>
      </c>
      <c r="D83" t="s">
        <v>34</v>
      </c>
      <c r="E83" t="s">
        <v>33</v>
      </c>
      <c r="F83" s="4">
        <v>2226</v>
      </c>
      <c r="G83" s="5">
        <v>48</v>
      </c>
      <c r="H83">
        <f>VLOOKUP(Data_1[[#This Row],[Product]],products[#All],2,FALSE)</f>
        <v>12.37</v>
      </c>
      <c r="I83" s="15">
        <f>Data_1[Cost Per Unit]*Data_1[Units]</f>
        <v>593.76</v>
      </c>
    </row>
    <row r="84" spans="3:9" x14ac:dyDescent="0.35">
      <c r="C84" t="s">
        <v>9</v>
      </c>
      <c r="D84" t="s">
        <v>34</v>
      </c>
      <c r="E84" t="s">
        <v>28</v>
      </c>
      <c r="F84" s="4">
        <v>14329</v>
      </c>
      <c r="G84" s="5">
        <v>150</v>
      </c>
      <c r="H84">
        <f>VLOOKUP(Data_1[[#This Row],[Product]],products[#All],2,FALSE)</f>
        <v>10.38</v>
      </c>
      <c r="I84" s="15">
        <f>Data_1[Cost Per Unit]*Data_1[Units]</f>
        <v>1557.0000000000002</v>
      </c>
    </row>
    <row r="85" spans="3:9" x14ac:dyDescent="0.35">
      <c r="C85" t="s">
        <v>9</v>
      </c>
      <c r="D85" t="s">
        <v>34</v>
      </c>
      <c r="E85" t="s">
        <v>20</v>
      </c>
      <c r="F85" s="4">
        <v>8463</v>
      </c>
      <c r="G85" s="5">
        <v>492</v>
      </c>
      <c r="H85">
        <f>VLOOKUP(Data_1[[#This Row],[Product]],products[#All],2,FALSE)</f>
        <v>10.62</v>
      </c>
      <c r="I85" s="15">
        <f>Data_1[Cost Per Unit]*Data_1[Units]</f>
        <v>5225.04</v>
      </c>
    </row>
    <row r="86" spans="3:9" x14ac:dyDescent="0.35">
      <c r="C86" t="s">
        <v>5</v>
      </c>
      <c r="D86" t="s">
        <v>34</v>
      </c>
      <c r="E86" t="s">
        <v>29</v>
      </c>
      <c r="F86" s="4">
        <v>2891</v>
      </c>
      <c r="G86" s="5">
        <v>102</v>
      </c>
      <c r="H86">
        <f>VLOOKUP(Data_1[[#This Row],[Product]],products[#All],2,FALSE)</f>
        <v>7.16</v>
      </c>
      <c r="I86" s="15">
        <f>Data_1[Cost Per Unit]*Data_1[Units]</f>
        <v>730.32</v>
      </c>
    </row>
    <row r="87" spans="3:9" x14ac:dyDescent="0.35">
      <c r="C87" t="s">
        <v>3</v>
      </c>
      <c r="D87" t="s">
        <v>36</v>
      </c>
      <c r="E87" t="s">
        <v>23</v>
      </c>
      <c r="F87" s="4">
        <v>3773</v>
      </c>
      <c r="G87" s="5">
        <v>165</v>
      </c>
      <c r="H87">
        <f>VLOOKUP(Data_1[[#This Row],[Product]],products[#All],2,FALSE)</f>
        <v>6.49</v>
      </c>
      <c r="I87" s="15">
        <f>Data_1[Cost Per Unit]*Data_1[Units]</f>
        <v>1070.8500000000001</v>
      </c>
    </row>
    <row r="88" spans="3:9" x14ac:dyDescent="0.35">
      <c r="C88" t="s">
        <v>41</v>
      </c>
      <c r="D88" t="s">
        <v>36</v>
      </c>
      <c r="E88" t="s">
        <v>28</v>
      </c>
      <c r="F88" s="4">
        <v>854</v>
      </c>
      <c r="G88" s="5">
        <v>309</v>
      </c>
      <c r="H88">
        <f>VLOOKUP(Data_1[[#This Row],[Product]],products[#All],2,FALSE)</f>
        <v>10.38</v>
      </c>
      <c r="I88" s="15">
        <f>Data_1[Cost Per Unit]*Data_1[Units]</f>
        <v>3207.42</v>
      </c>
    </row>
    <row r="89" spans="3:9" x14ac:dyDescent="0.35">
      <c r="C89" t="s">
        <v>6</v>
      </c>
      <c r="D89" t="s">
        <v>36</v>
      </c>
      <c r="E89" t="s">
        <v>17</v>
      </c>
      <c r="F89" s="4">
        <v>4970</v>
      </c>
      <c r="G89" s="5">
        <v>156</v>
      </c>
      <c r="H89">
        <f>VLOOKUP(Data_1[[#This Row],[Product]],products[#All],2,FALSE)</f>
        <v>3.11</v>
      </c>
      <c r="I89" s="15">
        <f>Data_1[Cost Per Unit]*Data_1[Units]</f>
        <v>485.15999999999997</v>
      </c>
    </row>
    <row r="90" spans="3:9" x14ac:dyDescent="0.35">
      <c r="C90" t="s">
        <v>9</v>
      </c>
      <c r="D90" t="s">
        <v>35</v>
      </c>
      <c r="E90" t="s">
        <v>26</v>
      </c>
      <c r="F90" s="4">
        <v>98</v>
      </c>
      <c r="G90" s="5">
        <v>159</v>
      </c>
      <c r="H90">
        <f>VLOOKUP(Data_1[[#This Row],[Product]],products[#All],2,FALSE)</f>
        <v>5.6</v>
      </c>
      <c r="I90" s="15">
        <f>Data_1[Cost Per Unit]*Data_1[Units]</f>
        <v>890.4</v>
      </c>
    </row>
    <row r="91" spans="3:9" x14ac:dyDescent="0.35">
      <c r="C91" t="s">
        <v>5</v>
      </c>
      <c r="D91" t="s">
        <v>35</v>
      </c>
      <c r="E91" t="s">
        <v>15</v>
      </c>
      <c r="F91" s="4">
        <v>13391</v>
      </c>
      <c r="G91" s="5">
        <v>201</v>
      </c>
      <c r="H91">
        <f>VLOOKUP(Data_1[[#This Row],[Product]],products[#All],2,FALSE)</f>
        <v>11.73</v>
      </c>
      <c r="I91" s="15">
        <f>Data_1[Cost Per Unit]*Data_1[Units]</f>
        <v>2357.73</v>
      </c>
    </row>
    <row r="92" spans="3:9" x14ac:dyDescent="0.35">
      <c r="C92" t="s">
        <v>8</v>
      </c>
      <c r="D92" t="s">
        <v>39</v>
      </c>
      <c r="E92" t="s">
        <v>31</v>
      </c>
      <c r="F92" s="4">
        <v>8890</v>
      </c>
      <c r="G92" s="5">
        <v>210</v>
      </c>
      <c r="H92">
        <f>VLOOKUP(Data_1[[#This Row],[Product]],products[#All],2,FALSE)</f>
        <v>5.79</v>
      </c>
      <c r="I92" s="15">
        <f>Data_1[Cost Per Unit]*Data_1[Units]</f>
        <v>1215.9000000000001</v>
      </c>
    </row>
    <row r="93" spans="3:9" x14ac:dyDescent="0.35">
      <c r="C93" t="s">
        <v>2</v>
      </c>
      <c r="D93" t="s">
        <v>38</v>
      </c>
      <c r="E93" t="s">
        <v>13</v>
      </c>
      <c r="F93" s="4">
        <v>56</v>
      </c>
      <c r="G93" s="5">
        <v>51</v>
      </c>
      <c r="H93">
        <f>VLOOKUP(Data_1[[#This Row],[Product]],products[#All],2,FALSE)</f>
        <v>9.33</v>
      </c>
      <c r="I93" s="15">
        <f>Data_1[Cost Per Unit]*Data_1[Units]</f>
        <v>475.83</v>
      </c>
    </row>
    <row r="94" spans="3:9" x14ac:dyDescent="0.35">
      <c r="C94" t="s">
        <v>3</v>
      </c>
      <c r="D94" t="s">
        <v>36</v>
      </c>
      <c r="E94" t="s">
        <v>25</v>
      </c>
      <c r="F94" s="4">
        <v>3339</v>
      </c>
      <c r="G94" s="5">
        <v>39</v>
      </c>
      <c r="H94">
        <f>VLOOKUP(Data_1[[#This Row],[Product]],products[#All],2,FALSE)</f>
        <v>13.15</v>
      </c>
      <c r="I94" s="15">
        <f>Data_1[Cost Per Unit]*Data_1[Units]</f>
        <v>512.85</v>
      </c>
    </row>
    <row r="95" spans="3:9" x14ac:dyDescent="0.35">
      <c r="C95" t="s">
        <v>10</v>
      </c>
      <c r="D95" t="s">
        <v>35</v>
      </c>
      <c r="E95" t="s">
        <v>18</v>
      </c>
      <c r="F95" s="4">
        <v>3808</v>
      </c>
      <c r="G95" s="5">
        <v>279</v>
      </c>
      <c r="H95">
        <f>VLOOKUP(Data_1[[#This Row],[Product]],products[#All],2,FALSE)</f>
        <v>6.47</v>
      </c>
      <c r="I95" s="15">
        <f>Data_1[Cost Per Unit]*Data_1[Units]</f>
        <v>1805.1299999999999</v>
      </c>
    </row>
    <row r="96" spans="3:9" x14ac:dyDescent="0.35">
      <c r="C96" t="s">
        <v>10</v>
      </c>
      <c r="D96" t="s">
        <v>38</v>
      </c>
      <c r="E96" t="s">
        <v>13</v>
      </c>
      <c r="F96" s="4">
        <v>63</v>
      </c>
      <c r="G96" s="5">
        <v>123</v>
      </c>
      <c r="H96">
        <f>VLOOKUP(Data_1[[#This Row],[Product]],products[#All],2,FALSE)</f>
        <v>9.33</v>
      </c>
      <c r="I96" s="15">
        <f>Data_1[Cost Per Unit]*Data_1[Units]</f>
        <v>1147.5899999999999</v>
      </c>
    </row>
    <row r="97" spans="3:9" x14ac:dyDescent="0.35">
      <c r="C97" t="s">
        <v>2</v>
      </c>
      <c r="D97" t="s">
        <v>39</v>
      </c>
      <c r="E97" t="s">
        <v>27</v>
      </c>
      <c r="F97" s="4">
        <v>7812</v>
      </c>
      <c r="G97" s="5">
        <v>81</v>
      </c>
      <c r="H97">
        <f>VLOOKUP(Data_1[[#This Row],[Product]],products[#All],2,FALSE)</f>
        <v>16.73</v>
      </c>
      <c r="I97" s="15">
        <f>Data_1[Cost Per Unit]*Data_1[Units]</f>
        <v>1355.13</v>
      </c>
    </row>
    <row r="98" spans="3:9" x14ac:dyDescent="0.35">
      <c r="C98" t="s">
        <v>40</v>
      </c>
      <c r="D98" t="s">
        <v>37</v>
      </c>
      <c r="E98" t="s">
        <v>19</v>
      </c>
      <c r="F98" s="4">
        <v>7693</v>
      </c>
      <c r="G98" s="5">
        <v>21</v>
      </c>
      <c r="H98">
        <f>VLOOKUP(Data_1[[#This Row],[Product]],products[#All],2,FALSE)</f>
        <v>7.64</v>
      </c>
      <c r="I98" s="15">
        <f>Data_1[Cost Per Unit]*Data_1[Units]</f>
        <v>160.44</v>
      </c>
    </row>
    <row r="99" spans="3:9" x14ac:dyDescent="0.35">
      <c r="C99" t="s">
        <v>3</v>
      </c>
      <c r="D99" t="s">
        <v>36</v>
      </c>
      <c r="E99" t="s">
        <v>28</v>
      </c>
      <c r="F99" s="4">
        <v>973</v>
      </c>
      <c r="G99" s="5">
        <v>162</v>
      </c>
      <c r="H99">
        <f>VLOOKUP(Data_1[[#This Row],[Product]],products[#All],2,FALSE)</f>
        <v>10.38</v>
      </c>
      <c r="I99" s="15">
        <f>Data_1[Cost Per Unit]*Data_1[Units]</f>
        <v>1681.5600000000002</v>
      </c>
    </row>
    <row r="100" spans="3:9" x14ac:dyDescent="0.35">
      <c r="C100" t="s">
        <v>10</v>
      </c>
      <c r="D100" t="s">
        <v>35</v>
      </c>
      <c r="E100" t="s">
        <v>21</v>
      </c>
      <c r="F100" s="4">
        <v>567</v>
      </c>
      <c r="G100" s="5">
        <v>228</v>
      </c>
      <c r="H100">
        <f>VLOOKUP(Data_1[[#This Row],[Product]],products[#All],2,FALSE)</f>
        <v>9</v>
      </c>
      <c r="I100" s="15">
        <f>Data_1[Cost Per Unit]*Data_1[Units]</f>
        <v>2052</v>
      </c>
    </row>
    <row r="101" spans="3:9" x14ac:dyDescent="0.35">
      <c r="C101" t="s">
        <v>10</v>
      </c>
      <c r="D101" t="s">
        <v>36</v>
      </c>
      <c r="E101" t="s">
        <v>29</v>
      </c>
      <c r="F101" s="4">
        <v>2471</v>
      </c>
      <c r="G101" s="5">
        <v>342</v>
      </c>
      <c r="H101">
        <f>VLOOKUP(Data_1[[#This Row],[Product]],products[#All],2,FALSE)</f>
        <v>7.16</v>
      </c>
      <c r="I101" s="15">
        <f>Data_1[Cost Per Unit]*Data_1[Units]</f>
        <v>2448.7200000000003</v>
      </c>
    </row>
    <row r="102" spans="3:9" x14ac:dyDescent="0.35">
      <c r="C102" t="s">
        <v>5</v>
      </c>
      <c r="D102" t="s">
        <v>38</v>
      </c>
      <c r="E102" t="s">
        <v>13</v>
      </c>
      <c r="F102" s="4">
        <v>7189</v>
      </c>
      <c r="G102" s="5">
        <v>54</v>
      </c>
      <c r="H102">
        <f>VLOOKUP(Data_1[[#This Row],[Product]],products[#All],2,FALSE)</f>
        <v>9.33</v>
      </c>
      <c r="I102" s="15">
        <f>Data_1[Cost Per Unit]*Data_1[Units]</f>
        <v>503.82</v>
      </c>
    </row>
    <row r="103" spans="3:9" x14ac:dyDescent="0.35">
      <c r="C103" t="s">
        <v>41</v>
      </c>
      <c r="D103" t="s">
        <v>35</v>
      </c>
      <c r="E103" t="s">
        <v>28</v>
      </c>
      <c r="F103" s="4">
        <v>7455</v>
      </c>
      <c r="G103" s="5">
        <v>216</v>
      </c>
      <c r="H103">
        <f>VLOOKUP(Data_1[[#This Row],[Product]],products[#All],2,FALSE)</f>
        <v>10.38</v>
      </c>
      <c r="I103" s="15">
        <f>Data_1[Cost Per Unit]*Data_1[Units]</f>
        <v>2242.0800000000004</v>
      </c>
    </row>
    <row r="104" spans="3:9" x14ac:dyDescent="0.35">
      <c r="C104" t="s">
        <v>3</v>
      </c>
      <c r="D104" t="s">
        <v>34</v>
      </c>
      <c r="E104" t="s">
        <v>26</v>
      </c>
      <c r="F104" s="4">
        <v>3108</v>
      </c>
      <c r="G104" s="5">
        <v>54</v>
      </c>
      <c r="H104">
        <f>VLOOKUP(Data_1[[#This Row],[Product]],products[#All],2,FALSE)</f>
        <v>5.6</v>
      </c>
      <c r="I104" s="15">
        <f>Data_1[Cost Per Unit]*Data_1[Units]</f>
        <v>302.39999999999998</v>
      </c>
    </row>
    <row r="105" spans="3:9" x14ac:dyDescent="0.35">
      <c r="C105" t="s">
        <v>6</v>
      </c>
      <c r="D105" t="s">
        <v>38</v>
      </c>
      <c r="E105" t="s">
        <v>25</v>
      </c>
      <c r="F105" s="4">
        <v>469</v>
      </c>
      <c r="G105" s="5">
        <v>75</v>
      </c>
      <c r="H105">
        <f>VLOOKUP(Data_1[[#This Row],[Product]],products[#All],2,FALSE)</f>
        <v>13.15</v>
      </c>
      <c r="I105" s="15">
        <f>Data_1[Cost Per Unit]*Data_1[Units]</f>
        <v>986.25</v>
      </c>
    </row>
    <row r="106" spans="3:9" x14ac:dyDescent="0.35">
      <c r="C106" t="s">
        <v>9</v>
      </c>
      <c r="D106" t="s">
        <v>37</v>
      </c>
      <c r="E106" t="s">
        <v>23</v>
      </c>
      <c r="F106" s="4">
        <v>2737</v>
      </c>
      <c r="G106" s="5">
        <v>93</v>
      </c>
      <c r="H106">
        <f>VLOOKUP(Data_1[[#This Row],[Product]],products[#All],2,FALSE)</f>
        <v>6.49</v>
      </c>
      <c r="I106" s="15">
        <f>Data_1[Cost Per Unit]*Data_1[Units]</f>
        <v>603.57000000000005</v>
      </c>
    </row>
    <row r="107" spans="3:9" x14ac:dyDescent="0.35">
      <c r="C107" t="s">
        <v>9</v>
      </c>
      <c r="D107" t="s">
        <v>37</v>
      </c>
      <c r="E107" t="s">
        <v>25</v>
      </c>
      <c r="F107" s="4">
        <v>4305</v>
      </c>
      <c r="G107" s="5">
        <v>156</v>
      </c>
      <c r="H107">
        <f>VLOOKUP(Data_1[[#This Row],[Product]],products[#All],2,FALSE)</f>
        <v>13.15</v>
      </c>
      <c r="I107" s="15">
        <f>Data_1[Cost Per Unit]*Data_1[Units]</f>
        <v>2051.4</v>
      </c>
    </row>
    <row r="108" spans="3:9" x14ac:dyDescent="0.35">
      <c r="C108" t="s">
        <v>9</v>
      </c>
      <c r="D108" t="s">
        <v>38</v>
      </c>
      <c r="E108" t="s">
        <v>17</v>
      </c>
      <c r="F108" s="4">
        <v>2408</v>
      </c>
      <c r="G108" s="5">
        <v>9</v>
      </c>
      <c r="H108">
        <f>VLOOKUP(Data_1[[#This Row],[Product]],products[#All],2,FALSE)</f>
        <v>3.11</v>
      </c>
      <c r="I108" s="15">
        <f>Data_1[Cost Per Unit]*Data_1[Units]</f>
        <v>27.99</v>
      </c>
    </row>
    <row r="109" spans="3:9" x14ac:dyDescent="0.35">
      <c r="C109" t="s">
        <v>3</v>
      </c>
      <c r="D109" t="s">
        <v>36</v>
      </c>
      <c r="E109" t="s">
        <v>19</v>
      </c>
      <c r="F109" s="4">
        <v>1281</v>
      </c>
      <c r="G109" s="5">
        <v>18</v>
      </c>
      <c r="H109">
        <f>VLOOKUP(Data_1[[#This Row],[Product]],products[#All],2,FALSE)</f>
        <v>7.64</v>
      </c>
      <c r="I109" s="15">
        <f>Data_1[Cost Per Unit]*Data_1[Units]</f>
        <v>137.51999999999998</v>
      </c>
    </row>
    <row r="110" spans="3:9" x14ac:dyDescent="0.35">
      <c r="C110" t="s">
        <v>40</v>
      </c>
      <c r="D110" t="s">
        <v>35</v>
      </c>
      <c r="E110" t="s">
        <v>32</v>
      </c>
      <c r="F110" s="4">
        <v>12348</v>
      </c>
      <c r="G110" s="5">
        <v>234</v>
      </c>
      <c r="H110">
        <f>VLOOKUP(Data_1[[#This Row],[Product]],products[#All],2,FALSE)</f>
        <v>8.65</v>
      </c>
      <c r="I110" s="15">
        <f>Data_1[Cost Per Unit]*Data_1[Units]</f>
        <v>2024.1000000000001</v>
      </c>
    </row>
    <row r="111" spans="3:9" x14ac:dyDescent="0.35">
      <c r="C111" t="s">
        <v>3</v>
      </c>
      <c r="D111" t="s">
        <v>34</v>
      </c>
      <c r="E111" t="s">
        <v>28</v>
      </c>
      <c r="F111" s="4">
        <v>3689</v>
      </c>
      <c r="G111" s="5">
        <v>312</v>
      </c>
      <c r="H111">
        <f>VLOOKUP(Data_1[[#This Row],[Product]],products[#All],2,FALSE)</f>
        <v>10.38</v>
      </c>
      <c r="I111" s="15">
        <f>Data_1[Cost Per Unit]*Data_1[Units]</f>
        <v>3238.5600000000004</v>
      </c>
    </row>
    <row r="112" spans="3:9" x14ac:dyDescent="0.35">
      <c r="C112" t="s">
        <v>7</v>
      </c>
      <c r="D112" t="s">
        <v>36</v>
      </c>
      <c r="E112" t="s">
        <v>19</v>
      </c>
      <c r="F112" s="4">
        <v>2870</v>
      </c>
      <c r="G112" s="5">
        <v>300</v>
      </c>
      <c r="H112">
        <f>VLOOKUP(Data_1[[#This Row],[Product]],products[#All],2,FALSE)</f>
        <v>7.64</v>
      </c>
      <c r="I112" s="15">
        <f>Data_1[Cost Per Unit]*Data_1[Units]</f>
        <v>2292</v>
      </c>
    </row>
    <row r="113" spans="3:9" x14ac:dyDescent="0.35">
      <c r="C113" t="s">
        <v>2</v>
      </c>
      <c r="D113" t="s">
        <v>36</v>
      </c>
      <c r="E113" t="s">
        <v>27</v>
      </c>
      <c r="F113" s="4">
        <v>798</v>
      </c>
      <c r="G113" s="5">
        <v>519</v>
      </c>
      <c r="H113">
        <f>VLOOKUP(Data_1[[#This Row],[Product]],products[#All],2,FALSE)</f>
        <v>16.73</v>
      </c>
      <c r="I113" s="15">
        <f>Data_1[Cost Per Unit]*Data_1[Units]</f>
        <v>8682.8700000000008</v>
      </c>
    </row>
    <row r="114" spans="3:9" x14ac:dyDescent="0.35">
      <c r="C114" t="s">
        <v>41</v>
      </c>
      <c r="D114" t="s">
        <v>37</v>
      </c>
      <c r="E114" t="s">
        <v>21</v>
      </c>
      <c r="F114" s="4">
        <v>2933</v>
      </c>
      <c r="G114" s="5">
        <v>9</v>
      </c>
      <c r="H114">
        <f>VLOOKUP(Data_1[[#This Row],[Product]],products[#All],2,FALSE)</f>
        <v>9</v>
      </c>
      <c r="I114" s="15">
        <f>Data_1[Cost Per Unit]*Data_1[Units]</f>
        <v>81</v>
      </c>
    </row>
    <row r="115" spans="3:9" x14ac:dyDescent="0.35">
      <c r="C115" t="s">
        <v>5</v>
      </c>
      <c r="D115" t="s">
        <v>35</v>
      </c>
      <c r="E115" t="s">
        <v>4</v>
      </c>
      <c r="F115" s="4">
        <v>2744</v>
      </c>
      <c r="G115" s="5">
        <v>9</v>
      </c>
      <c r="H115">
        <f>VLOOKUP(Data_1[[#This Row],[Product]],products[#All],2,FALSE)</f>
        <v>11.88</v>
      </c>
      <c r="I115" s="15">
        <f>Data_1[Cost Per Unit]*Data_1[Units]</f>
        <v>106.92</v>
      </c>
    </row>
    <row r="116" spans="3:9" x14ac:dyDescent="0.35">
      <c r="C116" t="s">
        <v>40</v>
      </c>
      <c r="D116" t="s">
        <v>36</v>
      </c>
      <c r="E116" t="s">
        <v>33</v>
      </c>
      <c r="F116" s="4">
        <v>9772</v>
      </c>
      <c r="G116" s="5">
        <v>90</v>
      </c>
      <c r="H116">
        <f>VLOOKUP(Data_1[[#This Row],[Product]],products[#All],2,FALSE)</f>
        <v>12.37</v>
      </c>
      <c r="I116" s="15">
        <f>Data_1[Cost Per Unit]*Data_1[Units]</f>
        <v>1113.3</v>
      </c>
    </row>
    <row r="117" spans="3:9" x14ac:dyDescent="0.35">
      <c r="C117" t="s">
        <v>7</v>
      </c>
      <c r="D117" t="s">
        <v>34</v>
      </c>
      <c r="E117" t="s">
        <v>25</v>
      </c>
      <c r="F117" s="4">
        <v>1568</v>
      </c>
      <c r="G117" s="5">
        <v>96</v>
      </c>
      <c r="H117">
        <f>VLOOKUP(Data_1[[#This Row],[Product]],products[#All],2,FALSE)</f>
        <v>13.15</v>
      </c>
      <c r="I117" s="15">
        <f>Data_1[Cost Per Unit]*Data_1[Units]</f>
        <v>1262.4000000000001</v>
      </c>
    </row>
    <row r="118" spans="3:9" x14ac:dyDescent="0.35">
      <c r="C118" t="s">
        <v>2</v>
      </c>
      <c r="D118" t="s">
        <v>36</v>
      </c>
      <c r="E118" t="s">
        <v>16</v>
      </c>
      <c r="F118" s="4">
        <v>11417</v>
      </c>
      <c r="G118" s="5">
        <v>21</v>
      </c>
      <c r="H118">
        <f>VLOOKUP(Data_1[[#This Row],[Product]],products[#All],2,FALSE)</f>
        <v>8.7899999999999991</v>
      </c>
      <c r="I118" s="15">
        <f>Data_1[Cost Per Unit]*Data_1[Units]</f>
        <v>184.58999999999997</v>
      </c>
    </row>
    <row r="119" spans="3:9" x14ac:dyDescent="0.35">
      <c r="C119" t="s">
        <v>40</v>
      </c>
      <c r="D119" t="s">
        <v>34</v>
      </c>
      <c r="E119" t="s">
        <v>26</v>
      </c>
      <c r="F119" s="4">
        <v>6748</v>
      </c>
      <c r="G119" s="5">
        <v>48</v>
      </c>
      <c r="H119">
        <f>VLOOKUP(Data_1[[#This Row],[Product]],products[#All],2,FALSE)</f>
        <v>5.6</v>
      </c>
      <c r="I119" s="15">
        <f>Data_1[Cost Per Unit]*Data_1[Units]</f>
        <v>268.79999999999995</v>
      </c>
    </row>
    <row r="120" spans="3:9" x14ac:dyDescent="0.35">
      <c r="C120" t="s">
        <v>10</v>
      </c>
      <c r="D120" t="s">
        <v>36</v>
      </c>
      <c r="E120" t="s">
        <v>27</v>
      </c>
      <c r="F120" s="4">
        <v>1407</v>
      </c>
      <c r="G120" s="5">
        <v>72</v>
      </c>
      <c r="H120">
        <f>VLOOKUP(Data_1[[#This Row],[Product]],products[#All],2,FALSE)</f>
        <v>16.73</v>
      </c>
      <c r="I120" s="15">
        <f>Data_1[Cost Per Unit]*Data_1[Units]</f>
        <v>1204.56</v>
      </c>
    </row>
    <row r="121" spans="3:9" x14ac:dyDescent="0.35">
      <c r="C121" t="s">
        <v>8</v>
      </c>
      <c r="D121" t="s">
        <v>35</v>
      </c>
      <c r="E121" t="s">
        <v>29</v>
      </c>
      <c r="F121" s="4">
        <v>2023</v>
      </c>
      <c r="G121" s="5">
        <v>168</v>
      </c>
      <c r="H121">
        <f>VLOOKUP(Data_1[[#This Row],[Product]],products[#All],2,FALSE)</f>
        <v>7.16</v>
      </c>
      <c r="I121" s="15">
        <f>Data_1[Cost Per Unit]*Data_1[Units]</f>
        <v>1202.8800000000001</v>
      </c>
    </row>
    <row r="122" spans="3:9" x14ac:dyDescent="0.35">
      <c r="C122" t="s">
        <v>5</v>
      </c>
      <c r="D122" t="s">
        <v>39</v>
      </c>
      <c r="E122" t="s">
        <v>26</v>
      </c>
      <c r="F122" s="4">
        <v>5236</v>
      </c>
      <c r="G122" s="5">
        <v>51</v>
      </c>
      <c r="H122">
        <f>VLOOKUP(Data_1[[#This Row],[Product]],products[#All],2,FALSE)</f>
        <v>5.6</v>
      </c>
      <c r="I122" s="15">
        <f>Data_1[Cost Per Unit]*Data_1[Units]</f>
        <v>285.59999999999997</v>
      </c>
    </row>
    <row r="123" spans="3:9" x14ac:dyDescent="0.35">
      <c r="C123" t="s">
        <v>41</v>
      </c>
      <c r="D123" t="s">
        <v>36</v>
      </c>
      <c r="E123" t="s">
        <v>19</v>
      </c>
      <c r="F123" s="4">
        <v>1925</v>
      </c>
      <c r="G123" s="5">
        <v>192</v>
      </c>
      <c r="H123">
        <f>VLOOKUP(Data_1[[#This Row],[Product]],products[#All],2,FALSE)</f>
        <v>7.64</v>
      </c>
      <c r="I123" s="15">
        <f>Data_1[Cost Per Unit]*Data_1[Units]</f>
        <v>1466.8799999999999</v>
      </c>
    </row>
    <row r="124" spans="3:9" x14ac:dyDescent="0.35">
      <c r="C124" t="s">
        <v>7</v>
      </c>
      <c r="D124" t="s">
        <v>37</v>
      </c>
      <c r="E124" t="s">
        <v>14</v>
      </c>
      <c r="F124" s="4">
        <v>6608</v>
      </c>
      <c r="G124" s="5">
        <v>225</v>
      </c>
      <c r="H124">
        <f>VLOOKUP(Data_1[[#This Row],[Product]],products[#All],2,FALSE)</f>
        <v>11.7</v>
      </c>
      <c r="I124" s="15">
        <f>Data_1[Cost Per Unit]*Data_1[Units]</f>
        <v>2632.5</v>
      </c>
    </row>
    <row r="125" spans="3:9" x14ac:dyDescent="0.35">
      <c r="C125" t="s">
        <v>6</v>
      </c>
      <c r="D125" t="s">
        <v>34</v>
      </c>
      <c r="E125" t="s">
        <v>26</v>
      </c>
      <c r="F125" s="4">
        <v>8008</v>
      </c>
      <c r="G125" s="5">
        <v>456</v>
      </c>
      <c r="H125">
        <f>VLOOKUP(Data_1[[#This Row],[Product]],products[#All],2,FALSE)</f>
        <v>5.6</v>
      </c>
      <c r="I125" s="15">
        <f>Data_1[Cost Per Unit]*Data_1[Units]</f>
        <v>2553.6</v>
      </c>
    </row>
    <row r="126" spans="3:9" x14ac:dyDescent="0.35">
      <c r="C126" t="s">
        <v>10</v>
      </c>
      <c r="D126" t="s">
        <v>34</v>
      </c>
      <c r="E126" t="s">
        <v>25</v>
      </c>
      <c r="F126" s="4">
        <v>1428</v>
      </c>
      <c r="G126" s="5">
        <v>93</v>
      </c>
      <c r="H126">
        <f>VLOOKUP(Data_1[[#This Row],[Product]],products[#All],2,FALSE)</f>
        <v>13.15</v>
      </c>
      <c r="I126" s="15">
        <f>Data_1[Cost Per Unit]*Data_1[Units]</f>
        <v>1222.95</v>
      </c>
    </row>
    <row r="127" spans="3:9" x14ac:dyDescent="0.35">
      <c r="C127" t="s">
        <v>6</v>
      </c>
      <c r="D127" t="s">
        <v>34</v>
      </c>
      <c r="E127" t="s">
        <v>4</v>
      </c>
      <c r="F127" s="4">
        <v>525</v>
      </c>
      <c r="G127" s="5">
        <v>48</v>
      </c>
      <c r="H127">
        <f>VLOOKUP(Data_1[[#This Row],[Product]],products[#All],2,FALSE)</f>
        <v>11.88</v>
      </c>
      <c r="I127" s="15">
        <f>Data_1[Cost Per Unit]*Data_1[Units]</f>
        <v>570.24</v>
      </c>
    </row>
    <row r="128" spans="3:9" x14ac:dyDescent="0.35">
      <c r="C128" t="s">
        <v>6</v>
      </c>
      <c r="D128" t="s">
        <v>37</v>
      </c>
      <c r="E128" t="s">
        <v>18</v>
      </c>
      <c r="F128" s="4">
        <v>1505</v>
      </c>
      <c r="G128" s="5">
        <v>102</v>
      </c>
      <c r="H128">
        <f>VLOOKUP(Data_1[[#This Row],[Product]],products[#All],2,FALSE)</f>
        <v>6.47</v>
      </c>
      <c r="I128" s="15">
        <f>Data_1[Cost Per Unit]*Data_1[Units]</f>
        <v>659.93999999999994</v>
      </c>
    </row>
    <row r="129" spans="3:9" x14ac:dyDescent="0.35">
      <c r="C129" t="s">
        <v>7</v>
      </c>
      <c r="D129" t="s">
        <v>35</v>
      </c>
      <c r="E129" t="s">
        <v>30</v>
      </c>
      <c r="F129" s="4">
        <v>6755</v>
      </c>
      <c r="G129" s="5">
        <v>252</v>
      </c>
      <c r="H129">
        <f>VLOOKUP(Data_1[[#This Row],[Product]],products[#All],2,FALSE)</f>
        <v>14.49</v>
      </c>
      <c r="I129" s="15">
        <f>Data_1[Cost Per Unit]*Data_1[Units]</f>
        <v>3651.48</v>
      </c>
    </row>
    <row r="130" spans="3:9" x14ac:dyDescent="0.35">
      <c r="C130" t="s">
        <v>2</v>
      </c>
      <c r="D130" t="s">
        <v>37</v>
      </c>
      <c r="E130" t="s">
        <v>18</v>
      </c>
      <c r="F130" s="4">
        <v>11571</v>
      </c>
      <c r="G130" s="5">
        <v>138</v>
      </c>
      <c r="H130">
        <f>VLOOKUP(Data_1[[#This Row],[Product]],products[#All],2,FALSE)</f>
        <v>6.47</v>
      </c>
      <c r="I130" s="15">
        <f>Data_1[Cost Per Unit]*Data_1[Units]</f>
        <v>892.86</v>
      </c>
    </row>
    <row r="131" spans="3:9" x14ac:dyDescent="0.35">
      <c r="C131" t="s">
        <v>40</v>
      </c>
      <c r="D131" t="s">
        <v>38</v>
      </c>
      <c r="E131" t="s">
        <v>25</v>
      </c>
      <c r="F131" s="4">
        <v>2541</v>
      </c>
      <c r="G131" s="5">
        <v>90</v>
      </c>
      <c r="H131">
        <f>VLOOKUP(Data_1[[#This Row],[Product]],products[#All],2,FALSE)</f>
        <v>13.15</v>
      </c>
      <c r="I131" s="15">
        <f>Data_1[Cost Per Unit]*Data_1[Units]</f>
        <v>1183.5</v>
      </c>
    </row>
    <row r="132" spans="3:9" x14ac:dyDescent="0.35">
      <c r="C132" t="s">
        <v>41</v>
      </c>
      <c r="D132" t="s">
        <v>37</v>
      </c>
      <c r="E132" t="s">
        <v>30</v>
      </c>
      <c r="F132" s="4">
        <v>1526</v>
      </c>
      <c r="G132" s="5">
        <v>240</v>
      </c>
      <c r="H132">
        <f>VLOOKUP(Data_1[[#This Row],[Product]],products[#All],2,FALSE)</f>
        <v>14.49</v>
      </c>
      <c r="I132" s="15">
        <f>Data_1[Cost Per Unit]*Data_1[Units]</f>
        <v>3477.6</v>
      </c>
    </row>
    <row r="133" spans="3:9" x14ac:dyDescent="0.35">
      <c r="C133" t="s">
        <v>40</v>
      </c>
      <c r="D133" t="s">
        <v>38</v>
      </c>
      <c r="E133" t="s">
        <v>4</v>
      </c>
      <c r="F133" s="4">
        <v>6125</v>
      </c>
      <c r="G133" s="5">
        <v>102</v>
      </c>
      <c r="H133">
        <f>VLOOKUP(Data_1[[#This Row],[Product]],products[#All],2,FALSE)</f>
        <v>11.88</v>
      </c>
      <c r="I133" s="15">
        <f>Data_1[Cost Per Unit]*Data_1[Units]</f>
        <v>1211.76</v>
      </c>
    </row>
    <row r="134" spans="3:9" x14ac:dyDescent="0.35">
      <c r="C134" t="s">
        <v>41</v>
      </c>
      <c r="D134" t="s">
        <v>35</v>
      </c>
      <c r="E134" t="s">
        <v>27</v>
      </c>
      <c r="F134" s="4">
        <v>847</v>
      </c>
      <c r="G134" s="5">
        <v>129</v>
      </c>
      <c r="H134">
        <f>VLOOKUP(Data_1[[#This Row],[Product]],products[#All],2,FALSE)</f>
        <v>16.73</v>
      </c>
      <c r="I134" s="15">
        <f>Data_1[Cost Per Unit]*Data_1[Units]</f>
        <v>2158.17</v>
      </c>
    </row>
    <row r="135" spans="3:9" x14ac:dyDescent="0.35">
      <c r="C135" t="s">
        <v>8</v>
      </c>
      <c r="D135" t="s">
        <v>35</v>
      </c>
      <c r="E135" t="s">
        <v>27</v>
      </c>
      <c r="F135" s="4">
        <v>4753</v>
      </c>
      <c r="G135" s="5">
        <v>300</v>
      </c>
      <c r="H135">
        <f>VLOOKUP(Data_1[[#This Row],[Product]],products[#All],2,FALSE)</f>
        <v>16.73</v>
      </c>
      <c r="I135" s="15">
        <f>Data_1[Cost Per Unit]*Data_1[Units]</f>
        <v>5019</v>
      </c>
    </row>
    <row r="136" spans="3:9" x14ac:dyDescent="0.35">
      <c r="C136" t="s">
        <v>6</v>
      </c>
      <c r="D136" t="s">
        <v>38</v>
      </c>
      <c r="E136" t="s">
        <v>33</v>
      </c>
      <c r="F136" s="4">
        <v>959</v>
      </c>
      <c r="G136" s="5">
        <v>135</v>
      </c>
      <c r="H136">
        <f>VLOOKUP(Data_1[[#This Row],[Product]],products[#All],2,FALSE)</f>
        <v>12.37</v>
      </c>
      <c r="I136" s="15">
        <f>Data_1[Cost Per Unit]*Data_1[Units]</f>
        <v>1669.9499999999998</v>
      </c>
    </row>
    <row r="137" spans="3:9" x14ac:dyDescent="0.35">
      <c r="C137" t="s">
        <v>7</v>
      </c>
      <c r="D137" t="s">
        <v>35</v>
      </c>
      <c r="E137" t="s">
        <v>24</v>
      </c>
      <c r="F137" s="4">
        <v>2793</v>
      </c>
      <c r="G137" s="5">
        <v>114</v>
      </c>
      <c r="H137">
        <f>VLOOKUP(Data_1[[#This Row],[Product]],products[#All],2,FALSE)</f>
        <v>4.97</v>
      </c>
      <c r="I137" s="15">
        <f>Data_1[Cost Per Unit]*Data_1[Units]</f>
        <v>566.57999999999993</v>
      </c>
    </row>
    <row r="138" spans="3:9" x14ac:dyDescent="0.35">
      <c r="C138" t="s">
        <v>7</v>
      </c>
      <c r="D138" t="s">
        <v>35</v>
      </c>
      <c r="E138" t="s">
        <v>14</v>
      </c>
      <c r="F138" s="4">
        <v>4606</v>
      </c>
      <c r="G138" s="5">
        <v>63</v>
      </c>
      <c r="H138">
        <f>VLOOKUP(Data_1[[#This Row],[Product]],products[#All],2,FALSE)</f>
        <v>11.7</v>
      </c>
      <c r="I138" s="15">
        <f>Data_1[Cost Per Unit]*Data_1[Units]</f>
        <v>737.09999999999991</v>
      </c>
    </row>
    <row r="139" spans="3:9" x14ac:dyDescent="0.35">
      <c r="C139" t="s">
        <v>7</v>
      </c>
      <c r="D139" t="s">
        <v>36</v>
      </c>
      <c r="E139" t="s">
        <v>29</v>
      </c>
      <c r="F139" s="4">
        <v>5551</v>
      </c>
      <c r="G139" s="5">
        <v>252</v>
      </c>
      <c r="H139">
        <f>VLOOKUP(Data_1[[#This Row],[Product]],products[#All],2,FALSE)</f>
        <v>7.16</v>
      </c>
      <c r="I139" s="15">
        <f>Data_1[Cost Per Unit]*Data_1[Units]</f>
        <v>1804.32</v>
      </c>
    </row>
    <row r="140" spans="3:9" x14ac:dyDescent="0.35">
      <c r="C140" t="s">
        <v>10</v>
      </c>
      <c r="D140" t="s">
        <v>36</v>
      </c>
      <c r="E140" t="s">
        <v>32</v>
      </c>
      <c r="F140" s="4">
        <v>6657</v>
      </c>
      <c r="G140" s="5">
        <v>303</v>
      </c>
      <c r="H140">
        <f>VLOOKUP(Data_1[[#This Row],[Product]],products[#All],2,FALSE)</f>
        <v>8.65</v>
      </c>
      <c r="I140" s="15">
        <f>Data_1[Cost Per Unit]*Data_1[Units]</f>
        <v>2620.9500000000003</v>
      </c>
    </row>
    <row r="141" spans="3:9" x14ac:dyDescent="0.35">
      <c r="C141" t="s">
        <v>7</v>
      </c>
      <c r="D141" t="s">
        <v>39</v>
      </c>
      <c r="E141" t="s">
        <v>17</v>
      </c>
      <c r="F141" s="4">
        <v>4438</v>
      </c>
      <c r="G141" s="5">
        <v>246</v>
      </c>
      <c r="H141">
        <f>VLOOKUP(Data_1[[#This Row],[Product]],products[#All],2,FALSE)</f>
        <v>3.11</v>
      </c>
      <c r="I141" s="15">
        <f>Data_1[Cost Per Unit]*Data_1[Units]</f>
        <v>765.06</v>
      </c>
    </row>
    <row r="142" spans="3:9" x14ac:dyDescent="0.35">
      <c r="C142" t="s">
        <v>8</v>
      </c>
      <c r="D142" t="s">
        <v>38</v>
      </c>
      <c r="E142" t="s">
        <v>22</v>
      </c>
      <c r="F142" s="4">
        <v>168</v>
      </c>
      <c r="G142" s="5">
        <v>84</v>
      </c>
      <c r="H142">
        <f>VLOOKUP(Data_1[[#This Row],[Product]],products[#All],2,FALSE)</f>
        <v>9.77</v>
      </c>
      <c r="I142" s="15">
        <f>Data_1[Cost Per Unit]*Data_1[Units]</f>
        <v>820.68</v>
      </c>
    </row>
    <row r="143" spans="3:9" x14ac:dyDescent="0.35">
      <c r="C143" t="s">
        <v>7</v>
      </c>
      <c r="D143" t="s">
        <v>34</v>
      </c>
      <c r="E143" t="s">
        <v>17</v>
      </c>
      <c r="F143" s="4">
        <v>7777</v>
      </c>
      <c r="G143" s="5">
        <v>39</v>
      </c>
      <c r="H143">
        <f>VLOOKUP(Data_1[[#This Row],[Product]],products[#All],2,FALSE)</f>
        <v>3.11</v>
      </c>
      <c r="I143" s="15">
        <f>Data_1[Cost Per Unit]*Data_1[Units]</f>
        <v>121.28999999999999</v>
      </c>
    </row>
    <row r="144" spans="3:9" x14ac:dyDescent="0.35">
      <c r="C144" t="s">
        <v>5</v>
      </c>
      <c r="D144" t="s">
        <v>36</v>
      </c>
      <c r="E144" t="s">
        <v>17</v>
      </c>
      <c r="F144" s="4">
        <v>3339</v>
      </c>
      <c r="G144" s="5">
        <v>348</v>
      </c>
      <c r="H144">
        <f>VLOOKUP(Data_1[[#This Row],[Product]],products[#All],2,FALSE)</f>
        <v>3.11</v>
      </c>
      <c r="I144" s="15">
        <f>Data_1[Cost Per Unit]*Data_1[Units]</f>
        <v>1082.28</v>
      </c>
    </row>
    <row r="145" spans="3:9" x14ac:dyDescent="0.35">
      <c r="C145" t="s">
        <v>7</v>
      </c>
      <c r="D145" t="s">
        <v>37</v>
      </c>
      <c r="E145" t="s">
        <v>33</v>
      </c>
      <c r="F145" s="4">
        <v>6391</v>
      </c>
      <c r="G145" s="5">
        <v>48</v>
      </c>
      <c r="H145">
        <f>VLOOKUP(Data_1[[#This Row],[Product]],products[#All],2,FALSE)</f>
        <v>12.37</v>
      </c>
      <c r="I145" s="15">
        <f>Data_1[Cost Per Unit]*Data_1[Units]</f>
        <v>593.76</v>
      </c>
    </row>
    <row r="146" spans="3:9" x14ac:dyDescent="0.35">
      <c r="C146" t="s">
        <v>5</v>
      </c>
      <c r="D146" t="s">
        <v>37</v>
      </c>
      <c r="E146" t="s">
        <v>22</v>
      </c>
      <c r="F146" s="4">
        <v>518</v>
      </c>
      <c r="G146" s="5">
        <v>75</v>
      </c>
      <c r="H146">
        <f>VLOOKUP(Data_1[[#This Row],[Product]],products[#All],2,FALSE)</f>
        <v>9.77</v>
      </c>
      <c r="I146" s="15">
        <f>Data_1[Cost Per Unit]*Data_1[Units]</f>
        <v>732.75</v>
      </c>
    </row>
    <row r="147" spans="3:9" x14ac:dyDescent="0.35">
      <c r="C147" t="s">
        <v>7</v>
      </c>
      <c r="D147" t="s">
        <v>38</v>
      </c>
      <c r="E147" t="s">
        <v>28</v>
      </c>
      <c r="F147" s="4">
        <v>5677</v>
      </c>
      <c r="G147" s="5">
        <v>258</v>
      </c>
      <c r="H147">
        <f>VLOOKUP(Data_1[[#This Row],[Product]],products[#All],2,FALSE)</f>
        <v>10.38</v>
      </c>
      <c r="I147" s="15">
        <f>Data_1[Cost Per Unit]*Data_1[Units]</f>
        <v>2678.0400000000004</v>
      </c>
    </row>
    <row r="148" spans="3:9" x14ac:dyDescent="0.35">
      <c r="C148" t="s">
        <v>6</v>
      </c>
      <c r="D148" t="s">
        <v>39</v>
      </c>
      <c r="E148" t="s">
        <v>17</v>
      </c>
      <c r="F148" s="4">
        <v>6048</v>
      </c>
      <c r="G148" s="5">
        <v>27</v>
      </c>
      <c r="H148">
        <f>VLOOKUP(Data_1[[#This Row],[Product]],products[#All],2,FALSE)</f>
        <v>3.11</v>
      </c>
      <c r="I148" s="15">
        <f>Data_1[Cost Per Unit]*Data_1[Units]</f>
        <v>83.97</v>
      </c>
    </row>
    <row r="149" spans="3:9" x14ac:dyDescent="0.35">
      <c r="C149" t="s">
        <v>8</v>
      </c>
      <c r="D149" t="s">
        <v>38</v>
      </c>
      <c r="E149" t="s">
        <v>32</v>
      </c>
      <c r="F149" s="4">
        <v>3752</v>
      </c>
      <c r="G149" s="5">
        <v>213</v>
      </c>
      <c r="H149">
        <f>VLOOKUP(Data_1[[#This Row],[Product]],products[#All],2,FALSE)</f>
        <v>8.65</v>
      </c>
      <c r="I149" s="15">
        <f>Data_1[Cost Per Unit]*Data_1[Units]</f>
        <v>1842.45</v>
      </c>
    </row>
    <row r="150" spans="3:9" x14ac:dyDescent="0.35">
      <c r="C150" t="s">
        <v>5</v>
      </c>
      <c r="D150" t="s">
        <v>35</v>
      </c>
      <c r="E150" t="s">
        <v>29</v>
      </c>
      <c r="F150" s="4">
        <v>4480</v>
      </c>
      <c r="G150" s="5">
        <v>357</v>
      </c>
      <c r="H150">
        <f>VLOOKUP(Data_1[[#This Row],[Product]],products[#All],2,FALSE)</f>
        <v>7.16</v>
      </c>
      <c r="I150" s="15">
        <f>Data_1[Cost Per Unit]*Data_1[Units]</f>
        <v>2556.12</v>
      </c>
    </row>
    <row r="151" spans="3:9" x14ac:dyDescent="0.35">
      <c r="C151" t="s">
        <v>9</v>
      </c>
      <c r="D151" t="s">
        <v>37</v>
      </c>
      <c r="E151" t="s">
        <v>4</v>
      </c>
      <c r="F151" s="4">
        <v>259</v>
      </c>
      <c r="G151" s="5">
        <v>207</v>
      </c>
      <c r="H151">
        <f>VLOOKUP(Data_1[[#This Row],[Product]],products[#All],2,FALSE)</f>
        <v>11.88</v>
      </c>
      <c r="I151" s="15">
        <f>Data_1[Cost Per Unit]*Data_1[Units]</f>
        <v>2459.1600000000003</v>
      </c>
    </row>
    <row r="152" spans="3:9" x14ac:dyDescent="0.35">
      <c r="C152" t="s">
        <v>8</v>
      </c>
      <c r="D152" t="s">
        <v>37</v>
      </c>
      <c r="E152" t="s">
        <v>30</v>
      </c>
      <c r="F152" s="4">
        <v>42</v>
      </c>
      <c r="G152" s="5">
        <v>150</v>
      </c>
      <c r="H152">
        <f>VLOOKUP(Data_1[[#This Row],[Product]],products[#All],2,FALSE)</f>
        <v>14.49</v>
      </c>
      <c r="I152" s="15">
        <f>Data_1[Cost Per Unit]*Data_1[Units]</f>
        <v>2173.5</v>
      </c>
    </row>
    <row r="153" spans="3:9" x14ac:dyDescent="0.35">
      <c r="C153" t="s">
        <v>41</v>
      </c>
      <c r="D153" t="s">
        <v>36</v>
      </c>
      <c r="E153" t="s">
        <v>26</v>
      </c>
      <c r="F153" s="4">
        <v>98</v>
      </c>
      <c r="G153" s="5">
        <v>204</v>
      </c>
      <c r="H153">
        <f>VLOOKUP(Data_1[[#This Row],[Product]],products[#All],2,FALSE)</f>
        <v>5.6</v>
      </c>
      <c r="I153" s="15">
        <f>Data_1[Cost Per Unit]*Data_1[Units]</f>
        <v>1142.3999999999999</v>
      </c>
    </row>
    <row r="154" spans="3:9" x14ac:dyDescent="0.35">
      <c r="C154" t="s">
        <v>7</v>
      </c>
      <c r="D154" t="s">
        <v>35</v>
      </c>
      <c r="E154" t="s">
        <v>27</v>
      </c>
      <c r="F154" s="4">
        <v>2478</v>
      </c>
      <c r="G154" s="5">
        <v>21</v>
      </c>
      <c r="H154">
        <f>VLOOKUP(Data_1[[#This Row],[Product]],products[#All],2,FALSE)</f>
        <v>16.73</v>
      </c>
      <c r="I154" s="15">
        <f>Data_1[Cost Per Unit]*Data_1[Units]</f>
        <v>351.33</v>
      </c>
    </row>
    <row r="155" spans="3:9" x14ac:dyDescent="0.35">
      <c r="C155" t="s">
        <v>41</v>
      </c>
      <c r="D155" t="s">
        <v>34</v>
      </c>
      <c r="E155" t="s">
        <v>33</v>
      </c>
      <c r="F155" s="4">
        <v>7847</v>
      </c>
      <c r="G155" s="5">
        <v>174</v>
      </c>
      <c r="H155">
        <f>VLOOKUP(Data_1[[#This Row],[Product]],products[#All],2,FALSE)</f>
        <v>12.37</v>
      </c>
      <c r="I155" s="15">
        <f>Data_1[Cost Per Unit]*Data_1[Units]</f>
        <v>2152.3799999999997</v>
      </c>
    </row>
    <row r="156" spans="3:9" x14ac:dyDescent="0.35">
      <c r="C156" t="s">
        <v>2</v>
      </c>
      <c r="D156" t="s">
        <v>37</v>
      </c>
      <c r="E156" t="s">
        <v>17</v>
      </c>
      <c r="F156" s="4">
        <v>9926</v>
      </c>
      <c r="G156" s="5">
        <v>201</v>
      </c>
      <c r="H156">
        <f>VLOOKUP(Data_1[[#This Row],[Product]],products[#All],2,FALSE)</f>
        <v>3.11</v>
      </c>
      <c r="I156" s="15">
        <f>Data_1[Cost Per Unit]*Data_1[Units]</f>
        <v>625.11</v>
      </c>
    </row>
    <row r="157" spans="3:9" x14ac:dyDescent="0.35">
      <c r="C157" t="s">
        <v>8</v>
      </c>
      <c r="D157" t="s">
        <v>38</v>
      </c>
      <c r="E157" t="s">
        <v>13</v>
      </c>
      <c r="F157" s="4">
        <v>819</v>
      </c>
      <c r="G157" s="5">
        <v>510</v>
      </c>
      <c r="H157">
        <f>VLOOKUP(Data_1[[#This Row],[Product]],products[#All],2,FALSE)</f>
        <v>9.33</v>
      </c>
      <c r="I157" s="15">
        <f>Data_1[Cost Per Unit]*Data_1[Units]</f>
        <v>4758.3</v>
      </c>
    </row>
    <row r="158" spans="3:9" x14ac:dyDescent="0.35">
      <c r="C158" t="s">
        <v>6</v>
      </c>
      <c r="D158" t="s">
        <v>39</v>
      </c>
      <c r="E158" t="s">
        <v>29</v>
      </c>
      <c r="F158" s="4">
        <v>3052</v>
      </c>
      <c r="G158" s="5">
        <v>378</v>
      </c>
      <c r="H158">
        <f>VLOOKUP(Data_1[[#This Row],[Product]],products[#All],2,FALSE)</f>
        <v>7.16</v>
      </c>
      <c r="I158" s="15">
        <f>Data_1[Cost Per Unit]*Data_1[Units]</f>
        <v>2706.48</v>
      </c>
    </row>
    <row r="159" spans="3:9" x14ac:dyDescent="0.35">
      <c r="C159" t="s">
        <v>9</v>
      </c>
      <c r="D159" t="s">
        <v>34</v>
      </c>
      <c r="E159" t="s">
        <v>21</v>
      </c>
      <c r="F159" s="4">
        <v>6832</v>
      </c>
      <c r="G159" s="5">
        <v>27</v>
      </c>
      <c r="H159">
        <f>VLOOKUP(Data_1[[#This Row],[Product]],products[#All],2,FALSE)</f>
        <v>9</v>
      </c>
      <c r="I159" s="15">
        <f>Data_1[Cost Per Unit]*Data_1[Units]</f>
        <v>243</v>
      </c>
    </row>
    <row r="160" spans="3:9" x14ac:dyDescent="0.35">
      <c r="C160" t="s">
        <v>2</v>
      </c>
      <c r="D160" t="s">
        <v>39</v>
      </c>
      <c r="E160" t="s">
        <v>16</v>
      </c>
      <c r="F160" s="4">
        <v>2016</v>
      </c>
      <c r="G160" s="5">
        <v>117</v>
      </c>
      <c r="H160">
        <f>VLOOKUP(Data_1[[#This Row],[Product]],products[#All],2,FALSE)</f>
        <v>8.7899999999999991</v>
      </c>
      <c r="I160" s="15">
        <f>Data_1[Cost Per Unit]*Data_1[Units]</f>
        <v>1028.4299999999998</v>
      </c>
    </row>
    <row r="161" spans="3:9" x14ac:dyDescent="0.35">
      <c r="C161" t="s">
        <v>6</v>
      </c>
      <c r="D161" t="s">
        <v>38</v>
      </c>
      <c r="E161" t="s">
        <v>21</v>
      </c>
      <c r="F161" s="4">
        <v>7322</v>
      </c>
      <c r="G161" s="5">
        <v>36</v>
      </c>
      <c r="H161">
        <f>VLOOKUP(Data_1[[#This Row],[Product]],products[#All],2,FALSE)</f>
        <v>9</v>
      </c>
      <c r="I161" s="15">
        <f>Data_1[Cost Per Unit]*Data_1[Units]</f>
        <v>324</v>
      </c>
    </row>
    <row r="162" spans="3:9" x14ac:dyDescent="0.35">
      <c r="C162" t="s">
        <v>8</v>
      </c>
      <c r="D162" t="s">
        <v>35</v>
      </c>
      <c r="E162" t="s">
        <v>33</v>
      </c>
      <c r="F162" s="4">
        <v>357</v>
      </c>
      <c r="G162" s="5">
        <v>126</v>
      </c>
      <c r="H162">
        <f>VLOOKUP(Data_1[[#This Row],[Product]],products[#All],2,FALSE)</f>
        <v>12.37</v>
      </c>
      <c r="I162" s="15">
        <f>Data_1[Cost Per Unit]*Data_1[Units]</f>
        <v>1558.62</v>
      </c>
    </row>
    <row r="163" spans="3:9" x14ac:dyDescent="0.35">
      <c r="C163" t="s">
        <v>9</v>
      </c>
      <c r="D163" t="s">
        <v>39</v>
      </c>
      <c r="E163" t="s">
        <v>25</v>
      </c>
      <c r="F163" s="4">
        <v>3192</v>
      </c>
      <c r="G163" s="5">
        <v>72</v>
      </c>
      <c r="H163">
        <f>VLOOKUP(Data_1[[#This Row],[Product]],products[#All],2,FALSE)</f>
        <v>13.15</v>
      </c>
      <c r="I163" s="15">
        <f>Data_1[Cost Per Unit]*Data_1[Units]</f>
        <v>946.80000000000007</v>
      </c>
    </row>
    <row r="164" spans="3:9" x14ac:dyDescent="0.35">
      <c r="C164" t="s">
        <v>7</v>
      </c>
      <c r="D164" t="s">
        <v>36</v>
      </c>
      <c r="E164" t="s">
        <v>22</v>
      </c>
      <c r="F164" s="4">
        <v>8435</v>
      </c>
      <c r="G164" s="5">
        <v>42</v>
      </c>
      <c r="H164">
        <f>VLOOKUP(Data_1[[#This Row],[Product]],products[#All],2,FALSE)</f>
        <v>9.77</v>
      </c>
      <c r="I164" s="15">
        <f>Data_1[Cost Per Unit]*Data_1[Units]</f>
        <v>410.34</v>
      </c>
    </row>
    <row r="165" spans="3:9" x14ac:dyDescent="0.35">
      <c r="C165" t="s">
        <v>40</v>
      </c>
      <c r="D165" t="s">
        <v>39</v>
      </c>
      <c r="E165" t="s">
        <v>29</v>
      </c>
      <c r="F165" s="4">
        <v>0</v>
      </c>
      <c r="G165" s="5">
        <v>135</v>
      </c>
      <c r="H165">
        <f>VLOOKUP(Data_1[[#This Row],[Product]],products[#All],2,FALSE)</f>
        <v>7.16</v>
      </c>
      <c r="I165" s="15">
        <f>Data_1[Cost Per Unit]*Data_1[Units]</f>
        <v>966.6</v>
      </c>
    </row>
    <row r="166" spans="3:9" x14ac:dyDescent="0.35">
      <c r="C166" t="s">
        <v>7</v>
      </c>
      <c r="D166" t="s">
        <v>34</v>
      </c>
      <c r="E166" t="s">
        <v>24</v>
      </c>
      <c r="F166" s="4">
        <v>8862</v>
      </c>
      <c r="G166" s="5">
        <v>189</v>
      </c>
      <c r="H166">
        <f>VLOOKUP(Data_1[[#This Row],[Product]],products[#All],2,FALSE)</f>
        <v>4.97</v>
      </c>
      <c r="I166" s="15">
        <f>Data_1[Cost Per Unit]*Data_1[Units]</f>
        <v>939.32999999999993</v>
      </c>
    </row>
    <row r="167" spans="3:9" x14ac:dyDescent="0.35">
      <c r="C167" t="s">
        <v>6</v>
      </c>
      <c r="D167" t="s">
        <v>37</v>
      </c>
      <c r="E167" t="s">
        <v>28</v>
      </c>
      <c r="F167" s="4">
        <v>3556</v>
      </c>
      <c r="G167" s="5">
        <v>459</v>
      </c>
      <c r="H167">
        <f>VLOOKUP(Data_1[[#This Row],[Product]],products[#All],2,FALSE)</f>
        <v>10.38</v>
      </c>
      <c r="I167" s="15">
        <f>Data_1[Cost Per Unit]*Data_1[Units]</f>
        <v>4764.42</v>
      </c>
    </row>
    <row r="168" spans="3:9" x14ac:dyDescent="0.35">
      <c r="C168" t="s">
        <v>5</v>
      </c>
      <c r="D168" t="s">
        <v>34</v>
      </c>
      <c r="E168" t="s">
        <v>15</v>
      </c>
      <c r="F168" s="4">
        <v>7280</v>
      </c>
      <c r="G168" s="5">
        <v>201</v>
      </c>
      <c r="H168">
        <f>VLOOKUP(Data_1[[#This Row],[Product]],products[#All],2,FALSE)</f>
        <v>11.73</v>
      </c>
      <c r="I168" s="15">
        <f>Data_1[Cost Per Unit]*Data_1[Units]</f>
        <v>2357.73</v>
      </c>
    </row>
    <row r="169" spans="3:9" x14ac:dyDescent="0.35">
      <c r="C169" t="s">
        <v>6</v>
      </c>
      <c r="D169" t="s">
        <v>34</v>
      </c>
      <c r="E169" t="s">
        <v>30</v>
      </c>
      <c r="F169" s="4">
        <v>3402</v>
      </c>
      <c r="G169" s="5">
        <v>366</v>
      </c>
      <c r="H169">
        <f>VLOOKUP(Data_1[[#This Row],[Product]],products[#All],2,FALSE)</f>
        <v>14.49</v>
      </c>
      <c r="I169" s="15">
        <f>Data_1[Cost Per Unit]*Data_1[Units]</f>
        <v>5303.34</v>
      </c>
    </row>
    <row r="170" spans="3:9" x14ac:dyDescent="0.35">
      <c r="C170" t="s">
        <v>3</v>
      </c>
      <c r="D170" t="s">
        <v>37</v>
      </c>
      <c r="E170" t="s">
        <v>29</v>
      </c>
      <c r="F170" s="4">
        <v>4592</v>
      </c>
      <c r="G170" s="5">
        <v>324</v>
      </c>
      <c r="H170">
        <f>VLOOKUP(Data_1[[#This Row],[Product]],products[#All],2,FALSE)</f>
        <v>7.16</v>
      </c>
      <c r="I170" s="15">
        <f>Data_1[Cost Per Unit]*Data_1[Units]</f>
        <v>2319.84</v>
      </c>
    </row>
    <row r="171" spans="3:9" x14ac:dyDescent="0.35">
      <c r="C171" t="s">
        <v>9</v>
      </c>
      <c r="D171" t="s">
        <v>35</v>
      </c>
      <c r="E171" t="s">
        <v>15</v>
      </c>
      <c r="F171" s="4">
        <v>7833</v>
      </c>
      <c r="G171" s="5">
        <v>243</v>
      </c>
      <c r="H171">
        <f>VLOOKUP(Data_1[[#This Row],[Product]],products[#All],2,FALSE)</f>
        <v>11.73</v>
      </c>
      <c r="I171" s="15">
        <f>Data_1[Cost Per Unit]*Data_1[Units]</f>
        <v>2850.3900000000003</v>
      </c>
    </row>
    <row r="172" spans="3:9" x14ac:dyDescent="0.35">
      <c r="C172" t="s">
        <v>2</v>
      </c>
      <c r="D172" t="s">
        <v>39</v>
      </c>
      <c r="E172" t="s">
        <v>21</v>
      </c>
      <c r="F172" s="4">
        <v>7651</v>
      </c>
      <c r="G172" s="5">
        <v>213</v>
      </c>
      <c r="H172">
        <f>VLOOKUP(Data_1[[#This Row],[Product]],products[#All],2,FALSE)</f>
        <v>9</v>
      </c>
      <c r="I172" s="15">
        <f>Data_1[Cost Per Unit]*Data_1[Units]</f>
        <v>1917</v>
      </c>
    </row>
    <row r="173" spans="3:9" x14ac:dyDescent="0.35">
      <c r="C173" t="s">
        <v>40</v>
      </c>
      <c r="D173" t="s">
        <v>35</v>
      </c>
      <c r="E173" t="s">
        <v>30</v>
      </c>
      <c r="F173" s="4">
        <v>2275</v>
      </c>
      <c r="G173" s="5">
        <v>447</v>
      </c>
      <c r="H173">
        <f>VLOOKUP(Data_1[[#This Row],[Product]],products[#All],2,FALSE)</f>
        <v>14.49</v>
      </c>
      <c r="I173" s="15">
        <f>Data_1[Cost Per Unit]*Data_1[Units]</f>
        <v>6477.03</v>
      </c>
    </row>
    <row r="174" spans="3:9" x14ac:dyDescent="0.35">
      <c r="C174" t="s">
        <v>40</v>
      </c>
      <c r="D174" t="s">
        <v>38</v>
      </c>
      <c r="E174" t="s">
        <v>13</v>
      </c>
      <c r="F174" s="4">
        <v>5670</v>
      </c>
      <c r="G174" s="5">
        <v>297</v>
      </c>
      <c r="H174">
        <f>VLOOKUP(Data_1[[#This Row],[Product]],products[#All],2,FALSE)</f>
        <v>9.33</v>
      </c>
      <c r="I174" s="15">
        <f>Data_1[Cost Per Unit]*Data_1[Units]</f>
        <v>2771.01</v>
      </c>
    </row>
    <row r="175" spans="3:9" x14ac:dyDescent="0.35">
      <c r="C175" t="s">
        <v>7</v>
      </c>
      <c r="D175" t="s">
        <v>35</v>
      </c>
      <c r="E175" t="s">
        <v>16</v>
      </c>
      <c r="F175" s="4">
        <v>2135</v>
      </c>
      <c r="G175" s="5">
        <v>27</v>
      </c>
      <c r="H175">
        <f>VLOOKUP(Data_1[[#This Row],[Product]],products[#All],2,FALSE)</f>
        <v>8.7899999999999991</v>
      </c>
      <c r="I175" s="15">
        <f>Data_1[Cost Per Unit]*Data_1[Units]</f>
        <v>237.32999999999998</v>
      </c>
    </row>
    <row r="176" spans="3:9" x14ac:dyDescent="0.35">
      <c r="C176" t="s">
        <v>40</v>
      </c>
      <c r="D176" t="s">
        <v>34</v>
      </c>
      <c r="E176" t="s">
        <v>23</v>
      </c>
      <c r="F176" s="4">
        <v>2779</v>
      </c>
      <c r="G176" s="5">
        <v>75</v>
      </c>
      <c r="H176">
        <f>VLOOKUP(Data_1[[#This Row],[Product]],products[#All],2,FALSE)</f>
        <v>6.49</v>
      </c>
      <c r="I176" s="15">
        <f>Data_1[Cost Per Unit]*Data_1[Units]</f>
        <v>486.75</v>
      </c>
    </row>
    <row r="177" spans="3:9" x14ac:dyDescent="0.35">
      <c r="C177" t="s">
        <v>10</v>
      </c>
      <c r="D177" t="s">
        <v>39</v>
      </c>
      <c r="E177" t="s">
        <v>33</v>
      </c>
      <c r="F177" s="4">
        <v>12950</v>
      </c>
      <c r="G177" s="5">
        <v>30</v>
      </c>
      <c r="H177">
        <f>VLOOKUP(Data_1[[#This Row],[Product]],products[#All],2,FALSE)</f>
        <v>12.37</v>
      </c>
      <c r="I177" s="15">
        <f>Data_1[Cost Per Unit]*Data_1[Units]</f>
        <v>371.09999999999997</v>
      </c>
    </row>
    <row r="178" spans="3:9" x14ac:dyDescent="0.35">
      <c r="C178" t="s">
        <v>7</v>
      </c>
      <c r="D178" t="s">
        <v>36</v>
      </c>
      <c r="E178" t="s">
        <v>18</v>
      </c>
      <c r="F178" s="4">
        <v>2646</v>
      </c>
      <c r="G178" s="5">
        <v>177</v>
      </c>
      <c r="H178">
        <f>VLOOKUP(Data_1[[#This Row],[Product]],products[#All],2,FALSE)</f>
        <v>6.47</v>
      </c>
      <c r="I178" s="15">
        <f>Data_1[Cost Per Unit]*Data_1[Units]</f>
        <v>1145.19</v>
      </c>
    </row>
    <row r="179" spans="3:9" x14ac:dyDescent="0.35">
      <c r="C179" t="s">
        <v>40</v>
      </c>
      <c r="D179" t="s">
        <v>34</v>
      </c>
      <c r="E179" t="s">
        <v>33</v>
      </c>
      <c r="F179" s="4">
        <v>3794</v>
      </c>
      <c r="G179" s="5">
        <v>159</v>
      </c>
      <c r="H179">
        <f>VLOOKUP(Data_1[[#This Row],[Product]],products[#All],2,FALSE)</f>
        <v>12.37</v>
      </c>
      <c r="I179" s="15">
        <f>Data_1[Cost Per Unit]*Data_1[Units]</f>
        <v>1966.83</v>
      </c>
    </row>
    <row r="180" spans="3:9" x14ac:dyDescent="0.35">
      <c r="C180" t="s">
        <v>3</v>
      </c>
      <c r="D180" t="s">
        <v>35</v>
      </c>
      <c r="E180" t="s">
        <v>33</v>
      </c>
      <c r="F180" s="4">
        <v>819</v>
      </c>
      <c r="G180" s="5">
        <v>306</v>
      </c>
      <c r="H180">
        <f>VLOOKUP(Data_1[[#This Row],[Product]],products[#All],2,FALSE)</f>
        <v>12.37</v>
      </c>
      <c r="I180" s="15">
        <f>Data_1[Cost Per Unit]*Data_1[Units]</f>
        <v>3785.22</v>
      </c>
    </row>
    <row r="181" spans="3:9" x14ac:dyDescent="0.35">
      <c r="C181" t="s">
        <v>3</v>
      </c>
      <c r="D181" t="s">
        <v>34</v>
      </c>
      <c r="E181" t="s">
        <v>20</v>
      </c>
      <c r="F181" s="4">
        <v>2583</v>
      </c>
      <c r="G181" s="5">
        <v>18</v>
      </c>
      <c r="H181">
        <f>VLOOKUP(Data_1[[#This Row],[Product]],products[#All],2,FALSE)</f>
        <v>10.62</v>
      </c>
      <c r="I181" s="15">
        <f>Data_1[Cost Per Unit]*Data_1[Units]</f>
        <v>191.16</v>
      </c>
    </row>
    <row r="182" spans="3:9" x14ac:dyDescent="0.35">
      <c r="C182" t="s">
        <v>7</v>
      </c>
      <c r="D182" t="s">
        <v>35</v>
      </c>
      <c r="E182" t="s">
        <v>19</v>
      </c>
      <c r="F182" s="4">
        <v>4585</v>
      </c>
      <c r="G182" s="5">
        <v>240</v>
      </c>
      <c r="H182">
        <f>VLOOKUP(Data_1[[#This Row],[Product]],products[#All],2,FALSE)</f>
        <v>7.64</v>
      </c>
      <c r="I182" s="15">
        <f>Data_1[Cost Per Unit]*Data_1[Units]</f>
        <v>1833.6</v>
      </c>
    </row>
    <row r="183" spans="3:9" x14ac:dyDescent="0.35">
      <c r="C183" t="s">
        <v>5</v>
      </c>
      <c r="D183" t="s">
        <v>34</v>
      </c>
      <c r="E183" t="s">
        <v>33</v>
      </c>
      <c r="F183" s="4">
        <v>1652</v>
      </c>
      <c r="G183" s="5">
        <v>93</v>
      </c>
      <c r="H183">
        <f>VLOOKUP(Data_1[[#This Row],[Product]],products[#All],2,FALSE)</f>
        <v>12.37</v>
      </c>
      <c r="I183" s="15">
        <f>Data_1[Cost Per Unit]*Data_1[Units]</f>
        <v>1150.4099999999999</v>
      </c>
    </row>
    <row r="184" spans="3:9" x14ac:dyDescent="0.35">
      <c r="C184" t="s">
        <v>10</v>
      </c>
      <c r="D184" t="s">
        <v>34</v>
      </c>
      <c r="E184" t="s">
        <v>26</v>
      </c>
      <c r="F184" s="4">
        <v>4991</v>
      </c>
      <c r="G184" s="5">
        <v>9</v>
      </c>
      <c r="H184">
        <f>VLOOKUP(Data_1[[#This Row],[Product]],products[#All],2,FALSE)</f>
        <v>5.6</v>
      </c>
      <c r="I184" s="15">
        <f>Data_1[Cost Per Unit]*Data_1[Units]</f>
        <v>50.4</v>
      </c>
    </row>
    <row r="185" spans="3:9" x14ac:dyDescent="0.35">
      <c r="C185" t="s">
        <v>8</v>
      </c>
      <c r="D185" t="s">
        <v>34</v>
      </c>
      <c r="E185" t="s">
        <v>16</v>
      </c>
      <c r="F185" s="4">
        <v>2009</v>
      </c>
      <c r="G185" s="5">
        <v>219</v>
      </c>
      <c r="H185">
        <f>VLOOKUP(Data_1[[#This Row],[Product]],products[#All],2,FALSE)</f>
        <v>8.7899999999999991</v>
      </c>
      <c r="I185" s="15">
        <f>Data_1[Cost Per Unit]*Data_1[Units]</f>
        <v>1925.0099999999998</v>
      </c>
    </row>
    <row r="186" spans="3:9" x14ac:dyDescent="0.35">
      <c r="C186" t="s">
        <v>2</v>
      </c>
      <c r="D186" t="s">
        <v>39</v>
      </c>
      <c r="E186" t="s">
        <v>22</v>
      </c>
      <c r="F186" s="4">
        <v>1568</v>
      </c>
      <c r="G186" s="5">
        <v>141</v>
      </c>
      <c r="H186">
        <f>VLOOKUP(Data_1[[#This Row],[Product]],products[#All],2,FALSE)</f>
        <v>9.77</v>
      </c>
      <c r="I186" s="15">
        <f>Data_1[Cost Per Unit]*Data_1[Units]</f>
        <v>1377.57</v>
      </c>
    </row>
    <row r="187" spans="3:9" x14ac:dyDescent="0.35">
      <c r="C187" t="s">
        <v>41</v>
      </c>
      <c r="D187" t="s">
        <v>37</v>
      </c>
      <c r="E187" t="s">
        <v>20</v>
      </c>
      <c r="F187" s="4">
        <v>3388</v>
      </c>
      <c r="G187" s="5">
        <v>123</v>
      </c>
      <c r="H187">
        <f>VLOOKUP(Data_1[[#This Row],[Product]],products[#All],2,FALSE)</f>
        <v>10.62</v>
      </c>
      <c r="I187" s="15">
        <f>Data_1[Cost Per Unit]*Data_1[Units]</f>
        <v>1306.26</v>
      </c>
    </row>
    <row r="188" spans="3:9" x14ac:dyDescent="0.35">
      <c r="C188" t="s">
        <v>40</v>
      </c>
      <c r="D188" t="s">
        <v>38</v>
      </c>
      <c r="E188" t="s">
        <v>24</v>
      </c>
      <c r="F188" s="4">
        <v>623</v>
      </c>
      <c r="G188" s="5">
        <v>51</v>
      </c>
      <c r="H188">
        <f>VLOOKUP(Data_1[[#This Row],[Product]],products[#All],2,FALSE)</f>
        <v>4.97</v>
      </c>
      <c r="I188" s="15">
        <f>Data_1[Cost Per Unit]*Data_1[Units]</f>
        <v>253.47</v>
      </c>
    </row>
    <row r="189" spans="3:9" x14ac:dyDescent="0.35">
      <c r="C189" t="s">
        <v>6</v>
      </c>
      <c r="D189" t="s">
        <v>36</v>
      </c>
      <c r="E189" t="s">
        <v>4</v>
      </c>
      <c r="F189" s="4">
        <v>10073</v>
      </c>
      <c r="G189" s="5">
        <v>120</v>
      </c>
      <c r="H189">
        <f>VLOOKUP(Data_1[[#This Row],[Product]],products[#All],2,FALSE)</f>
        <v>11.88</v>
      </c>
      <c r="I189" s="15">
        <f>Data_1[Cost Per Unit]*Data_1[Units]</f>
        <v>1425.6000000000001</v>
      </c>
    </row>
    <row r="190" spans="3:9" x14ac:dyDescent="0.35">
      <c r="C190" t="s">
        <v>8</v>
      </c>
      <c r="D190" t="s">
        <v>39</v>
      </c>
      <c r="E190" t="s">
        <v>26</v>
      </c>
      <c r="F190" s="4">
        <v>1561</v>
      </c>
      <c r="G190" s="5">
        <v>27</v>
      </c>
      <c r="H190">
        <f>VLOOKUP(Data_1[[#This Row],[Product]],products[#All],2,FALSE)</f>
        <v>5.6</v>
      </c>
      <c r="I190" s="15">
        <f>Data_1[Cost Per Unit]*Data_1[Units]</f>
        <v>151.19999999999999</v>
      </c>
    </row>
    <row r="191" spans="3:9" x14ac:dyDescent="0.35">
      <c r="C191" t="s">
        <v>9</v>
      </c>
      <c r="D191" t="s">
        <v>36</v>
      </c>
      <c r="E191" t="s">
        <v>27</v>
      </c>
      <c r="F191" s="4">
        <v>11522</v>
      </c>
      <c r="G191" s="5">
        <v>204</v>
      </c>
      <c r="H191">
        <f>VLOOKUP(Data_1[[#This Row],[Product]],products[#All],2,FALSE)</f>
        <v>16.73</v>
      </c>
      <c r="I191" s="15">
        <f>Data_1[Cost Per Unit]*Data_1[Units]</f>
        <v>3412.92</v>
      </c>
    </row>
    <row r="192" spans="3:9" x14ac:dyDescent="0.35">
      <c r="C192" t="s">
        <v>6</v>
      </c>
      <c r="D192" t="s">
        <v>38</v>
      </c>
      <c r="E192" t="s">
        <v>13</v>
      </c>
      <c r="F192" s="4">
        <v>2317</v>
      </c>
      <c r="G192" s="5">
        <v>123</v>
      </c>
      <c r="H192">
        <f>VLOOKUP(Data_1[[#This Row],[Product]],products[#All],2,FALSE)</f>
        <v>9.33</v>
      </c>
      <c r="I192" s="15">
        <f>Data_1[Cost Per Unit]*Data_1[Units]</f>
        <v>1147.5899999999999</v>
      </c>
    </row>
    <row r="193" spans="3:9" x14ac:dyDescent="0.35">
      <c r="C193" t="s">
        <v>10</v>
      </c>
      <c r="D193" t="s">
        <v>37</v>
      </c>
      <c r="E193" t="s">
        <v>28</v>
      </c>
      <c r="F193" s="4">
        <v>3059</v>
      </c>
      <c r="G193" s="5">
        <v>27</v>
      </c>
      <c r="H193">
        <f>VLOOKUP(Data_1[[#This Row],[Product]],products[#All],2,FALSE)</f>
        <v>10.38</v>
      </c>
      <c r="I193" s="15">
        <f>Data_1[Cost Per Unit]*Data_1[Units]</f>
        <v>280.26000000000005</v>
      </c>
    </row>
    <row r="194" spans="3:9" x14ac:dyDescent="0.35">
      <c r="C194" t="s">
        <v>41</v>
      </c>
      <c r="D194" t="s">
        <v>37</v>
      </c>
      <c r="E194" t="s">
        <v>26</v>
      </c>
      <c r="F194" s="4">
        <v>2324</v>
      </c>
      <c r="G194" s="5">
        <v>177</v>
      </c>
      <c r="H194">
        <f>VLOOKUP(Data_1[[#This Row],[Product]],products[#All],2,FALSE)</f>
        <v>5.6</v>
      </c>
      <c r="I194" s="15">
        <f>Data_1[Cost Per Unit]*Data_1[Units]</f>
        <v>991.19999999999993</v>
      </c>
    </row>
    <row r="195" spans="3:9" x14ac:dyDescent="0.35">
      <c r="C195" t="s">
        <v>3</v>
      </c>
      <c r="D195" t="s">
        <v>39</v>
      </c>
      <c r="E195" t="s">
        <v>26</v>
      </c>
      <c r="F195" s="4">
        <v>4956</v>
      </c>
      <c r="G195" s="5">
        <v>171</v>
      </c>
      <c r="H195">
        <f>VLOOKUP(Data_1[[#This Row],[Product]],products[#All],2,FALSE)</f>
        <v>5.6</v>
      </c>
      <c r="I195" s="15">
        <f>Data_1[Cost Per Unit]*Data_1[Units]</f>
        <v>957.59999999999991</v>
      </c>
    </row>
    <row r="196" spans="3:9" x14ac:dyDescent="0.35">
      <c r="C196" t="s">
        <v>10</v>
      </c>
      <c r="D196" t="s">
        <v>34</v>
      </c>
      <c r="E196" t="s">
        <v>19</v>
      </c>
      <c r="F196" s="4">
        <v>5355</v>
      </c>
      <c r="G196" s="5">
        <v>204</v>
      </c>
      <c r="H196">
        <f>VLOOKUP(Data_1[[#This Row],[Product]],products[#All],2,FALSE)</f>
        <v>7.64</v>
      </c>
      <c r="I196" s="15">
        <f>Data_1[Cost Per Unit]*Data_1[Units]</f>
        <v>1558.56</v>
      </c>
    </row>
    <row r="197" spans="3:9" x14ac:dyDescent="0.35">
      <c r="C197" t="s">
        <v>3</v>
      </c>
      <c r="D197" t="s">
        <v>34</v>
      </c>
      <c r="E197" t="s">
        <v>14</v>
      </c>
      <c r="F197" s="4">
        <v>7259</v>
      </c>
      <c r="G197" s="5">
        <v>276</v>
      </c>
      <c r="H197">
        <f>VLOOKUP(Data_1[[#This Row],[Product]],products[#All],2,FALSE)</f>
        <v>11.7</v>
      </c>
      <c r="I197" s="15">
        <f>Data_1[Cost Per Unit]*Data_1[Units]</f>
        <v>3229.2</v>
      </c>
    </row>
    <row r="198" spans="3:9" x14ac:dyDescent="0.35">
      <c r="C198" t="s">
        <v>8</v>
      </c>
      <c r="D198" t="s">
        <v>37</v>
      </c>
      <c r="E198" t="s">
        <v>26</v>
      </c>
      <c r="F198" s="4">
        <v>6279</v>
      </c>
      <c r="G198" s="5">
        <v>45</v>
      </c>
      <c r="H198">
        <f>VLOOKUP(Data_1[[#This Row],[Product]],products[#All],2,FALSE)</f>
        <v>5.6</v>
      </c>
      <c r="I198" s="15">
        <f>Data_1[Cost Per Unit]*Data_1[Units]</f>
        <v>251.99999999999997</v>
      </c>
    </row>
    <row r="199" spans="3:9" x14ac:dyDescent="0.35">
      <c r="C199" t="s">
        <v>40</v>
      </c>
      <c r="D199" t="s">
        <v>38</v>
      </c>
      <c r="E199" t="s">
        <v>29</v>
      </c>
      <c r="F199" s="4">
        <v>2541</v>
      </c>
      <c r="G199" s="5">
        <v>45</v>
      </c>
      <c r="H199">
        <f>VLOOKUP(Data_1[[#This Row],[Product]],products[#All],2,FALSE)</f>
        <v>7.16</v>
      </c>
      <c r="I199" s="15">
        <f>Data_1[Cost Per Unit]*Data_1[Units]</f>
        <v>322.2</v>
      </c>
    </row>
    <row r="200" spans="3:9" x14ac:dyDescent="0.35">
      <c r="C200" t="s">
        <v>6</v>
      </c>
      <c r="D200" t="s">
        <v>35</v>
      </c>
      <c r="E200" t="s">
        <v>27</v>
      </c>
      <c r="F200" s="4">
        <v>3864</v>
      </c>
      <c r="G200" s="5">
        <v>177</v>
      </c>
      <c r="H200">
        <f>VLOOKUP(Data_1[[#This Row],[Product]],products[#All],2,FALSE)</f>
        <v>16.73</v>
      </c>
      <c r="I200" s="15">
        <f>Data_1[Cost Per Unit]*Data_1[Units]</f>
        <v>2961.21</v>
      </c>
    </row>
    <row r="201" spans="3:9" x14ac:dyDescent="0.35">
      <c r="C201" t="s">
        <v>5</v>
      </c>
      <c r="D201" t="s">
        <v>36</v>
      </c>
      <c r="E201" t="s">
        <v>13</v>
      </c>
      <c r="F201" s="4">
        <v>6146</v>
      </c>
      <c r="G201" s="5">
        <v>63</v>
      </c>
      <c r="H201">
        <f>VLOOKUP(Data_1[[#This Row],[Product]],products[#All],2,FALSE)</f>
        <v>9.33</v>
      </c>
      <c r="I201" s="15">
        <f>Data_1[Cost Per Unit]*Data_1[Units]</f>
        <v>587.79</v>
      </c>
    </row>
    <row r="202" spans="3:9" x14ac:dyDescent="0.35">
      <c r="C202" t="s">
        <v>9</v>
      </c>
      <c r="D202" t="s">
        <v>39</v>
      </c>
      <c r="E202" t="s">
        <v>18</v>
      </c>
      <c r="F202" s="4">
        <v>2639</v>
      </c>
      <c r="G202" s="5">
        <v>204</v>
      </c>
      <c r="H202">
        <f>VLOOKUP(Data_1[[#This Row],[Product]],products[#All],2,FALSE)</f>
        <v>6.47</v>
      </c>
      <c r="I202" s="15">
        <f>Data_1[Cost Per Unit]*Data_1[Units]</f>
        <v>1319.8799999999999</v>
      </c>
    </row>
    <row r="203" spans="3:9" x14ac:dyDescent="0.35">
      <c r="C203" t="s">
        <v>8</v>
      </c>
      <c r="D203" t="s">
        <v>37</v>
      </c>
      <c r="E203" t="s">
        <v>22</v>
      </c>
      <c r="F203" s="4">
        <v>1890</v>
      </c>
      <c r="G203" s="5">
        <v>195</v>
      </c>
      <c r="H203">
        <f>VLOOKUP(Data_1[[#This Row],[Product]],products[#All],2,FALSE)</f>
        <v>9.77</v>
      </c>
      <c r="I203" s="15">
        <f>Data_1[Cost Per Unit]*Data_1[Units]</f>
        <v>1905.1499999999999</v>
      </c>
    </row>
    <row r="204" spans="3:9" x14ac:dyDescent="0.35">
      <c r="C204" t="s">
        <v>7</v>
      </c>
      <c r="D204" t="s">
        <v>34</v>
      </c>
      <c r="E204" t="s">
        <v>14</v>
      </c>
      <c r="F204" s="4">
        <v>1932</v>
      </c>
      <c r="G204" s="5">
        <v>369</v>
      </c>
      <c r="H204">
        <f>VLOOKUP(Data_1[[#This Row],[Product]],products[#All],2,FALSE)</f>
        <v>11.7</v>
      </c>
      <c r="I204" s="15">
        <f>Data_1[Cost Per Unit]*Data_1[Units]</f>
        <v>4317.3</v>
      </c>
    </row>
    <row r="205" spans="3:9" x14ac:dyDescent="0.35">
      <c r="C205" t="s">
        <v>3</v>
      </c>
      <c r="D205" t="s">
        <v>34</v>
      </c>
      <c r="E205" t="s">
        <v>25</v>
      </c>
      <c r="F205" s="4">
        <v>6300</v>
      </c>
      <c r="G205" s="5">
        <v>42</v>
      </c>
      <c r="H205">
        <f>VLOOKUP(Data_1[[#This Row],[Product]],products[#All],2,FALSE)</f>
        <v>13.15</v>
      </c>
      <c r="I205" s="15">
        <f>Data_1[Cost Per Unit]*Data_1[Units]</f>
        <v>552.30000000000007</v>
      </c>
    </row>
    <row r="206" spans="3:9" x14ac:dyDescent="0.35">
      <c r="C206" t="s">
        <v>6</v>
      </c>
      <c r="D206" t="s">
        <v>37</v>
      </c>
      <c r="E206" t="s">
        <v>30</v>
      </c>
      <c r="F206" s="4">
        <v>560</v>
      </c>
      <c r="G206" s="5">
        <v>81</v>
      </c>
      <c r="H206">
        <f>VLOOKUP(Data_1[[#This Row],[Product]],products[#All],2,FALSE)</f>
        <v>14.49</v>
      </c>
      <c r="I206" s="15">
        <f>Data_1[Cost Per Unit]*Data_1[Units]</f>
        <v>1173.69</v>
      </c>
    </row>
    <row r="207" spans="3:9" x14ac:dyDescent="0.35">
      <c r="C207" t="s">
        <v>9</v>
      </c>
      <c r="D207" t="s">
        <v>37</v>
      </c>
      <c r="E207" t="s">
        <v>26</v>
      </c>
      <c r="F207" s="4">
        <v>2856</v>
      </c>
      <c r="G207" s="5">
        <v>246</v>
      </c>
      <c r="H207">
        <f>VLOOKUP(Data_1[[#This Row],[Product]],products[#All],2,FALSE)</f>
        <v>5.6</v>
      </c>
      <c r="I207" s="15">
        <f>Data_1[Cost Per Unit]*Data_1[Units]</f>
        <v>1377.6</v>
      </c>
    </row>
    <row r="208" spans="3:9" x14ac:dyDescent="0.35">
      <c r="C208" t="s">
        <v>9</v>
      </c>
      <c r="D208" t="s">
        <v>34</v>
      </c>
      <c r="E208" t="s">
        <v>17</v>
      </c>
      <c r="F208" s="4">
        <v>707</v>
      </c>
      <c r="G208" s="5">
        <v>174</v>
      </c>
      <c r="H208">
        <f>VLOOKUP(Data_1[[#This Row],[Product]],products[#All],2,FALSE)</f>
        <v>3.11</v>
      </c>
      <c r="I208" s="15">
        <f>Data_1[Cost Per Unit]*Data_1[Units]</f>
        <v>541.14</v>
      </c>
    </row>
    <row r="209" spans="3:9" x14ac:dyDescent="0.35">
      <c r="C209" t="s">
        <v>8</v>
      </c>
      <c r="D209" t="s">
        <v>35</v>
      </c>
      <c r="E209" t="s">
        <v>30</v>
      </c>
      <c r="F209" s="4">
        <v>3598</v>
      </c>
      <c r="G209" s="5">
        <v>81</v>
      </c>
      <c r="H209">
        <f>VLOOKUP(Data_1[[#This Row],[Product]],products[#All],2,FALSE)</f>
        <v>14.49</v>
      </c>
      <c r="I209" s="15">
        <f>Data_1[Cost Per Unit]*Data_1[Units]</f>
        <v>1173.69</v>
      </c>
    </row>
    <row r="210" spans="3:9" x14ac:dyDescent="0.35">
      <c r="C210" t="s">
        <v>40</v>
      </c>
      <c r="D210" t="s">
        <v>35</v>
      </c>
      <c r="E210" t="s">
        <v>22</v>
      </c>
      <c r="F210" s="4">
        <v>6853</v>
      </c>
      <c r="G210" s="5">
        <v>372</v>
      </c>
      <c r="H210">
        <f>VLOOKUP(Data_1[[#This Row],[Product]],products[#All],2,FALSE)</f>
        <v>9.77</v>
      </c>
      <c r="I210" s="15">
        <f>Data_1[Cost Per Unit]*Data_1[Units]</f>
        <v>3634.44</v>
      </c>
    </row>
    <row r="211" spans="3:9" x14ac:dyDescent="0.35">
      <c r="C211" t="s">
        <v>40</v>
      </c>
      <c r="D211" t="s">
        <v>35</v>
      </c>
      <c r="E211" t="s">
        <v>16</v>
      </c>
      <c r="F211" s="4">
        <v>4725</v>
      </c>
      <c r="G211" s="5">
        <v>174</v>
      </c>
      <c r="H211">
        <f>VLOOKUP(Data_1[[#This Row],[Product]],products[#All],2,FALSE)</f>
        <v>8.7899999999999991</v>
      </c>
      <c r="I211" s="15">
        <f>Data_1[Cost Per Unit]*Data_1[Units]</f>
        <v>1529.4599999999998</v>
      </c>
    </row>
    <row r="212" spans="3:9" x14ac:dyDescent="0.35">
      <c r="C212" t="s">
        <v>41</v>
      </c>
      <c r="D212" t="s">
        <v>36</v>
      </c>
      <c r="E212" t="s">
        <v>32</v>
      </c>
      <c r="F212" s="4">
        <v>10304</v>
      </c>
      <c r="G212" s="5">
        <v>84</v>
      </c>
      <c r="H212">
        <f>VLOOKUP(Data_1[[#This Row],[Product]],products[#All],2,FALSE)</f>
        <v>8.65</v>
      </c>
      <c r="I212" s="15">
        <f>Data_1[Cost Per Unit]*Data_1[Units]</f>
        <v>726.6</v>
      </c>
    </row>
    <row r="213" spans="3:9" x14ac:dyDescent="0.35">
      <c r="C213" t="s">
        <v>41</v>
      </c>
      <c r="D213" t="s">
        <v>34</v>
      </c>
      <c r="E213" t="s">
        <v>16</v>
      </c>
      <c r="F213" s="4">
        <v>1274</v>
      </c>
      <c r="G213" s="5">
        <v>225</v>
      </c>
      <c r="H213">
        <f>VLOOKUP(Data_1[[#This Row],[Product]],products[#All],2,FALSE)</f>
        <v>8.7899999999999991</v>
      </c>
      <c r="I213" s="15">
        <f>Data_1[Cost Per Unit]*Data_1[Units]</f>
        <v>1977.7499999999998</v>
      </c>
    </row>
    <row r="214" spans="3:9" x14ac:dyDescent="0.35">
      <c r="C214" t="s">
        <v>5</v>
      </c>
      <c r="D214" t="s">
        <v>36</v>
      </c>
      <c r="E214" t="s">
        <v>30</v>
      </c>
      <c r="F214" s="4">
        <v>1526</v>
      </c>
      <c r="G214" s="5">
        <v>105</v>
      </c>
      <c r="H214">
        <f>VLOOKUP(Data_1[[#This Row],[Product]],products[#All],2,FALSE)</f>
        <v>14.49</v>
      </c>
      <c r="I214" s="15">
        <f>Data_1[Cost Per Unit]*Data_1[Units]</f>
        <v>1521.45</v>
      </c>
    </row>
    <row r="215" spans="3:9" x14ac:dyDescent="0.35">
      <c r="C215" t="s">
        <v>40</v>
      </c>
      <c r="D215" t="s">
        <v>39</v>
      </c>
      <c r="E215" t="s">
        <v>28</v>
      </c>
      <c r="F215" s="4">
        <v>3101</v>
      </c>
      <c r="G215" s="5">
        <v>225</v>
      </c>
      <c r="H215">
        <f>VLOOKUP(Data_1[[#This Row],[Product]],products[#All],2,FALSE)</f>
        <v>10.38</v>
      </c>
      <c r="I215" s="15">
        <f>Data_1[Cost Per Unit]*Data_1[Units]</f>
        <v>2335.5</v>
      </c>
    </row>
    <row r="216" spans="3:9" x14ac:dyDescent="0.35">
      <c r="C216" t="s">
        <v>2</v>
      </c>
      <c r="D216" t="s">
        <v>37</v>
      </c>
      <c r="E216" t="s">
        <v>14</v>
      </c>
      <c r="F216" s="4">
        <v>1057</v>
      </c>
      <c r="G216" s="5">
        <v>54</v>
      </c>
      <c r="H216">
        <f>VLOOKUP(Data_1[[#This Row],[Product]],products[#All],2,FALSE)</f>
        <v>11.7</v>
      </c>
      <c r="I216" s="15">
        <f>Data_1[Cost Per Unit]*Data_1[Units]</f>
        <v>631.79999999999995</v>
      </c>
    </row>
    <row r="217" spans="3:9" x14ac:dyDescent="0.35">
      <c r="C217" t="s">
        <v>7</v>
      </c>
      <c r="D217" t="s">
        <v>37</v>
      </c>
      <c r="E217" t="s">
        <v>26</v>
      </c>
      <c r="F217" s="4">
        <v>5306</v>
      </c>
      <c r="G217" s="5">
        <v>0</v>
      </c>
      <c r="H217">
        <f>VLOOKUP(Data_1[[#This Row],[Product]],products[#All],2,FALSE)</f>
        <v>5.6</v>
      </c>
      <c r="I217" s="15">
        <f>Data_1[Cost Per Unit]*Data_1[Units]</f>
        <v>0</v>
      </c>
    </row>
    <row r="218" spans="3:9" x14ac:dyDescent="0.35">
      <c r="C218" t="s">
        <v>5</v>
      </c>
      <c r="D218" t="s">
        <v>39</v>
      </c>
      <c r="E218" t="s">
        <v>24</v>
      </c>
      <c r="F218" s="4">
        <v>4018</v>
      </c>
      <c r="G218" s="5">
        <v>171</v>
      </c>
      <c r="H218">
        <f>VLOOKUP(Data_1[[#This Row],[Product]],products[#All],2,FALSE)</f>
        <v>4.97</v>
      </c>
      <c r="I218" s="15">
        <f>Data_1[Cost Per Unit]*Data_1[Units]</f>
        <v>849.87</v>
      </c>
    </row>
    <row r="219" spans="3:9" x14ac:dyDescent="0.35">
      <c r="C219" t="s">
        <v>9</v>
      </c>
      <c r="D219" t="s">
        <v>34</v>
      </c>
      <c r="E219" t="s">
        <v>16</v>
      </c>
      <c r="F219" s="4">
        <v>938</v>
      </c>
      <c r="G219" s="5">
        <v>189</v>
      </c>
      <c r="H219">
        <f>VLOOKUP(Data_1[[#This Row],[Product]],products[#All],2,FALSE)</f>
        <v>8.7899999999999991</v>
      </c>
      <c r="I219" s="15">
        <f>Data_1[Cost Per Unit]*Data_1[Units]</f>
        <v>1661.31</v>
      </c>
    </row>
    <row r="220" spans="3:9" x14ac:dyDescent="0.35">
      <c r="C220" t="s">
        <v>7</v>
      </c>
      <c r="D220" t="s">
        <v>38</v>
      </c>
      <c r="E220" t="s">
        <v>18</v>
      </c>
      <c r="F220" s="4">
        <v>1778</v>
      </c>
      <c r="G220" s="5">
        <v>270</v>
      </c>
      <c r="H220">
        <f>VLOOKUP(Data_1[[#This Row],[Product]],products[#All],2,FALSE)</f>
        <v>6.47</v>
      </c>
      <c r="I220" s="15">
        <f>Data_1[Cost Per Unit]*Data_1[Units]</f>
        <v>1746.8999999999999</v>
      </c>
    </row>
    <row r="221" spans="3:9" x14ac:dyDescent="0.35">
      <c r="C221" t="s">
        <v>6</v>
      </c>
      <c r="D221" t="s">
        <v>39</v>
      </c>
      <c r="E221" t="s">
        <v>30</v>
      </c>
      <c r="F221" s="4">
        <v>1638</v>
      </c>
      <c r="G221" s="5">
        <v>63</v>
      </c>
      <c r="H221">
        <f>VLOOKUP(Data_1[[#This Row],[Product]],products[#All],2,FALSE)</f>
        <v>14.49</v>
      </c>
      <c r="I221" s="15">
        <f>Data_1[Cost Per Unit]*Data_1[Units]</f>
        <v>912.87</v>
      </c>
    </row>
    <row r="222" spans="3:9" x14ac:dyDescent="0.35">
      <c r="C222" t="s">
        <v>41</v>
      </c>
      <c r="D222" t="s">
        <v>38</v>
      </c>
      <c r="E222" t="s">
        <v>25</v>
      </c>
      <c r="F222" s="4">
        <v>154</v>
      </c>
      <c r="G222" s="5">
        <v>21</v>
      </c>
      <c r="H222">
        <f>VLOOKUP(Data_1[[#This Row],[Product]],products[#All],2,FALSE)</f>
        <v>13.15</v>
      </c>
      <c r="I222" s="15">
        <f>Data_1[Cost Per Unit]*Data_1[Units]</f>
        <v>276.15000000000003</v>
      </c>
    </row>
    <row r="223" spans="3:9" x14ac:dyDescent="0.35">
      <c r="C223" t="s">
        <v>7</v>
      </c>
      <c r="D223" t="s">
        <v>37</v>
      </c>
      <c r="E223" t="s">
        <v>22</v>
      </c>
      <c r="F223" s="4">
        <v>9835</v>
      </c>
      <c r="G223" s="5">
        <v>207</v>
      </c>
      <c r="H223">
        <f>VLOOKUP(Data_1[[#This Row],[Product]],products[#All],2,FALSE)</f>
        <v>9.77</v>
      </c>
      <c r="I223" s="15">
        <f>Data_1[Cost Per Unit]*Data_1[Units]</f>
        <v>2022.3899999999999</v>
      </c>
    </row>
    <row r="224" spans="3:9" x14ac:dyDescent="0.35">
      <c r="C224" t="s">
        <v>9</v>
      </c>
      <c r="D224" t="s">
        <v>37</v>
      </c>
      <c r="E224" t="s">
        <v>20</v>
      </c>
      <c r="F224" s="4">
        <v>7273</v>
      </c>
      <c r="G224" s="5">
        <v>96</v>
      </c>
      <c r="H224">
        <f>VLOOKUP(Data_1[[#This Row],[Product]],products[#All],2,FALSE)</f>
        <v>10.62</v>
      </c>
      <c r="I224" s="15">
        <f>Data_1[Cost Per Unit]*Data_1[Units]</f>
        <v>1019.52</v>
      </c>
    </row>
    <row r="225" spans="3:9" x14ac:dyDescent="0.35">
      <c r="C225" t="s">
        <v>5</v>
      </c>
      <c r="D225" t="s">
        <v>39</v>
      </c>
      <c r="E225" t="s">
        <v>22</v>
      </c>
      <c r="F225" s="4">
        <v>6909</v>
      </c>
      <c r="G225" s="5">
        <v>81</v>
      </c>
      <c r="H225">
        <f>VLOOKUP(Data_1[[#This Row],[Product]],products[#All],2,FALSE)</f>
        <v>9.77</v>
      </c>
      <c r="I225" s="15">
        <f>Data_1[Cost Per Unit]*Data_1[Units]</f>
        <v>791.37</v>
      </c>
    </row>
    <row r="226" spans="3:9" x14ac:dyDescent="0.35">
      <c r="C226" t="s">
        <v>9</v>
      </c>
      <c r="D226" t="s">
        <v>39</v>
      </c>
      <c r="E226" t="s">
        <v>24</v>
      </c>
      <c r="F226" s="4">
        <v>3920</v>
      </c>
      <c r="G226" s="5">
        <v>306</v>
      </c>
      <c r="H226">
        <f>VLOOKUP(Data_1[[#This Row],[Product]],products[#All],2,FALSE)</f>
        <v>4.97</v>
      </c>
      <c r="I226" s="15">
        <f>Data_1[Cost Per Unit]*Data_1[Units]</f>
        <v>1520.82</v>
      </c>
    </row>
    <row r="227" spans="3:9" x14ac:dyDescent="0.35">
      <c r="C227" t="s">
        <v>10</v>
      </c>
      <c r="D227" t="s">
        <v>39</v>
      </c>
      <c r="E227" t="s">
        <v>21</v>
      </c>
      <c r="F227" s="4">
        <v>4858</v>
      </c>
      <c r="G227" s="5">
        <v>279</v>
      </c>
      <c r="H227">
        <f>VLOOKUP(Data_1[[#This Row],[Product]],products[#All],2,FALSE)</f>
        <v>9</v>
      </c>
      <c r="I227" s="15">
        <f>Data_1[Cost Per Unit]*Data_1[Units]</f>
        <v>2511</v>
      </c>
    </row>
    <row r="228" spans="3:9" x14ac:dyDescent="0.35">
      <c r="C228" t="s">
        <v>2</v>
      </c>
      <c r="D228" t="s">
        <v>38</v>
      </c>
      <c r="E228" t="s">
        <v>4</v>
      </c>
      <c r="F228" s="4">
        <v>3549</v>
      </c>
      <c r="G228" s="5">
        <v>3</v>
      </c>
      <c r="H228">
        <f>VLOOKUP(Data_1[[#This Row],[Product]],products[#All],2,FALSE)</f>
        <v>11.88</v>
      </c>
      <c r="I228" s="15">
        <f>Data_1[Cost Per Unit]*Data_1[Units]</f>
        <v>35.64</v>
      </c>
    </row>
    <row r="229" spans="3:9" x14ac:dyDescent="0.35">
      <c r="C229" t="s">
        <v>7</v>
      </c>
      <c r="D229" t="s">
        <v>39</v>
      </c>
      <c r="E229" t="s">
        <v>27</v>
      </c>
      <c r="F229" s="4">
        <v>966</v>
      </c>
      <c r="G229" s="5">
        <v>198</v>
      </c>
      <c r="H229">
        <f>VLOOKUP(Data_1[[#This Row],[Product]],products[#All],2,FALSE)</f>
        <v>16.73</v>
      </c>
      <c r="I229" s="15">
        <f>Data_1[Cost Per Unit]*Data_1[Units]</f>
        <v>3312.54</v>
      </c>
    </row>
    <row r="230" spans="3:9" x14ac:dyDescent="0.35">
      <c r="C230" t="s">
        <v>5</v>
      </c>
      <c r="D230" t="s">
        <v>39</v>
      </c>
      <c r="E230" t="s">
        <v>18</v>
      </c>
      <c r="F230" s="4">
        <v>385</v>
      </c>
      <c r="G230" s="5">
        <v>249</v>
      </c>
      <c r="H230">
        <f>VLOOKUP(Data_1[[#This Row],[Product]],products[#All],2,FALSE)</f>
        <v>6.47</v>
      </c>
      <c r="I230" s="15">
        <f>Data_1[Cost Per Unit]*Data_1[Units]</f>
        <v>1611.03</v>
      </c>
    </row>
    <row r="231" spans="3:9" x14ac:dyDescent="0.35">
      <c r="C231" t="s">
        <v>6</v>
      </c>
      <c r="D231" t="s">
        <v>34</v>
      </c>
      <c r="E231" t="s">
        <v>16</v>
      </c>
      <c r="F231" s="4">
        <v>2219</v>
      </c>
      <c r="G231" s="5">
        <v>75</v>
      </c>
      <c r="H231">
        <f>VLOOKUP(Data_1[[#This Row],[Product]],products[#All],2,FALSE)</f>
        <v>8.7899999999999991</v>
      </c>
      <c r="I231" s="15">
        <f>Data_1[Cost Per Unit]*Data_1[Units]</f>
        <v>659.24999999999989</v>
      </c>
    </row>
    <row r="232" spans="3:9" x14ac:dyDescent="0.35">
      <c r="C232" t="s">
        <v>9</v>
      </c>
      <c r="D232" t="s">
        <v>36</v>
      </c>
      <c r="E232" t="s">
        <v>32</v>
      </c>
      <c r="F232" s="4">
        <v>2954</v>
      </c>
      <c r="G232" s="5">
        <v>189</v>
      </c>
      <c r="H232">
        <f>VLOOKUP(Data_1[[#This Row],[Product]],products[#All],2,FALSE)</f>
        <v>8.65</v>
      </c>
      <c r="I232" s="15">
        <f>Data_1[Cost Per Unit]*Data_1[Units]</f>
        <v>1634.8500000000001</v>
      </c>
    </row>
    <row r="233" spans="3:9" x14ac:dyDescent="0.35">
      <c r="C233" t="s">
        <v>7</v>
      </c>
      <c r="D233" t="s">
        <v>36</v>
      </c>
      <c r="E233" t="s">
        <v>32</v>
      </c>
      <c r="F233" s="4">
        <v>280</v>
      </c>
      <c r="G233" s="5">
        <v>87</v>
      </c>
      <c r="H233">
        <f>VLOOKUP(Data_1[[#This Row],[Product]],products[#All],2,FALSE)</f>
        <v>8.65</v>
      </c>
      <c r="I233" s="15">
        <f>Data_1[Cost Per Unit]*Data_1[Units]</f>
        <v>752.55000000000007</v>
      </c>
    </row>
    <row r="234" spans="3:9" x14ac:dyDescent="0.35">
      <c r="C234" t="s">
        <v>41</v>
      </c>
      <c r="D234" t="s">
        <v>36</v>
      </c>
      <c r="E234" t="s">
        <v>30</v>
      </c>
      <c r="F234" s="4">
        <v>6118</v>
      </c>
      <c r="G234" s="5">
        <v>174</v>
      </c>
      <c r="H234">
        <f>VLOOKUP(Data_1[[#This Row],[Product]],products[#All],2,FALSE)</f>
        <v>14.49</v>
      </c>
      <c r="I234" s="15">
        <f>Data_1[Cost Per Unit]*Data_1[Units]</f>
        <v>2521.2600000000002</v>
      </c>
    </row>
    <row r="235" spans="3:9" x14ac:dyDescent="0.35">
      <c r="C235" t="s">
        <v>2</v>
      </c>
      <c r="D235" t="s">
        <v>39</v>
      </c>
      <c r="E235" t="s">
        <v>15</v>
      </c>
      <c r="F235" s="4">
        <v>4802</v>
      </c>
      <c r="G235" s="5">
        <v>36</v>
      </c>
      <c r="H235">
        <f>VLOOKUP(Data_1[[#This Row],[Product]],products[#All],2,FALSE)</f>
        <v>11.73</v>
      </c>
      <c r="I235" s="15">
        <f>Data_1[Cost Per Unit]*Data_1[Units]</f>
        <v>422.28000000000003</v>
      </c>
    </row>
    <row r="236" spans="3:9" x14ac:dyDescent="0.35">
      <c r="C236" t="s">
        <v>9</v>
      </c>
      <c r="D236" t="s">
        <v>38</v>
      </c>
      <c r="E236" t="s">
        <v>24</v>
      </c>
      <c r="F236" s="4">
        <v>4137</v>
      </c>
      <c r="G236" s="5">
        <v>60</v>
      </c>
      <c r="H236">
        <f>VLOOKUP(Data_1[[#This Row],[Product]],products[#All],2,FALSE)</f>
        <v>4.97</v>
      </c>
      <c r="I236" s="15">
        <f>Data_1[Cost Per Unit]*Data_1[Units]</f>
        <v>298.2</v>
      </c>
    </row>
    <row r="237" spans="3:9" x14ac:dyDescent="0.35">
      <c r="C237" t="s">
        <v>3</v>
      </c>
      <c r="D237" t="s">
        <v>35</v>
      </c>
      <c r="E237" t="s">
        <v>23</v>
      </c>
      <c r="F237" s="4">
        <v>2023</v>
      </c>
      <c r="G237" s="5">
        <v>78</v>
      </c>
      <c r="H237">
        <f>VLOOKUP(Data_1[[#This Row],[Product]],products[#All],2,FALSE)</f>
        <v>6.49</v>
      </c>
      <c r="I237" s="15">
        <f>Data_1[Cost Per Unit]*Data_1[Units]</f>
        <v>506.22</v>
      </c>
    </row>
    <row r="238" spans="3:9" x14ac:dyDescent="0.35">
      <c r="C238" t="s">
        <v>9</v>
      </c>
      <c r="D238" t="s">
        <v>36</v>
      </c>
      <c r="E238" t="s">
        <v>30</v>
      </c>
      <c r="F238" s="4">
        <v>9051</v>
      </c>
      <c r="G238" s="5">
        <v>57</v>
      </c>
      <c r="H238">
        <f>VLOOKUP(Data_1[[#This Row],[Product]],products[#All],2,FALSE)</f>
        <v>14.49</v>
      </c>
      <c r="I238" s="15">
        <f>Data_1[Cost Per Unit]*Data_1[Units]</f>
        <v>825.93000000000006</v>
      </c>
    </row>
    <row r="239" spans="3:9" x14ac:dyDescent="0.35">
      <c r="C239" t="s">
        <v>9</v>
      </c>
      <c r="D239" t="s">
        <v>37</v>
      </c>
      <c r="E239" t="s">
        <v>28</v>
      </c>
      <c r="F239" s="4">
        <v>2919</v>
      </c>
      <c r="G239" s="5">
        <v>45</v>
      </c>
      <c r="H239">
        <f>VLOOKUP(Data_1[[#This Row],[Product]],products[#All],2,FALSE)</f>
        <v>10.38</v>
      </c>
      <c r="I239" s="15">
        <f>Data_1[Cost Per Unit]*Data_1[Units]</f>
        <v>467.1</v>
      </c>
    </row>
    <row r="240" spans="3:9" x14ac:dyDescent="0.35">
      <c r="C240" t="s">
        <v>41</v>
      </c>
      <c r="D240" t="s">
        <v>38</v>
      </c>
      <c r="E240" t="s">
        <v>22</v>
      </c>
      <c r="F240" s="4">
        <v>5915</v>
      </c>
      <c r="G240" s="5">
        <v>3</v>
      </c>
      <c r="H240">
        <f>VLOOKUP(Data_1[[#This Row],[Product]],products[#All],2,FALSE)</f>
        <v>9.77</v>
      </c>
      <c r="I240" s="15">
        <f>Data_1[Cost Per Unit]*Data_1[Units]</f>
        <v>29.31</v>
      </c>
    </row>
    <row r="241" spans="3:9" x14ac:dyDescent="0.35">
      <c r="C241" t="s">
        <v>10</v>
      </c>
      <c r="D241" t="s">
        <v>35</v>
      </c>
      <c r="E241" t="s">
        <v>15</v>
      </c>
      <c r="F241" s="4">
        <v>2562</v>
      </c>
      <c r="G241" s="5">
        <v>6</v>
      </c>
      <c r="H241">
        <f>VLOOKUP(Data_1[[#This Row],[Product]],products[#All],2,FALSE)</f>
        <v>11.73</v>
      </c>
      <c r="I241" s="15">
        <f>Data_1[Cost Per Unit]*Data_1[Units]</f>
        <v>70.38</v>
      </c>
    </row>
    <row r="242" spans="3:9" x14ac:dyDescent="0.35">
      <c r="C242" t="s">
        <v>5</v>
      </c>
      <c r="D242" t="s">
        <v>37</v>
      </c>
      <c r="E242" t="s">
        <v>25</v>
      </c>
      <c r="F242" s="4">
        <v>8813</v>
      </c>
      <c r="G242" s="5">
        <v>21</v>
      </c>
      <c r="H242">
        <f>VLOOKUP(Data_1[[#This Row],[Product]],products[#All],2,FALSE)</f>
        <v>13.15</v>
      </c>
      <c r="I242" s="15">
        <f>Data_1[Cost Per Unit]*Data_1[Units]</f>
        <v>276.15000000000003</v>
      </c>
    </row>
    <row r="243" spans="3:9" x14ac:dyDescent="0.35">
      <c r="C243" t="s">
        <v>5</v>
      </c>
      <c r="D243" t="s">
        <v>36</v>
      </c>
      <c r="E243" t="s">
        <v>18</v>
      </c>
      <c r="F243" s="4">
        <v>6111</v>
      </c>
      <c r="G243" s="5">
        <v>3</v>
      </c>
      <c r="H243">
        <f>VLOOKUP(Data_1[[#This Row],[Product]],products[#All],2,FALSE)</f>
        <v>6.47</v>
      </c>
      <c r="I243" s="15">
        <f>Data_1[Cost Per Unit]*Data_1[Units]</f>
        <v>19.41</v>
      </c>
    </row>
    <row r="244" spans="3:9" x14ac:dyDescent="0.35">
      <c r="C244" t="s">
        <v>8</v>
      </c>
      <c r="D244" t="s">
        <v>34</v>
      </c>
      <c r="E244" t="s">
        <v>31</v>
      </c>
      <c r="F244" s="4">
        <v>3507</v>
      </c>
      <c r="G244" s="5">
        <v>288</v>
      </c>
      <c r="H244">
        <f>VLOOKUP(Data_1[[#This Row],[Product]],products[#All],2,FALSE)</f>
        <v>5.79</v>
      </c>
      <c r="I244" s="15">
        <f>Data_1[Cost Per Unit]*Data_1[Units]</f>
        <v>1667.52</v>
      </c>
    </row>
    <row r="245" spans="3:9" x14ac:dyDescent="0.35">
      <c r="C245" t="s">
        <v>6</v>
      </c>
      <c r="D245" t="s">
        <v>36</v>
      </c>
      <c r="E245" t="s">
        <v>13</v>
      </c>
      <c r="F245" s="4">
        <v>4319</v>
      </c>
      <c r="G245" s="5">
        <v>30</v>
      </c>
      <c r="H245">
        <f>VLOOKUP(Data_1[[#This Row],[Product]],products[#All],2,FALSE)</f>
        <v>9.33</v>
      </c>
      <c r="I245" s="15">
        <f>Data_1[Cost Per Unit]*Data_1[Units]</f>
        <v>279.89999999999998</v>
      </c>
    </row>
    <row r="246" spans="3:9" x14ac:dyDescent="0.35">
      <c r="C246" t="s">
        <v>40</v>
      </c>
      <c r="D246" t="s">
        <v>38</v>
      </c>
      <c r="E246" t="s">
        <v>26</v>
      </c>
      <c r="F246" s="4">
        <v>609</v>
      </c>
      <c r="G246" s="5">
        <v>87</v>
      </c>
      <c r="H246">
        <f>VLOOKUP(Data_1[[#This Row],[Product]],products[#All],2,FALSE)</f>
        <v>5.6</v>
      </c>
      <c r="I246" s="15">
        <f>Data_1[Cost Per Unit]*Data_1[Units]</f>
        <v>487.2</v>
      </c>
    </row>
    <row r="247" spans="3:9" x14ac:dyDescent="0.35">
      <c r="C247" t="s">
        <v>40</v>
      </c>
      <c r="D247" t="s">
        <v>39</v>
      </c>
      <c r="E247" t="s">
        <v>27</v>
      </c>
      <c r="F247" s="4">
        <v>6370</v>
      </c>
      <c r="G247" s="5">
        <v>30</v>
      </c>
      <c r="H247">
        <f>VLOOKUP(Data_1[[#This Row],[Product]],products[#All],2,FALSE)</f>
        <v>16.73</v>
      </c>
      <c r="I247" s="15">
        <f>Data_1[Cost Per Unit]*Data_1[Units]</f>
        <v>501.90000000000003</v>
      </c>
    </row>
    <row r="248" spans="3:9" x14ac:dyDescent="0.35">
      <c r="C248" t="s">
        <v>5</v>
      </c>
      <c r="D248" t="s">
        <v>38</v>
      </c>
      <c r="E248" t="s">
        <v>19</v>
      </c>
      <c r="F248" s="4">
        <v>5474</v>
      </c>
      <c r="G248" s="5">
        <v>168</v>
      </c>
      <c r="H248">
        <f>VLOOKUP(Data_1[[#This Row],[Product]],products[#All],2,FALSE)</f>
        <v>7.64</v>
      </c>
      <c r="I248" s="15">
        <f>Data_1[Cost Per Unit]*Data_1[Units]</f>
        <v>1283.52</v>
      </c>
    </row>
    <row r="249" spans="3:9" x14ac:dyDescent="0.35">
      <c r="C249" t="s">
        <v>40</v>
      </c>
      <c r="D249" t="s">
        <v>36</v>
      </c>
      <c r="E249" t="s">
        <v>27</v>
      </c>
      <c r="F249" s="4">
        <v>3164</v>
      </c>
      <c r="G249" s="5">
        <v>306</v>
      </c>
      <c r="H249">
        <f>VLOOKUP(Data_1[[#This Row],[Product]],products[#All],2,FALSE)</f>
        <v>16.73</v>
      </c>
      <c r="I249" s="15">
        <f>Data_1[Cost Per Unit]*Data_1[Units]</f>
        <v>5119.38</v>
      </c>
    </row>
    <row r="250" spans="3:9" x14ac:dyDescent="0.35">
      <c r="C250" t="s">
        <v>6</v>
      </c>
      <c r="D250" t="s">
        <v>35</v>
      </c>
      <c r="E250" t="s">
        <v>4</v>
      </c>
      <c r="F250" s="4">
        <v>1302</v>
      </c>
      <c r="G250" s="5">
        <v>402</v>
      </c>
      <c r="H250">
        <f>VLOOKUP(Data_1[[#This Row],[Product]],products[#All],2,FALSE)</f>
        <v>11.88</v>
      </c>
      <c r="I250" s="15">
        <f>Data_1[Cost Per Unit]*Data_1[Units]</f>
        <v>4775.76</v>
      </c>
    </row>
    <row r="251" spans="3:9" x14ac:dyDescent="0.35">
      <c r="C251" t="s">
        <v>3</v>
      </c>
      <c r="D251" t="s">
        <v>37</v>
      </c>
      <c r="E251" t="s">
        <v>28</v>
      </c>
      <c r="F251" s="4">
        <v>7308</v>
      </c>
      <c r="G251" s="5">
        <v>327</v>
      </c>
      <c r="H251">
        <f>VLOOKUP(Data_1[[#This Row],[Product]],products[#All],2,FALSE)</f>
        <v>10.38</v>
      </c>
      <c r="I251" s="15">
        <f>Data_1[Cost Per Unit]*Data_1[Units]</f>
        <v>3394.26</v>
      </c>
    </row>
    <row r="252" spans="3:9" x14ac:dyDescent="0.35">
      <c r="C252" t="s">
        <v>40</v>
      </c>
      <c r="D252" t="s">
        <v>37</v>
      </c>
      <c r="E252" t="s">
        <v>27</v>
      </c>
      <c r="F252" s="4">
        <v>6132</v>
      </c>
      <c r="G252" s="5">
        <v>93</v>
      </c>
      <c r="H252">
        <f>VLOOKUP(Data_1[[#This Row],[Product]],products[#All],2,FALSE)</f>
        <v>16.73</v>
      </c>
      <c r="I252" s="15">
        <f>Data_1[Cost Per Unit]*Data_1[Units]</f>
        <v>1555.89</v>
      </c>
    </row>
    <row r="253" spans="3:9" x14ac:dyDescent="0.35">
      <c r="C253" t="s">
        <v>10</v>
      </c>
      <c r="D253" t="s">
        <v>35</v>
      </c>
      <c r="E253" t="s">
        <v>14</v>
      </c>
      <c r="F253" s="4">
        <v>3472</v>
      </c>
      <c r="G253" s="5">
        <v>96</v>
      </c>
      <c r="H253">
        <f>VLOOKUP(Data_1[[#This Row],[Product]],products[#All],2,FALSE)</f>
        <v>11.7</v>
      </c>
      <c r="I253" s="15">
        <f>Data_1[Cost Per Unit]*Data_1[Units]</f>
        <v>1123.1999999999998</v>
      </c>
    </row>
    <row r="254" spans="3:9" x14ac:dyDescent="0.35">
      <c r="C254" t="s">
        <v>8</v>
      </c>
      <c r="D254" t="s">
        <v>39</v>
      </c>
      <c r="E254" t="s">
        <v>18</v>
      </c>
      <c r="F254" s="4">
        <v>9660</v>
      </c>
      <c r="G254" s="5">
        <v>27</v>
      </c>
      <c r="H254">
        <f>VLOOKUP(Data_1[[#This Row],[Product]],products[#All],2,FALSE)</f>
        <v>6.47</v>
      </c>
      <c r="I254" s="15">
        <f>Data_1[Cost Per Unit]*Data_1[Units]</f>
        <v>174.69</v>
      </c>
    </row>
    <row r="255" spans="3:9" x14ac:dyDescent="0.35">
      <c r="C255" t="s">
        <v>9</v>
      </c>
      <c r="D255" t="s">
        <v>38</v>
      </c>
      <c r="E255" t="s">
        <v>26</v>
      </c>
      <c r="F255" s="4">
        <v>2436</v>
      </c>
      <c r="G255" s="5">
        <v>99</v>
      </c>
      <c r="H255">
        <f>VLOOKUP(Data_1[[#This Row],[Product]],products[#All],2,FALSE)</f>
        <v>5.6</v>
      </c>
      <c r="I255" s="15">
        <f>Data_1[Cost Per Unit]*Data_1[Units]</f>
        <v>554.4</v>
      </c>
    </row>
    <row r="256" spans="3:9" x14ac:dyDescent="0.35">
      <c r="C256" t="s">
        <v>9</v>
      </c>
      <c r="D256" t="s">
        <v>38</v>
      </c>
      <c r="E256" t="s">
        <v>33</v>
      </c>
      <c r="F256" s="4">
        <v>9506</v>
      </c>
      <c r="G256" s="5">
        <v>87</v>
      </c>
      <c r="H256">
        <f>VLOOKUP(Data_1[[#This Row],[Product]],products[#All],2,FALSE)</f>
        <v>12.37</v>
      </c>
      <c r="I256" s="15">
        <f>Data_1[Cost Per Unit]*Data_1[Units]</f>
        <v>1076.1899999999998</v>
      </c>
    </row>
    <row r="257" spans="3:9" x14ac:dyDescent="0.35">
      <c r="C257" t="s">
        <v>10</v>
      </c>
      <c r="D257" t="s">
        <v>37</v>
      </c>
      <c r="E257" t="s">
        <v>21</v>
      </c>
      <c r="F257" s="4">
        <v>245</v>
      </c>
      <c r="G257" s="5">
        <v>288</v>
      </c>
      <c r="H257">
        <f>VLOOKUP(Data_1[[#This Row],[Product]],products[#All],2,FALSE)</f>
        <v>9</v>
      </c>
      <c r="I257" s="15">
        <f>Data_1[Cost Per Unit]*Data_1[Units]</f>
        <v>2592</v>
      </c>
    </row>
    <row r="258" spans="3:9" x14ac:dyDescent="0.35">
      <c r="C258" t="s">
        <v>8</v>
      </c>
      <c r="D258" t="s">
        <v>35</v>
      </c>
      <c r="E258" t="s">
        <v>20</v>
      </c>
      <c r="F258" s="4">
        <v>2702</v>
      </c>
      <c r="G258" s="5">
        <v>363</v>
      </c>
      <c r="H258">
        <f>VLOOKUP(Data_1[[#This Row],[Product]],products[#All],2,FALSE)</f>
        <v>10.62</v>
      </c>
      <c r="I258" s="15">
        <f>Data_1[Cost Per Unit]*Data_1[Units]</f>
        <v>3855.0599999999995</v>
      </c>
    </row>
    <row r="259" spans="3:9" x14ac:dyDescent="0.35">
      <c r="C259" t="s">
        <v>10</v>
      </c>
      <c r="D259" t="s">
        <v>34</v>
      </c>
      <c r="E259" t="s">
        <v>17</v>
      </c>
      <c r="F259" s="4">
        <v>700</v>
      </c>
      <c r="G259" s="5">
        <v>87</v>
      </c>
      <c r="H259">
        <f>VLOOKUP(Data_1[[#This Row],[Product]],products[#All],2,FALSE)</f>
        <v>3.11</v>
      </c>
      <c r="I259" s="15">
        <f>Data_1[Cost Per Unit]*Data_1[Units]</f>
        <v>270.57</v>
      </c>
    </row>
    <row r="260" spans="3:9" x14ac:dyDescent="0.35">
      <c r="C260" t="s">
        <v>6</v>
      </c>
      <c r="D260" t="s">
        <v>34</v>
      </c>
      <c r="E260" t="s">
        <v>17</v>
      </c>
      <c r="F260" s="4">
        <v>3759</v>
      </c>
      <c r="G260" s="5">
        <v>150</v>
      </c>
      <c r="H260">
        <f>VLOOKUP(Data_1[[#This Row],[Product]],products[#All],2,FALSE)</f>
        <v>3.11</v>
      </c>
      <c r="I260" s="15">
        <f>Data_1[Cost Per Unit]*Data_1[Units]</f>
        <v>466.5</v>
      </c>
    </row>
    <row r="261" spans="3:9" x14ac:dyDescent="0.35">
      <c r="C261" t="s">
        <v>2</v>
      </c>
      <c r="D261" t="s">
        <v>35</v>
      </c>
      <c r="E261" t="s">
        <v>17</v>
      </c>
      <c r="F261" s="4">
        <v>1589</v>
      </c>
      <c r="G261" s="5">
        <v>303</v>
      </c>
      <c r="H261">
        <f>VLOOKUP(Data_1[[#This Row],[Product]],products[#All],2,FALSE)</f>
        <v>3.11</v>
      </c>
      <c r="I261" s="15">
        <f>Data_1[Cost Per Unit]*Data_1[Units]</f>
        <v>942.32999999999993</v>
      </c>
    </row>
    <row r="262" spans="3:9" x14ac:dyDescent="0.35">
      <c r="C262" t="s">
        <v>7</v>
      </c>
      <c r="D262" t="s">
        <v>35</v>
      </c>
      <c r="E262" t="s">
        <v>28</v>
      </c>
      <c r="F262" s="4">
        <v>5194</v>
      </c>
      <c r="G262" s="5">
        <v>288</v>
      </c>
      <c r="H262">
        <f>VLOOKUP(Data_1[[#This Row],[Product]],products[#All],2,FALSE)</f>
        <v>10.38</v>
      </c>
      <c r="I262" s="15">
        <f>Data_1[Cost Per Unit]*Data_1[Units]</f>
        <v>2989.44</v>
      </c>
    </row>
    <row r="263" spans="3:9" x14ac:dyDescent="0.35">
      <c r="C263" t="s">
        <v>10</v>
      </c>
      <c r="D263" t="s">
        <v>36</v>
      </c>
      <c r="E263" t="s">
        <v>13</v>
      </c>
      <c r="F263" s="4">
        <v>945</v>
      </c>
      <c r="G263" s="5">
        <v>75</v>
      </c>
      <c r="H263">
        <f>VLOOKUP(Data_1[[#This Row],[Product]],products[#All],2,FALSE)</f>
        <v>9.33</v>
      </c>
      <c r="I263" s="15">
        <f>Data_1[Cost Per Unit]*Data_1[Units]</f>
        <v>699.75</v>
      </c>
    </row>
    <row r="264" spans="3:9" x14ac:dyDescent="0.35">
      <c r="C264" t="s">
        <v>40</v>
      </c>
      <c r="D264" t="s">
        <v>38</v>
      </c>
      <c r="E264" t="s">
        <v>31</v>
      </c>
      <c r="F264" s="4">
        <v>1988</v>
      </c>
      <c r="G264" s="5">
        <v>39</v>
      </c>
      <c r="H264">
        <f>VLOOKUP(Data_1[[#This Row],[Product]],products[#All],2,FALSE)</f>
        <v>5.79</v>
      </c>
      <c r="I264" s="15">
        <f>Data_1[Cost Per Unit]*Data_1[Units]</f>
        <v>225.81</v>
      </c>
    </row>
    <row r="265" spans="3:9" x14ac:dyDescent="0.35">
      <c r="C265" t="s">
        <v>6</v>
      </c>
      <c r="D265" t="s">
        <v>34</v>
      </c>
      <c r="E265" t="s">
        <v>32</v>
      </c>
      <c r="F265" s="4">
        <v>6734</v>
      </c>
      <c r="G265" s="5">
        <v>123</v>
      </c>
      <c r="H265">
        <f>VLOOKUP(Data_1[[#This Row],[Product]],products[#All],2,FALSE)</f>
        <v>8.65</v>
      </c>
      <c r="I265" s="15">
        <f>Data_1[Cost Per Unit]*Data_1[Units]</f>
        <v>1063.95</v>
      </c>
    </row>
    <row r="266" spans="3:9" x14ac:dyDescent="0.35">
      <c r="C266" t="s">
        <v>40</v>
      </c>
      <c r="D266" t="s">
        <v>36</v>
      </c>
      <c r="E266" t="s">
        <v>4</v>
      </c>
      <c r="F266" s="4">
        <v>217</v>
      </c>
      <c r="G266" s="5">
        <v>36</v>
      </c>
      <c r="H266">
        <f>VLOOKUP(Data_1[[#This Row],[Product]],products[#All],2,FALSE)</f>
        <v>11.88</v>
      </c>
      <c r="I266" s="15">
        <f>Data_1[Cost Per Unit]*Data_1[Units]</f>
        <v>427.68</v>
      </c>
    </row>
    <row r="267" spans="3:9" x14ac:dyDescent="0.35">
      <c r="C267" t="s">
        <v>5</v>
      </c>
      <c r="D267" t="s">
        <v>34</v>
      </c>
      <c r="E267" t="s">
        <v>22</v>
      </c>
      <c r="F267" s="4">
        <v>6279</v>
      </c>
      <c r="G267" s="5">
        <v>237</v>
      </c>
      <c r="H267">
        <f>VLOOKUP(Data_1[[#This Row],[Product]],products[#All],2,FALSE)</f>
        <v>9.77</v>
      </c>
      <c r="I267" s="15">
        <f>Data_1[Cost Per Unit]*Data_1[Units]</f>
        <v>2315.4899999999998</v>
      </c>
    </row>
    <row r="268" spans="3:9" x14ac:dyDescent="0.35">
      <c r="C268" t="s">
        <v>40</v>
      </c>
      <c r="D268" t="s">
        <v>36</v>
      </c>
      <c r="E268" t="s">
        <v>13</v>
      </c>
      <c r="F268" s="4">
        <v>4424</v>
      </c>
      <c r="G268" s="5">
        <v>201</v>
      </c>
      <c r="H268">
        <f>VLOOKUP(Data_1[[#This Row],[Product]],products[#All],2,FALSE)</f>
        <v>9.33</v>
      </c>
      <c r="I268" s="15">
        <f>Data_1[Cost Per Unit]*Data_1[Units]</f>
        <v>1875.33</v>
      </c>
    </row>
    <row r="269" spans="3:9" x14ac:dyDescent="0.35">
      <c r="C269" t="s">
        <v>2</v>
      </c>
      <c r="D269" t="s">
        <v>36</v>
      </c>
      <c r="E269" t="s">
        <v>17</v>
      </c>
      <c r="F269" s="4">
        <v>189</v>
      </c>
      <c r="G269" s="5">
        <v>48</v>
      </c>
      <c r="H269">
        <f>VLOOKUP(Data_1[[#This Row],[Product]],products[#All],2,FALSE)</f>
        <v>3.11</v>
      </c>
      <c r="I269" s="15">
        <f>Data_1[Cost Per Unit]*Data_1[Units]</f>
        <v>149.28</v>
      </c>
    </row>
    <row r="270" spans="3:9" x14ac:dyDescent="0.35">
      <c r="C270" t="s">
        <v>5</v>
      </c>
      <c r="D270" t="s">
        <v>35</v>
      </c>
      <c r="E270" t="s">
        <v>22</v>
      </c>
      <c r="F270" s="4">
        <v>490</v>
      </c>
      <c r="G270" s="5">
        <v>84</v>
      </c>
      <c r="H270">
        <f>VLOOKUP(Data_1[[#This Row],[Product]],products[#All],2,FALSE)</f>
        <v>9.77</v>
      </c>
      <c r="I270" s="15">
        <f>Data_1[Cost Per Unit]*Data_1[Units]</f>
        <v>820.68</v>
      </c>
    </row>
    <row r="271" spans="3:9" x14ac:dyDescent="0.35">
      <c r="C271" t="s">
        <v>8</v>
      </c>
      <c r="D271" t="s">
        <v>37</v>
      </c>
      <c r="E271" t="s">
        <v>21</v>
      </c>
      <c r="F271" s="4">
        <v>434</v>
      </c>
      <c r="G271" s="5">
        <v>87</v>
      </c>
      <c r="H271">
        <f>VLOOKUP(Data_1[[#This Row],[Product]],products[#All],2,FALSE)</f>
        <v>9</v>
      </c>
      <c r="I271" s="15">
        <f>Data_1[Cost Per Unit]*Data_1[Units]</f>
        <v>783</v>
      </c>
    </row>
    <row r="272" spans="3:9" x14ac:dyDescent="0.35">
      <c r="C272" t="s">
        <v>7</v>
      </c>
      <c r="D272" t="s">
        <v>38</v>
      </c>
      <c r="E272" t="s">
        <v>30</v>
      </c>
      <c r="F272" s="4">
        <v>10129</v>
      </c>
      <c r="G272" s="5">
        <v>312</v>
      </c>
      <c r="H272">
        <f>VLOOKUP(Data_1[[#This Row],[Product]],products[#All],2,FALSE)</f>
        <v>14.49</v>
      </c>
      <c r="I272" s="15">
        <f>Data_1[Cost Per Unit]*Data_1[Units]</f>
        <v>4520.88</v>
      </c>
    </row>
    <row r="273" spans="3:9" x14ac:dyDescent="0.35">
      <c r="C273" t="s">
        <v>3</v>
      </c>
      <c r="D273" t="s">
        <v>39</v>
      </c>
      <c r="E273" t="s">
        <v>28</v>
      </c>
      <c r="F273" s="4">
        <v>1652</v>
      </c>
      <c r="G273" s="5">
        <v>102</v>
      </c>
      <c r="H273">
        <f>VLOOKUP(Data_1[[#This Row],[Product]],products[#All],2,FALSE)</f>
        <v>10.38</v>
      </c>
      <c r="I273" s="15">
        <f>Data_1[Cost Per Unit]*Data_1[Units]</f>
        <v>1058.76</v>
      </c>
    </row>
    <row r="274" spans="3:9" x14ac:dyDescent="0.35">
      <c r="C274" t="s">
        <v>8</v>
      </c>
      <c r="D274" t="s">
        <v>38</v>
      </c>
      <c r="E274" t="s">
        <v>21</v>
      </c>
      <c r="F274" s="4">
        <v>6433</v>
      </c>
      <c r="G274" s="5">
        <v>78</v>
      </c>
      <c r="H274">
        <f>VLOOKUP(Data_1[[#This Row],[Product]],products[#All],2,FALSE)</f>
        <v>9</v>
      </c>
      <c r="I274" s="15">
        <f>Data_1[Cost Per Unit]*Data_1[Units]</f>
        <v>702</v>
      </c>
    </row>
    <row r="275" spans="3:9" x14ac:dyDescent="0.35">
      <c r="C275" t="s">
        <v>3</v>
      </c>
      <c r="D275" t="s">
        <v>34</v>
      </c>
      <c r="E275" t="s">
        <v>23</v>
      </c>
      <c r="F275" s="4">
        <v>2212</v>
      </c>
      <c r="G275" s="5">
        <v>117</v>
      </c>
      <c r="H275">
        <f>VLOOKUP(Data_1[[#This Row],[Product]],products[#All],2,FALSE)</f>
        <v>6.49</v>
      </c>
      <c r="I275" s="15">
        <f>Data_1[Cost Per Unit]*Data_1[Units]</f>
        <v>759.33</v>
      </c>
    </row>
    <row r="276" spans="3:9" x14ac:dyDescent="0.35">
      <c r="C276" t="s">
        <v>41</v>
      </c>
      <c r="D276" t="s">
        <v>35</v>
      </c>
      <c r="E276" t="s">
        <v>19</v>
      </c>
      <c r="F276" s="4">
        <v>609</v>
      </c>
      <c r="G276" s="5">
        <v>99</v>
      </c>
      <c r="H276">
        <f>VLOOKUP(Data_1[[#This Row],[Product]],products[#All],2,FALSE)</f>
        <v>7.64</v>
      </c>
      <c r="I276" s="15">
        <f>Data_1[Cost Per Unit]*Data_1[Units]</f>
        <v>756.36</v>
      </c>
    </row>
    <row r="277" spans="3:9" x14ac:dyDescent="0.35">
      <c r="C277" t="s">
        <v>40</v>
      </c>
      <c r="D277" t="s">
        <v>35</v>
      </c>
      <c r="E277" t="s">
        <v>24</v>
      </c>
      <c r="F277" s="4">
        <v>1638</v>
      </c>
      <c r="G277" s="5">
        <v>48</v>
      </c>
      <c r="H277">
        <f>VLOOKUP(Data_1[[#This Row],[Product]],products[#All],2,FALSE)</f>
        <v>4.97</v>
      </c>
      <c r="I277" s="15">
        <f>Data_1[Cost Per Unit]*Data_1[Units]</f>
        <v>238.56</v>
      </c>
    </row>
    <row r="278" spans="3:9" x14ac:dyDescent="0.35">
      <c r="C278" t="s">
        <v>7</v>
      </c>
      <c r="D278" t="s">
        <v>34</v>
      </c>
      <c r="E278" t="s">
        <v>15</v>
      </c>
      <c r="F278" s="4">
        <v>3829</v>
      </c>
      <c r="G278" s="5">
        <v>24</v>
      </c>
      <c r="H278">
        <f>VLOOKUP(Data_1[[#This Row],[Product]],products[#All],2,FALSE)</f>
        <v>11.73</v>
      </c>
      <c r="I278" s="15">
        <f>Data_1[Cost Per Unit]*Data_1[Units]</f>
        <v>281.52</v>
      </c>
    </row>
    <row r="279" spans="3:9" x14ac:dyDescent="0.35">
      <c r="C279" t="s">
        <v>40</v>
      </c>
      <c r="D279" t="s">
        <v>39</v>
      </c>
      <c r="E279" t="s">
        <v>15</v>
      </c>
      <c r="F279" s="4">
        <v>5775</v>
      </c>
      <c r="G279" s="5">
        <v>42</v>
      </c>
      <c r="H279">
        <f>VLOOKUP(Data_1[[#This Row],[Product]],products[#All],2,FALSE)</f>
        <v>11.73</v>
      </c>
      <c r="I279" s="15">
        <f>Data_1[Cost Per Unit]*Data_1[Units]</f>
        <v>492.66</v>
      </c>
    </row>
    <row r="280" spans="3:9" x14ac:dyDescent="0.35">
      <c r="C280" t="s">
        <v>6</v>
      </c>
      <c r="D280" t="s">
        <v>35</v>
      </c>
      <c r="E280" t="s">
        <v>20</v>
      </c>
      <c r="F280" s="4">
        <v>1071</v>
      </c>
      <c r="G280" s="5">
        <v>270</v>
      </c>
      <c r="H280">
        <f>VLOOKUP(Data_1[[#This Row],[Product]],products[#All],2,FALSE)</f>
        <v>10.62</v>
      </c>
      <c r="I280" s="15">
        <f>Data_1[Cost Per Unit]*Data_1[Units]</f>
        <v>2867.3999999999996</v>
      </c>
    </row>
    <row r="281" spans="3:9" x14ac:dyDescent="0.35">
      <c r="C281" t="s">
        <v>8</v>
      </c>
      <c r="D281" t="s">
        <v>36</v>
      </c>
      <c r="E281" t="s">
        <v>23</v>
      </c>
      <c r="F281" s="4">
        <v>5019</v>
      </c>
      <c r="G281" s="5">
        <v>150</v>
      </c>
      <c r="H281">
        <f>VLOOKUP(Data_1[[#This Row],[Product]],products[#All],2,FALSE)</f>
        <v>6.49</v>
      </c>
      <c r="I281" s="15">
        <f>Data_1[Cost Per Unit]*Data_1[Units]</f>
        <v>973.5</v>
      </c>
    </row>
    <row r="282" spans="3:9" x14ac:dyDescent="0.35">
      <c r="C282" t="s">
        <v>2</v>
      </c>
      <c r="D282" t="s">
        <v>37</v>
      </c>
      <c r="E282" t="s">
        <v>15</v>
      </c>
      <c r="F282" s="4">
        <v>2863</v>
      </c>
      <c r="G282" s="5">
        <v>42</v>
      </c>
      <c r="H282">
        <f>VLOOKUP(Data_1[[#This Row],[Product]],products[#All],2,FALSE)</f>
        <v>11.73</v>
      </c>
      <c r="I282" s="15">
        <f>Data_1[Cost Per Unit]*Data_1[Units]</f>
        <v>492.66</v>
      </c>
    </row>
    <row r="283" spans="3:9" x14ac:dyDescent="0.35">
      <c r="C283" t="s">
        <v>40</v>
      </c>
      <c r="D283" t="s">
        <v>35</v>
      </c>
      <c r="E283" t="s">
        <v>29</v>
      </c>
      <c r="F283" s="4">
        <v>1617</v>
      </c>
      <c r="G283" s="5">
        <v>126</v>
      </c>
      <c r="H283">
        <f>VLOOKUP(Data_1[[#This Row],[Product]],products[#All],2,FALSE)</f>
        <v>7.16</v>
      </c>
      <c r="I283" s="15">
        <f>Data_1[Cost Per Unit]*Data_1[Units]</f>
        <v>902.16</v>
      </c>
    </row>
    <row r="284" spans="3:9" x14ac:dyDescent="0.35">
      <c r="C284" t="s">
        <v>6</v>
      </c>
      <c r="D284" t="s">
        <v>37</v>
      </c>
      <c r="E284" t="s">
        <v>26</v>
      </c>
      <c r="F284" s="4">
        <v>6818</v>
      </c>
      <c r="G284" s="5">
        <v>6</v>
      </c>
      <c r="H284">
        <f>VLOOKUP(Data_1[[#This Row],[Product]],products[#All],2,FALSE)</f>
        <v>5.6</v>
      </c>
      <c r="I284" s="15">
        <f>Data_1[Cost Per Unit]*Data_1[Units]</f>
        <v>33.599999999999994</v>
      </c>
    </row>
    <row r="285" spans="3:9" x14ac:dyDescent="0.35">
      <c r="C285" t="s">
        <v>3</v>
      </c>
      <c r="D285" t="s">
        <v>35</v>
      </c>
      <c r="E285" t="s">
        <v>15</v>
      </c>
      <c r="F285" s="4">
        <v>6657</v>
      </c>
      <c r="G285" s="5">
        <v>276</v>
      </c>
      <c r="H285">
        <f>VLOOKUP(Data_1[[#This Row],[Product]],products[#All],2,FALSE)</f>
        <v>11.73</v>
      </c>
      <c r="I285" s="15">
        <f>Data_1[Cost Per Unit]*Data_1[Units]</f>
        <v>3237.48</v>
      </c>
    </row>
    <row r="286" spans="3:9" x14ac:dyDescent="0.35">
      <c r="C286" t="s">
        <v>3</v>
      </c>
      <c r="D286" t="s">
        <v>34</v>
      </c>
      <c r="E286" t="s">
        <v>17</v>
      </c>
      <c r="F286" s="4">
        <v>2919</v>
      </c>
      <c r="G286" s="5">
        <v>93</v>
      </c>
      <c r="H286">
        <f>VLOOKUP(Data_1[[#This Row],[Product]],products[#All],2,FALSE)</f>
        <v>3.11</v>
      </c>
      <c r="I286" s="15">
        <f>Data_1[Cost Per Unit]*Data_1[Units]</f>
        <v>289.22999999999996</v>
      </c>
    </row>
    <row r="287" spans="3:9" x14ac:dyDescent="0.35">
      <c r="C287" t="s">
        <v>2</v>
      </c>
      <c r="D287" t="s">
        <v>36</v>
      </c>
      <c r="E287" t="s">
        <v>31</v>
      </c>
      <c r="F287" s="4">
        <v>3094</v>
      </c>
      <c r="G287" s="5">
        <v>246</v>
      </c>
      <c r="H287">
        <f>VLOOKUP(Data_1[[#This Row],[Product]],products[#All],2,FALSE)</f>
        <v>5.79</v>
      </c>
      <c r="I287" s="15">
        <f>Data_1[Cost Per Unit]*Data_1[Units]</f>
        <v>1424.34</v>
      </c>
    </row>
    <row r="288" spans="3:9" x14ac:dyDescent="0.35">
      <c r="C288" t="s">
        <v>6</v>
      </c>
      <c r="D288" t="s">
        <v>39</v>
      </c>
      <c r="E288" t="s">
        <v>24</v>
      </c>
      <c r="F288" s="4">
        <v>2989</v>
      </c>
      <c r="G288" s="5">
        <v>3</v>
      </c>
      <c r="H288">
        <f>VLOOKUP(Data_1[[#This Row],[Product]],products[#All],2,FALSE)</f>
        <v>4.97</v>
      </c>
      <c r="I288" s="15">
        <f>Data_1[Cost Per Unit]*Data_1[Units]</f>
        <v>14.91</v>
      </c>
    </row>
    <row r="289" spans="3:9" x14ac:dyDescent="0.35">
      <c r="C289" t="s">
        <v>8</v>
      </c>
      <c r="D289" t="s">
        <v>38</v>
      </c>
      <c r="E289" t="s">
        <v>27</v>
      </c>
      <c r="F289" s="4">
        <v>2268</v>
      </c>
      <c r="G289" s="5">
        <v>63</v>
      </c>
      <c r="H289">
        <f>VLOOKUP(Data_1[[#This Row],[Product]],products[#All],2,FALSE)</f>
        <v>16.73</v>
      </c>
      <c r="I289" s="15">
        <f>Data_1[Cost Per Unit]*Data_1[Units]</f>
        <v>1053.99</v>
      </c>
    </row>
    <row r="290" spans="3:9" x14ac:dyDescent="0.35">
      <c r="C290" t="s">
        <v>5</v>
      </c>
      <c r="D290" t="s">
        <v>35</v>
      </c>
      <c r="E290" t="s">
        <v>31</v>
      </c>
      <c r="F290" s="4">
        <v>4753</v>
      </c>
      <c r="G290" s="5">
        <v>246</v>
      </c>
      <c r="H290">
        <f>VLOOKUP(Data_1[[#This Row],[Product]],products[#All],2,FALSE)</f>
        <v>5.79</v>
      </c>
      <c r="I290" s="15">
        <f>Data_1[Cost Per Unit]*Data_1[Units]</f>
        <v>1424.34</v>
      </c>
    </row>
    <row r="291" spans="3:9" x14ac:dyDescent="0.35">
      <c r="C291" t="s">
        <v>2</v>
      </c>
      <c r="D291" t="s">
        <v>34</v>
      </c>
      <c r="E291" t="s">
        <v>19</v>
      </c>
      <c r="F291" s="4">
        <v>7511</v>
      </c>
      <c r="G291" s="5">
        <v>120</v>
      </c>
      <c r="H291">
        <f>VLOOKUP(Data_1[[#This Row],[Product]],products[#All],2,FALSE)</f>
        <v>7.64</v>
      </c>
      <c r="I291" s="15">
        <f>Data_1[Cost Per Unit]*Data_1[Units]</f>
        <v>916.8</v>
      </c>
    </row>
    <row r="292" spans="3:9" x14ac:dyDescent="0.35">
      <c r="C292" t="s">
        <v>2</v>
      </c>
      <c r="D292" t="s">
        <v>38</v>
      </c>
      <c r="E292" t="s">
        <v>31</v>
      </c>
      <c r="F292" s="4">
        <v>4326</v>
      </c>
      <c r="G292" s="5">
        <v>348</v>
      </c>
      <c r="H292">
        <f>VLOOKUP(Data_1[[#This Row],[Product]],products[#All],2,FALSE)</f>
        <v>5.79</v>
      </c>
      <c r="I292" s="15">
        <f>Data_1[Cost Per Unit]*Data_1[Units]</f>
        <v>2014.92</v>
      </c>
    </row>
    <row r="293" spans="3:9" x14ac:dyDescent="0.35">
      <c r="C293" t="s">
        <v>41</v>
      </c>
      <c r="D293" t="s">
        <v>34</v>
      </c>
      <c r="E293" t="s">
        <v>23</v>
      </c>
      <c r="F293" s="4">
        <v>4935</v>
      </c>
      <c r="G293" s="5">
        <v>126</v>
      </c>
      <c r="H293">
        <f>VLOOKUP(Data_1[[#This Row],[Product]],products[#All],2,FALSE)</f>
        <v>6.49</v>
      </c>
      <c r="I293" s="15">
        <f>Data_1[Cost Per Unit]*Data_1[Units]</f>
        <v>817.74</v>
      </c>
    </row>
    <row r="294" spans="3:9" x14ac:dyDescent="0.35">
      <c r="C294" t="s">
        <v>6</v>
      </c>
      <c r="D294" t="s">
        <v>35</v>
      </c>
      <c r="E294" t="s">
        <v>30</v>
      </c>
      <c r="F294" s="4">
        <v>4781</v>
      </c>
      <c r="G294" s="5">
        <v>123</v>
      </c>
      <c r="H294">
        <f>VLOOKUP(Data_1[[#This Row],[Product]],products[#All],2,FALSE)</f>
        <v>14.49</v>
      </c>
      <c r="I294" s="15">
        <f>Data_1[Cost Per Unit]*Data_1[Units]</f>
        <v>1782.27</v>
      </c>
    </row>
    <row r="295" spans="3:9" x14ac:dyDescent="0.35">
      <c r="C295" t="s">
        <v>5</v>
      </c>
      <c r="D295" t="s">
        <v>38</v>
      </c>
      <c r="E295" t="s">
        <v>25</v>
      </c>
      <c r="F295" s="4">
        <v>7483</v>
      </c>
      <c r="G295" s="5">
        <v>45</v>
      </c>
      <c r="H295">
        <f>VLOOKUP(Data_1[[#This Row],[Product]],products[#All],2,FALSE)</f>
        <v>13.15</v>
      </c>
      <c r="I295" s="15">
        <f>Data_1[Cost Per Unit]*Data_1[Units]</f>
        <v>591.75</v>
      </c>
    </row>
    <row r="296" spans="3:9" x14ac:dyDescent="0.35">
      <c r="C296" t="s">
        <v>10</v>
      </c>
      <c r="D296" t="s">
        <v>38</v>
      </c>
      <c r="E296" t="s">
        <v>4</v>
      </c>
      <c r="F296" s="4">
        <v>6860</v>
      </c>
      <c r="G296" s="5">
        <v>126</v>
      </c>
      <c r="H296">
        <f>VLOOKUP(Data_1[[#This Row],[Product]],products[#All],2,FALSE)</f>
        <v>11.88</v>
      </c>
      <c r="I296" s="15">
        <f>Data_1[Cost Per Unit]*Data_1[Units]</f>
        <v>1496.88</v>
      </c>
    </row>
    <row r="297" spans="3:9" x14ac:dyDescent="0.35">
      <c r="C297" t="s">
        <v>40</v>
      </c>
      <c r="D297" t="s">
        <v>37</v>
      </c>
      <c r="E297" t="s">
        <v>29</v>
      </c>
      <c r="F297" s="4">
        <v>9002</v>
      </c>
      <c r="G297" s="5">
        <v>72</v>
      </c>
      <c r="H297">
        <f>VLOOKUP(Data_1[[#This Row],[Product]],products[#All],2,FALSE)</f>
        <v>7.16</v>
      </c>
      <c r="I297" s="15">
        <f>Data_1[Cost Per Unit]*Data_1[Units]</f>
        <v>515.52</v>
      </c>
    </row>
    <row r="298" spans="3:9" x14ac:dyDescent="0.35">
      <c r="C298" t="s">
        <v>6</v>
      </c>
      <c r="D298" t="s">
        <v>36</v>
      </c>
      <c r="E298" t="s">
        <v>29</v>
      </c>
      <c r="F298" s="4">
        <v>1400</v>
      </c>
      <c r="G298" s="5">
        <v>135</v>
      </c>
      <c r="H298">
        <f>VLOOKUP(Data_1[[#This Row],[Product]],products[#All],2,FALSE)</f>
        <v>7.16</v>
      </c>
      <c r="I298" s="15">
        <f>Data_1[Cost Per Unit]*Data_1[Units]</f>
        <v>966.6</v>
      </c>
    </row>
    <row r="299" spans="3:9" x14ac:dyDescent="0.35">
      <c r="C299" t="s">
        <v>10</v>
      </c>
      <c r="D299" t="s">
        <v>34</v>
      </c>
      <c r="E299" t="s">
        <v>22</v>
      </c>
      <c r="F299" s="4">
        <v>4053</v>
      </c>
      <c r="G299" s="5">
        <v>24</v>
      </c>
      <c r="H299">
        <f>VLOOKUP(Data_1[[#This Row],[Product]],products[#All],2,FALSE)</f>
        <v>9.77</v>
      </c>
      <c r="I299" s="15">
        <f>Data_1[Cost Per Unit]*Data_1[Units]</f>
        <v>234.48</v>
      </c>
    </row>
    <row r="300" spans="3:9" x14ac:dyDescent="0.35">
      <c r="C300" t="s">
        <v>7</v>
      </c>
      <c r="D300" t="s">
        <v>36</v>
      </c>
      <c r="E300" t="s">
        <v>31</v>
      </c>
      <c r="F300" s="4">
        <v>2149</v>
      </c>
      <c r="G300" s="5">
        <v>117</v>
      </c>
      <c r="H300">
        <f>VLOOKUP(Data_1[[#This Row],[Product]],products[#All],2,FALSE)</f>
        <v>5.79</v>
      </c>
      <c r="I300" s="15">
        <f>Data_1[Cost Per Unit]*Data_1[Units]</f>
        <v>677.43</v>
      </c>
    </row>
    <row r="301" spans="3:9" x14ac:dyDescent="0.35">
      <c r="C301" t="s">
        <v>3</v>
      </c>
      <c r="D301" t="s">
        <v>39</v>
      </c>
      <c r="E301" t="s">
        <v>29</v>
      </c>
      <c r="F301" s="4">
        <v>3640</v>
      </c>
      <c r="G301" s="5">
        <v>51</v>
      </c>
      <c r="H301">
        <f>VLOOKUP(Data_1[[#This Row],[Product]],products[#All],2,FALSE)</f>
        <v>7.16</v>
      </c>
      <c r="I301" s="15">
        <f>Data_1[Cost Per Unit]*Data_1[Units]</f>
        <v>365.16</v>
      </c>
    </row>
    <row r="302" spans="3:9" x14ac:dyDescent="0.35">
      <c r="C302" t="s">
        <v>2</v>
      </c>
      <c r="D302" t="s">
        <v>39</v>
      </c>
      <c r="E302" t="s">
        <v>23</v>
      </c>
      <c r="F302" s="4">
        <v>630</v>
      </c>
      <c r="G302" s="5">
        <v>36</v>
      </c>
      <c r="H302">
        <f>VLOOKUP(Data_1[[#This Row],[Product]],products[#All],2,FALSE)</f>
        <v>6.49</v>
      </c>
      <c r="I302" s="15">
        <f>Data_1[Cost Per Unit]*Data_1[Units]</f>
        <v>233.64000000000001</v>
      </c>
    </row>
    <row r="303" spans="3:9" x14ac:dyDescent="0.35">
      <c r="C303" t="s">
        <v>9</v>
      </c>
      <c r="D303" t="s">
        <v>35</v>
      </c>
      <c r="E303" t="s">
        <v>27</v>
      </c>
      <c r="F303" s="4">
        <v>2429</v>
      </c>
      <c r="G303" s="5">
        <v>144</v>
      </c>
      <c r="H303">
        <f>VLOOKUP(Data_1[[#This Row],[Product]],products[#All],2,FALSE)</f>
        <v>16.73</v>
      </c>
      <c r="I303" s="15">
        <f>Data_1[Cost Per Unit]*Data_1[Units]</f>
        <v>2409.12</v>
      </c>
    </row>
    <row r="304" spans="3:9" x14ac:dyDescent="0.35">
      <c r="C304" t="s">
        <v>9</v>
      </c>
      <c r="D304" t="s">
        <v>36</v>
      </c>
      <c r="E304" t="s">
        <v>25</v>
      </c>
      <c r="F304" s="4">
        <v>2142</v>
      </c>
      <c r="G304" s="5">
        <v>114</v>
      </c>
      <c r="H304">
        <f>VLOOKUP(Data_1[[#This Row],[Product]],products[#All],2,FALSE)</f>
        <v>13.15</v>
      </c>
      <c r="I304" s="15">
        <f>Data_1[Cost Per Unit]*Data_1[Units]</f>
        <v>1499.1000000000001</v>
      </c>
    </row>
    <row r="305" spans="3:9" x14ac:dyDescent="0.35">
      <c r="C305" t="s">
        <v>7</v>
      </c>
      <c r="D305" t="s">
        <v>37</v>
      </c>
      <c r="E305" t="s">
        <v>30</v>
      </c>
      <c r="F305" s="4">
        <v>6454</v>
      </c>
      <c r="G305" s="5">
        <v>54</v>
      </c>
      <c r="H305">
        <f>VLOOKUP(Data_1[[#This Row],[Product]],products[#All],2,FALSE)</f>
        <v>14.49</v>
      </c>
      <c r="I305" s="15">
        <f>Data_1[Cost Per Unit]*Data_1[Units]</f>
        <v>782.46</v>
      </c>
    </row>
    <row r="306" spans="3:9" x14ac:dyDescent="0.35">
      <c r="C306" t="s">
        <v>7</v>
      </c>
      <c r="D306" t="s">
        <v>37</v>
      </c>
      <c r="E306" t="s">
        <v>16</v>
      </c>
      <c r="F306" s="4">
        <v>4487</v>
      </c>
      <c r="G306" s="5">
        <v>333</v>
      </c>
      <c r="H306">
        <f>VLOOKUP(Data_1[[#This Row],[Product]],products[#All],2,FALSE)</f>
        <v>8.7899999999999991</v>
      </c>
      <c r="I306" s="15">
        <f>Data_1[Cost Per Unit]*Data_1[Units]</f>
        <v>2927.0699999999997</v>
      </c>
    </row>
    <row r="307" spans="3:9" x14ac:dyDescent="0.35">
      <c r="C307" t="s">
        <v>3</v>
      </c>
      <c r="D307" t="s">
        <v>37</v>
      </c>
      <c r="E307" t="s">
        <v>4</v>
      </c>
      <c r="F307" s="4">
        <v>938</v>
      </c>
      <c r="G307" s="5">
        <v>366</v>
      </c>
      <c r="H307">
        <f>VLOOKUP(Data_1[[#This Row],[Product]],products[#All],2,FALSE)</f>
        <v>11.88</v>
      </c>
      <c r="I307" s="15">
        <f>Data_1[Cost Per Unit]*Data_1[Units]</f>
        <v>4348.08</v>
      </c>
    </row>
    <row r="308" spans="3:9" x14ac:dyDescent="0.35">
      <c r="C308" t="s">
        <v>3</v>
      </c>
      <c r="D308" t="s">
        <v>38</v>
      </c>
      <c r="E308" t="s">
        <v>26</v>
      </c>
      <c r="F308" s="4">
        <v>8841</v>
      </c>
      <c r="G308" s="5">
        <v>303</v>
      </c>
      <c r="H308">
        <f>VLOOKUP(Data_1[[#This Row],[Product]],products[#All],2,FALSE)</f>
        <v>5.6</v>
      </c>
      <c r="I308" s="15">
        <f>Data_1[Cost Per Unit]*Data_1[Units]</f>
        <v>1696.8</v>
      </c>
    </row>
    <row r="309" spans="3:9" x14ac:dyDescent="0.35">
      <c r="C309" t="s">
        <v>2</v>
      </c>
      <c r="D309" t="s">
        <v>39</v>
      </c>
      <c r="E309" t="s">
        <v>33</v>
      </c>
      <c r="F309" s="4">
        <v>4018</v>
      </c>
      <c r="G309" s="5">
        <v>126</v>
      </c>
      <c r="H309">
        <f>VLOOKUP(Data_1[[#This Row],[Product]],products[#All],2,FALSE)</f>
        <v>12.37</v>
      </c>
      <c r="I309" s="15">
        <f>Data_1[Cost Per Unit]*Data_1[Units]</f>
        <v>1558.62</v>
      </c>
    </row>
    <row r="310" spans="3:9" x14ac:dyDescent="0.35">
      <c r="C310" t="s">
        <v>41</v>
      </c>
      <c r="D310" t="s">
        <v>37</v>
      </c>
      <c r="E310" t="s">
        <v>15</v>
      </c>
      <c r="F310" s="4">
        <v>714</v>
      </c>
      <c r="G310" s="5">
        <v>231</v>
      </c>
      <c r="H310">
        <f>VLOOKUP(Data_1[[#This Row],[Product]],products[#All],2,FALSE)</f>
        <v>11.73</v>
      </c>
      <c r="I310" s="15">
        <f>Data_1[Cost Per Unit]*Data_1[Units]</f>
        <v>2709.63</v>
      </c>
    </row>
    <row r="311" spans="3:9" x14ac:dyDescent="0.35">
      <c r="C311" t="s">
        <v>9</v>
      </c>
      <c r="D311" t="s">
        <v>38</v>
      </c>
      <c r="E311" t="s">
        <v>25</v>
      </c>
      <c r="F311" s="4">
        <v>3850</v>
      </c>
      <c r="G311" s="5">
        <v>102</v>
      </c>
      <c r="H311">
        <f>VLOOKUP(Data_1[[#This Row],[Product]],products[#All],2,FALSE)</f>
        <v>13.15</v>
      </c>
      <c r="I311" s="15">
        <f>Data_1[Cost Per Unit]*Data_1[Units]</f>
        <v>1341.3</v>
      </c>
    </row>
    <row r="312" spans="3:9" x14ac:dyDescent="0.35">
      <c r="F312" s="4"/>
      <c r="G312" s="5"/>
    </row>
    <row r="313" spans="3:9" x14ac:dyDescent="0.35">
      <c r="F313" s="4"/>
      <c r="G313" s="5"/>
    </row>
    <row r="314" spans="3:9" x14ac:dyDescent="0.35">
      <c r="F314" s="4"/>
      <c r="G314" s="5"/>
    </row>
    <row r="315" spans="3:9" x14ac:dyDescent="0.35">
      <c r="F315" s="4"/>
      <c r="G315" s="5"/>
    </row>
    <row r="316" spans="3:9" x14ac:dyDescent="0.35">
      <c r="F316" s="4"/>
      <c r="G316" s="5"/>
    </row>
    <row r="317" spans="3:9" x14ac:dyDescent="0.35">
      <c r="F317" s="4"/>
      <c r="G317" s="5"/>
    </row>
    <row r="318" spans="3:9" x14ac:dyDescent="0.35">
      <c r="F318" s="4"/>
      <c r="G318" s="5"/>
    </row>
    <row r="319" spans="3:9" x14ac:dyDescent="0.35">
      <c r="F319" s="4"/>
      <c r="G319" s="5"/>
    </row>
    <row r="320" spans="3:9" x14ac:dyDescent="0.35">
      <c r="F320" s="4"/>
      <c r="G320" s="5"/>
    </row>
    <row r="321" spans="6:7" x14ac:dyDescent="0.35">
      <c r="F321" s="4"/>
      <c r="G321" s="5"/>
    </row>
    <row r="322" spans="6:7" x14ac:dyDescent="0.35">
      <c r="F322" s="4"/>
      <c r="G322" s="5"/>
    </row>
    <row r="323" spans="6:7" x14ac:dyDescent="0.35">
      <c r="F323" s="4"/>
      <c r="G323" s="5"/>
    </row>
    <row r="324" spans="6:7" x14ac:dyDescent="0.35">
      <c r="F324" s="4"/>
      <c r="G324" s="5"/>
    </row>
    <row r="325" spans="6:7" x14ac:dyDescent="0.35">
      <c r="F325" s="4"/>
      <c r="G325" s="5"/>
    </row>
    <row r="326" spans="6:7" x14ac:dyDescent="0.35">
      <c r="F326" s="4"/>
      <c r="G326" s="5"/>
    </row>
    <row r="327" spans="6:7" x14ac:dyDescent="0.35">
      <c r="F327" s="4"/>
      <c r="G327" s="5"/>
    </row>
    <row r="328" spans="6:7" x14ac:dyDescent="0.35">
      <c r="F328" s="4"/>
      <c r="G328" s="5"/>
    </row>
    <row r="329" spans="6:7" x14ac:dyDescent="0.35">
      <c r="F329" s="4"/>
      <c r="G329" s="5"/>
    </row>
    <row r="330" spans="6:7" x14ac:dyDescent="0.35">
      <c r="F330" s="4"/>
      <c r="G330" s="5"/>
    </row>
    <row r="331" spans="6:7" x14ac:dyDescent="0.35">
      <c r="F331" s="4"/>
      <c r="G331" s="5"/>
    </row>
    <row r="332" spans="6:7" x14ac:dyDescent="0.35">
      <c r="F332" s="4"/>
      <c r="G332" s="5"/>
    </row>
    <row r="333" spans="6:7" x14ac:dyDescent="0.35">
      <c r="F333" s="4"/>
      <c r="G333" s="5"/>
    </row>
    <row r="334" spans="6:7" x14ac:dyDescent="0.35">
      <c r="F334" s="4"/>
      <c r="G334" s="5"/>
    </row>
    <row r="335" spans="6:7" x14ac:dyDescent="0.35">
      <c r="F335" s="4"/>
      <c r="G335" s="5"/>
    </row>
    <row r="336" spans="6:7" x14ac:dyDescent="0.35">
      <c r="F336" s="4"/>
      <c r="G336" s="5"/>
    </row>
    <row r="337" spans="6:7" x14ac:dyDescent="0.35">
      <c r="F337" s="4"/>
      <c r="G337" s="5"/>
    </row>
    <row r="338" spans="6:7" x14ac:dyDescent="0.35">
      <c r="F338" s="4"/>
      <c r="G338" s="5"/>
    </row>
    <row r="339" spans="6:7" x14ac:dyDescent="0.35">
      <c r="F339" s="4"/>
      <c r="G339" s="5"/>
    </row>
    <row r="340" spans="6:7" x14ac:dyDescent="0.35">
      <c r="F340" s="4"/>
      <c r="G340" s="5"/>
    </row>
    <row r="341" spans="6:7" x14ac:dyDescent="0.35">
      <c r="F341" s="4"/>
      <c r="G341" s="5"/>
    </row>
    <row r="342" spans="6:7" x14ac:dyDescent="0.35">
      <c r="F342" s="4"/>
      <c r="G342" s="5"/>
    </row>
    <row r="343" spans="6:7" x14ac:dyDescent="0.35">
      <c r="F343" s="4"/>
      <c r="G343" s="5"/>
    </row>
    <row r="344" spans="6:7" x14ac:dyDescent="0.35">
      <c r="F344" s="4"/>
      <c r="G344" s="5"/>
    </row>
    <row r="345" spans="6:7" x14ac:dyDescent="0.35">
      <c r="F345" s="4"/>
      <c r="G345" s="5"/>
    </row>
    <row r="346" spans="6:7" x14ac:dyDescent="0.35">
      <c r="F346" s="4"/>
      <c r="G346" s="5"/>
    </row>
    <row r="347" spans="6:7" x14ac:dyDescent="0.35">
      <c r="F347" s="4"/>
      <c r="G347" s="5"/>
    </row>
    <row r="348" spans="6:7" x14ac:dyDescent="0.35">
      <c r="F348" s="4"/>
      <c r="G348" s="5"/>
    </row>
    <row r="349" spans="6:7" x14ac:dyDescent="0.35">
      <c r="F349" s="4"/>
      <c r="G349" s="5"/>
    </row>
    <row r="350" spans="6:7" x14ac:dyDescent="0.35">
      <c r="F350" s="4"/>
      <c r="G350" s="5"/>
    </row>
    <row r="351" spans="6:7" x14ac:dyDescent="0.35">
      <c r="F351" s="4"/>
      <c r="G351" s="5"/>
    </row>
    <row r="352" spans="6:7" x14ac:dyDescent="0.35">
      <c r="F352" s="4"/>
      <c r="G352" s="5"/>
    </row>
    <row r="353" spans="6:7" x14ac:dyDescent="0.35">
      <c r="F353" s="4"/>
      <c r="G353" s="5"/>
    </row>
    <row r="354" spans="6:7" x14ac:dyDescent="0.35">
      <c r="F354" s="4"/>
      <c r="G354" s="5"/>
    </row>
    <row r="355" spans="6:7" x14ac:dyDescent="0.35">
      <c r="F355" s="4"/>
      <c r="G355" s="5"/>
    </row>
    <row r="356" spans="6:7" x14ac:dyDescent="0.35">
      <c r="F356" s="4"/>
      <c r="G356" s="5"/>
    </row>
    <row r="357" spans="6:7" x14ac:dyDescent="0.35">
      <c r="F357" s="4"/>
      <c r="G357" s="5"/>
    </row>
    <row r="358" spans="6:7" x14ac:dyDescent="0.35">
      <c r="F358" s="4"/>
      <c r="G358" s="5"/>
    </row>
    <row r="359" spans="6:7" x14ac:dyDescent="0.35">
      <c r="F359" s="4"/>
      <c r="G359" s="5"/>
    </row>
    <row r="360" spans="6:7" x14ac:dyDescent="0.35">
      <c r="F360" s="4"/>
      <c r="G360" s="5"/>
    </row>
    <row r="361" spans="6:7" x14ac:dyDescent="0.35">
      <c r="F361" s="4"/>
      <c r="G361" s="5"/>
    </row>
    <row r="362" spans="6:7" x14ac:dyDescent="0.35">
      <c r="F362" s="4"/>
      <c r="G362" s="5"/>
    </row>
    <row r="363" spans="6:7" x14ac:dyDescent="0.35">
      <c r="F363" s="4"/>
      <c r="G363" s="5"/>
    </row>
    <row r="364" spans="6:7" x14ac:dyDescent="0.35">
      <c r="F364" s="4"/>
      <c r="G364" s="5"/>
    </row>
    <row r="365" spans="6:7" x14ac:dyDescent="0.35">
      <c r="F365" s="4"/>
      <c r="G365" s="5"/>
    </row>
    <row r="366" spans="6:7" x14ac:dyDescent="0.35">
      <c r="F366" s="4"/>
      <c r="G366" s="5"/>
    </row>
    <row r="367" spans="6:7" x14ac:dyDescent="0.35">
      <c r="F367" s="4"/>
      <c r="G367" s="5"/>
    </row>
    <row r="368" spans="6:7" x14ac:dyDescent="0.35">
      <c r="F368" s="4"/>
      <c r="G368" s="5"/>
    </row>
    <row r="369" spans="6:7" x14ac:dyDescent="0.35">
      <c r="F369" s="4"/>
      <c r="G369" s="5"/>
    </row>
    <row r="370" spans="6:7" x14ac:dyDescent="0.35">
      <c r="F370" s="4"/>
      <c r="G370" s="5"/>
    </row>
    <row r="371" spans="6:7" x14ac:dyDescent="0.35">
      <c r="F371" s="4"/>
      <c r="G371" s="5"/>
    </row>
    <row r="372" spans="6:7" x14ac:dyDescent="0.35">
      <c r="F372" s="4"/>
      <c r="G372" s="5"/>
    </row>
    <row r="373" spans="6:7" x14ac:dyDescent="0.35">
      <c r="F373" s="4"/>
      <c r="G373" s="5"/>
    </row>
    <row r="374" spans="6:7" x14ac:dyDescent="0.35">
      <c r="F374" s="4"/>
      <c r="G374" s="5"/>
    </row>
    <row r="375" spans="6:7" x14ac:dyDescent="0.35">
      <c r="F375" s="4"/>
      <c r="G375" s="5"/>
    </row>
    <row r="376" spans="6:7" x14ac:dyDescent="0.35">
      <c r="F376" s="4"/>
      <c r="G376" s="5"/>
    </row>
    <row r="377" spans="6:7" x14ac:dyDescent="0.35">
      <c r="F377" s="4"/>
      <c r="G377" s="5"/>
    </row>
    <row r="378" spans="6:7" x14ac:dyDescent="0.35">
      <c r="F378" s="4"/>
      <c r="G378" s="5"/>
    </row>
    <row r="379" spans="6:7" x14ac:dyDescent="0.35">
      <c r="F379" s="4"/>
      <c r="G379" s="5"/>
    </row>
    <row r="380" spans="6:7" x14ac:dyDescent="0.35">
      <c r="F380" s="4"/>
      <c r="G380" s="5"/>
    </row>
    <row r="381" spans="6:7" x14ac:dyDescent="0.35">
      <c r="F381" s="4"/>
      <c r="G381" s="5"/>
    </row>
    <row r="382" spans="6:7" x14ac:dyDescent="0.35">
      <c r="F382" s="4"/>
      <c r="G382" s="5"/>
    </row>
    <row r="383" spans="6:7" x14ac:dyDescent="0.35">
      <c r="F383" s="4"/>
      <c r="G383" s="5"/>
    </row>
    <row r="384" spans="6:7" x14ac:dyDescent="0.35">
      <c r="F384" s="4"/>
      <c r="G384" s="5"/>
    </row>
    <row r="385" spans="6:7" x14ac:dyDescent="0.35">
      <c r="F385" s="4"/>
      <c r="G385" s="5"/>
    </row>
    <row r="386" spans="6:7" x14ac:dyDescent="0.35">
      <c r="F386" s="4"/>
      <c r="G386" s="5"/>
    </row>
    <row r="387" spans="6:7" x14ac:dyDescent="0.35">
      <c r="F387" s="4"/>
      <c r="G387" s="5"/>
    </row>
    <row r="388" spans="6:7" x14ac:dyDescent="0.35">
      <c r="F388" s="4"/>
      <c r="G388" s="5"/>
    </row>
    <row r="389" spans="6:7" x14ac:dyDescent="0.35">
      <c r="F389" s="4"/>
      <c r="G389" s="5"/>
    </row>
    <row r="390" spans="6:7" x14ac:dyDescent="0.35">
      <c r="F390" s="4"/>
      <c r="G390" s="5"/>
    </row>
    <row r="391" spans="6:7" x14ac:dyDescent="0.35">
      <c r="F391" s="4"/>
      <c r="G391" s="5"/>
    </row>
    <row r="392" spans="6:7" x14ac:dyDescent="0.35">
      <c r="F392" s="4"/>
      <c r="G392" s="5"/>
    </row>
    <row r="393" spans="6:7" x14ac:dyDescent="0.35">
      <c r="F393" s="4"/>
      <c r="G393" s="5"/>
    </row>
    <row r="394" spans="6:7" x14ac:dyDescent="0.35">
      <c r="F394" s="4"/>
      <c r="G394" s="5"/>
    </row>
    <row r="395" spans="6:7" x14ac:dyDescent="0.35">
      <c r="F395" s="4"/>
      <c r="G395" s="5"/>
    </row>
    <row r="396" spans="6:7" x14ac:dyDescent="0.35">
      <c r="F396" s="4"/>
      <c r="G396" s="5"/>
    </row>
    <row r="397" spans="6:7" x14ac:dyDescent="0.35">
      <c r="F397" s="4"/>
      <c r="G397" s="5"/>
    </row>
    <row r="398" spans="6:7" x14ac:dyDescent="0.35">
      <c r="F398" s="4"/>
      <c r="G398" s="5"/>
    </row>
    <row r="399" spans="6:7" x14ac:dyDescent="0.35">
      <c r="F399" s="4"/>
      <c r="G399" s="5"/>
    </row>
    <row r="400" spans="6:7" x14ac:dyDescent="0.35">
      <c r="F400" s="4"/>
      <c r="G400" s="5"/>
    </row>
    <row r="401" spans="6:7" x14ac:dyDescent="0.35">
      <c r="F401" s="4"/>
      <c r="G401" s="5"/>
    </row>
    <row r="402" spans="6:7" x14ac:dyDescent="0.35">
      <c r="F402" s="4"/>
      <c r="G402" s="5"/>
    </row>
    <row r="403" spans="6:7" x14ac:dyDescent="0.35">
      <c r="F403" s="4"/>
      <c r="G403" s="5"/>
    </row>
    <row r="404" spans="6:7" x14ac:dyDescent="0.35">
      <c r="F404" s="4"/>
      <c r="G404" s="5"/>
    </row>
    <row r="405" spans="6:7" x14ac:dyDescent="0.35">
      <c r="F405" s="4"/>
      <c r="G405" s="5"/>
    </row>
    <row r="406" spans="6:7" x14ac:dyDescent="0.35">
      <c r="F406" s="4"/>
      <c r="G406" s="5"/>
    </row>
    <row r="407" spans="6:7" x14ac:dyDescent="0.35">
      <c r="F407" s="4"/>
      <c r="G407" s="5"/>
    </row>
    <row r="408" spans="6:7" x14ac:dyDescent="0.35">
      <c r="F408" s="4"/>
      <c r="G408" s="5"/>
    </row>
    <row r="409" spans="6:7" x14ac:dyDescent="0.35">
      <c r="F409" s="4"/>
      <c r="G409" s="5"/>
    </row>
    <row r="410" spans="6:7" x14ac:dyDescent="0.35">
      <c r="F410" s="4"/>
      <c r="G410" s="5"/>
    </row>
    <row r="411" spans="6:7" x14ac:dyDescent="0.35">
      <c r="F411" s="4"/>
      <c r="G411" s="5"/>
    </row>
    <row r="412" spans="6:7" x14ac:dyDescent="0.35">
      <c r="F412" s="4"/>
      <c r="G412" s="5"/>
    </row>
    <row r="413" spans="6:7" x14ac:dyDescent="0.35">
      <c r="F413" s="4"/>
      <c r="G413" s="5"/>
    </row>
    <row r="414" spans="6:7" x14ac:dyDescent="0.35">
      <c r="F414" s="4"/>
      <c r="G414" s="5"/>
    </row>
    <row r="415" spans="6:7" x14ac:dyDescent="0.35">
      <c r="F415" s="4"/>
      <c r="G415" s="5"/>
    </row>
    <row r="416" spans="6:7" x14ac:dyDescent="0.35">
      <c r="F416" s="4"/>
      <c r="G416" s="5"/>
    </row>
    <row r="417" spans="6:7" x14ac:dyDescent="0.35">
      <c r="F417" s="4"/>
      <c r="G417" s="5"/>
    </row>
    <row r="418" spans="6:7" x14ac:dyDescent="0.35">
      <c r="F418" s="4"/>
      <c r="G418" s="5"/>
    </row>
    <row r="419" spans="6:7" x14ac:dyDescent="0.35">
      <c r="F419" s="4"/>
      <c r="G419" s="5"/>
    </row>
    <row r="420" spans="6:7" x14ac:dyDescent="0.35">
      <c r="F420" s="4"/>
      <c r="G420" s="5"/>
    </row>
    <row r="421" spans="6:7" x14ac:dyDescent="0.35">
      <c r="F421" s="4"/>
      <c r="G421" s="5"/>
    </row>
    <row r="422" spans="6:7" x14ac:dyDescent="0.35">
      <c r="F422" s="4"/>
      <c r="G422" s="5"/>
    </row>
    <row r="423" spans="6:7" x14ac:dyDescent="0.35">
      <c r="F423" s="4"/>
      <c r="G423" s="5"/>
    </row>
    <row r="424" spans="6:7" x14ac:dyDescent="0.35">
      <c r="F424" s="4"/>
      <c r="G424" s="5"/>
    </row>
    <row r="425" spans="6:7" x14ac:dyDescent="0.35">
      <c r="F425" s="4"/>
      <c r="G425" s="5"/>
    </row>
    <row r="426" spans="6:7" x14ac:dyDescent="0.35">
      <c r="F426" s="4"/>
      <c r="G426" s="5"/>
    </row>
    <row r="427" spans="6:7" x14ac:dyDescent="0.35">
      <c r="F427" s="4"/>
      <c r="G427" s="5"/>
    </row>
    <row r="428" spans="6:7" x14ac:dyDescent="0.35">
      <c r="F428" s="4"/>
      <c r="G428" s="5"/>
    </row>
    <row r="429" spans="6:7" x14ac:dyDescent="0.35">
      <c r="F429" s="4"/>
      <c r="G429" s="5"/>
    </row>
    <row r="430" spans="6:7" x14ac:dyDescent="0.35">
      <c r="F430" s="4"/>
      <c r="G430" s="5"/>
    </row>
    <row r="431" spans="6:7" x14ac:dyDescent="0.35">
      <c r="F431" s="4"/>
      <c r="G431" s="5"/>
    </row>
    <row r="432" spans="6:7" x14ac:dyDescent="0.35">
      <c r="F432" s="4"/>
      <c r="G432" s="5"/>
    </row>
    <row r="433" spans="6:7" x14ac:dyDescent="0.35">
      <c r="F433" s="4"/>
      <c r="G433" s="5"/>
    </row>
    <row r="434" spans="6:7" x14ac:dyDescent="0.35">
      <c r="F434" s="4"/>
      <c r="G434" s="5"/>
    </row>
    <row r="435" spans="6:7" x14ac:dyDescent="0.35">
      <c r="F435" s="4"/>
      <c r="G435" s="5"/>
    </row>
    <row r="436" spans="6:7" x14ac:dyDescent="0.35">
      <c r="F436" s="4"/>
      <c r="G436" s="5"/>
    </row>
    <row r="437" spans="6:7" x14ac:dyDescent="0.35">
      <c r="F437" s="4"/>
      <c r="G437" s="5"/>
    </row>
    <row r="438" spans="6:7" x14ac:dyDescent="0.35">
      <c r="F438" s="4"/>
      <c r="G438" s="5"/>
    </row>
    <row r="439" spans="6:7" x14ac:dyDescent="0.35">
      <c r="F439" s="4"/>
      <c r="G439" s="5"/>
    </row>
    <row r="440" spans="6:7" x14ac:dyDescent="0.35">
      <c r="F440" s="4"/>
      <c r="G440" s="5"/>
    </row>
    <row r="441" spans="6:7" x14ac:dyDescent="0.35">
      <c r="F441" s="4"/>
      <c r="G441" s="5"/>
    </row>
    <row r="442" spans="6:7" x14ac:dyDescent="0.35">
      <c r="F442" s="4"/>
      <c r="G442" s="5"/>
    </row>
    <row r="443" spans="6:7" x14ac:dyDescent="0.35">
      <c r="F443" s="4"/>
      <c r="G443" s="5"/>
    </row>
    <row r="444" spans="6:7" x14ac:dyDescent="0.35">
      <c r="F444" s="4"/>
      <c r="G444" s="5"/>
    </row>
    <row r="445" spans="6:7" x14ac:dyDescent="0.35">
      <c r="F445" s="4"/>
      <c r="G445" s="5"/>
    </row>
    <row r="446" spans="6:7" x14ac:dyDescent="0.35">
      <c r="F446" s="4"/>
      <c r="G446" s="5"/>
    </row>
    <row r="447" spans="6:7" x14ac:dyDescent="0.35">
      <c r="F447" s="4"/>
      <c r="G447" s="5"/>
    </row>
    <row r="448" spans="6:7" x14ac:dyDescent="0.35">
      <c r="F448" s="4"/>
      <c r="G448" s="5"/>
    </row>
    <row r="449" spans="6:7" x14ac:dyDescent="0.35">
      <c r="F449" s="4"/>
      <c r="G449" s="5"/>
    </row>
    <row r="450" spans="6:7" x14ac:dyDescent="0.35">
      <c r="F450" s="4"/>
      <c r="G450" s="5"/>
    </row>
    <row r="451" spans="6:7" x14ac:dyDescent="0.35">
      <c r="F451" s="4"/>
      <c r="G451" s="5"/>
    </row>
    <row r="452" spans="6:7" x14ac:dyDescent="0.35">
      <c r="F452" s="4"/>
      <c r="G452" s="5"/>
    </row>
    <row r="453" spans="6:7" x14ac:dyDescent="0.35">
      <c r="F453" s="4"/>
      <c r="G453" s="5"/>
    </row>
    <row r="454" spans="6:7" x14ac:dyDescent="0.35">
      <c r="F454" s="4"/>
      <c r="G454" s="5"/>
    </row>
    <row r="455" spans="6:7" x14ac:dyDescent="0.35">
      <c r="F455" s="4"/>
      <c r="G455" s="5"/>
    </row>
    <row r="456" spans="6:7" x14ac:dyDescent="0.35">
      <c r="F456" s="4"/>
      <c r="G456" s="5"/>
    </row>
    <row r="457" spans="6:7" x14ac:dyDescent="0.35">
      <c r="F457" s="4"/>
      <c r="G457" s="5"/>
    </row>
    <row r="458" spans="6:7" x14ac:dyDescent="0.35">
      <c r="F458" s="4"/>
      <c r="G458" s="5"/>
    </row>
    <row r="459" spans="6:7" x14ac:dyDescent="0.35">
      <c r="F459" s="4"/>
      <c r="G459" s="5"/>
    </row>
    <row r="460" spans="6:7" x14ac:dyDescent="0.35">
      <c r="F460" s="4"/>
      <c r="G460" s="5"/>
    </row>
    <row r="461" spans="6:7" x14ac:dyDescent="0.35">
      <c r="F461" s="4"/>
      <c r="G461" s="5"/>
    </row>
    <row r="462" spans="6:7" x14ac:dyDescent="0.35">
      <c r="F462" s="4"/>
      <c r="G462" s="5"/>
    </row>
    <row r="463" spans="6:7" x14ac:dyDescent="0.35">
      <c r="F463" s="4"/>
      <c r="G463" s="5"/>
    </row>
    <row r="464" spans="6:7" x14ac:dyDescent="0.35">
      <c r="F464" s="4"/>
      <c r="G464" s="5"/>
    </row>
    <row r="465" spans="6:7" x14ac:dyDescent="0.35">
      <c r="F465" s="4"/>
      <c r="G465" s="5"/>
    </row>
    <row r="466" spans="6:7" x14ac:dyDescent="0.35">
      <c r="F466" s="4"/>
      <c r="G466" s="5"/>
    </row>
    <row r="467" spans="6:7" x14ac:dyDescent="0.35">
      <c r="F467" s="4"/>
      <c r="G467" s="5"/>
    </row>
    <row r="468" spans="6:7" x14ac:dyDescent="0.35">
      <c r="F468" s="4"/>
      <c r="G468" s="5"/>
    </row>
    <row r="469" spans="6:7" x14ac:dyDescent="0.35">
      <c r="F469" s="4"/>
      <c r="G469" s="5"/>
    </row>
    <row r="470" spans="6:7" x14ac:dyDescent="0.35">
      <c r="F470" s="4"/>
      <c r="G470" s="5"/>
    </row>
    <row r="471" spans="6:7" x14ac:dyDescent="0.35">
      <c r="F471" s="4"/>
      <c r="G471" s="5"/>
    </row>
    <row r="472" spans="6:7" x14ac:dyDescent="0.35">
      <c r="F472" s="4"/>
      <c r="G472" s="5"/>
    </row>
    <row r="473" spans="6:7" x14ac:dyDescent="0.35">
      <c r="F473" s="4"/>
      <c r="G473" s="5"/>
    </row>
    <row r="474" spans="6:7" x14ac:dyDescent="0.35">
      <c r="F474" s="4"/>
      <c r="G474" s="5"/>
    </row>
    <row r="475" spans="6:7" x14ac:dyDescent="0.35">
      <c r="F475" s="4"/>
      <c r="G475" s="5"/>
    </row>
    <row r="476" spans="6:7" x14ac:dyDescent="0.35">
      <c r="F476" s="4"/>
      <c r="G476" s="5"/>
    </row>
    <row r="477" spans="6:7" x14ac:dyDescent="0.35">
      <c r="F477" s="4"/>
      <c r="G477" s="5"/>
    </row>
    <row r="478" spans="6:7" x14ac:dyDescent="0.35">
      <c r="F478" s="4"/>
      <c r="G478" s="5"/>
    </row>
    <row r="479" spans="6:7" x14ac:dyDescent="0.35">
      <c r="F479" s="4"/>
      <c r="G479" s="5"/>
    </row>
    <row r="480" spans="6:7" x14ac:dyDescent="0.35">
      <c r="F480" s="4"/>
      <c r="G480" s="5"/>
    </row>
    <row r="481" spans="6:7" x14ac:dyDescent="0.35">
      <c r="F481" s="4"/>
      <c r="G481" s="5"/>
    </row>
    <row r="482" spans="6:7" x14ac:dyDescent="0.35">
      <c r="F482" s="4"/>
      <c r="G482" s="5"/>
    </row>
    <row r="483" spans="6:7" x14ac:dyDescent="0.35">
      <c r="F483" s="4"/>
      <c r="G483" s="5"/>
    </row>
    <row r="484" spans="6:7" x14ac:dyDescent="0.35">
      <c r="F484" s="4"/>
      <c r="G484" s="5"/>
    </row>
    <row r="485" spans="6:7" x14ac:dyDescent="0.35">
      <c r="F485" s="4"/>
      <c r="G485" s="5"/>
    </row>
    <row r="486" spans="6:7" x14ac:dyDescent="0.35">
      <c r="F486" s="4"/>
      <c r="G486" s="5"/>
    </row>
    <row r="487" spans="6:7" x14ac:dyDescent="0.35">
      <c r="F487" s="4"/>
      <c r="G487" s="5"/>
    </row>
    <row r="488" spans="6:7" x14ac:dyDescent="0.35">
      <c r="F488" s="4"/>
      <c r="G488" s="5"/>
    </row>
    <row r="489" spans="6:7" x14ac:dyDescent="0.35">
      <c r="F489" s="4"/>
      <c r="G489" s="5"/>
    </row>
    <row r="490" spans="6:7" x14ac:dyDescent="0.35">
      <c r="F490" s="4"/>
      <c r="G490" s="5"/>
    </row>
    <row r="491" spans="6:7" x14ac:dyDescent="0.35">
      <c r="F491" s="4"/>
      <c r="G491" s="5"/>
    </row>
    <row r="492" spans="6:7" x14ac:dyDescent="0.35">
      <c r="F492" s="4"/>
      <c r="G492" s="5"/>
    </row>
    <row r="493" spans="6:7" x14ac:dyDescent="0.35">
      <c r="F493" s="4"/>
      <c r="G493" s="5"/>
    </row>
    <row r="494" spans="6:7" x14ac:dyDescent="0.35">
      <c r="F494" s="4"/>
      <c r="G494" s="5"/>
    </row>
    <row r="495" spans="6:7" x14ac:dyDescent="0.35">
      <c r="F495" s="4"/>
      <c r="G495" s="5"/>
    </row>
    <row r="496" spans="6:7" x14ac:dyDescent="0.35">
      <c r="F496" s="4"/>
      <c r="G496" s="5"/>
    </row>
    <row r="497" spans="6:7" x14ac:dyDescent="0.35">
      <c r="F497" s="4"/>
      <c r="G497" s="5"/>
    </row>
    <row r="498" spans="6:7" x14ac:dyDescent="0.35">
      <c r="F498" s="4"/>
      <c r="G498" s="5"/>
    </row>
    <row r="499" spans="6:7" x14ac:dyDescent="0.35">
      <c r="F499" s="4"/>
      <c r="G499" s="5"/>
    </row>
    <row r="500" spans="6:7" x14ac:dyDescent="0.35">
      <c r="F500" s="4"/>
      <c r="G500" s="5"/>
    </row>
    <row r="501" spans="6:7" x14ac:dyDescent="0.35">
      <c r="F501" s="4"/>
      <c r="G501" s="5"/>
    </row>
    <row r="502" spans="6:7" x14ac:dyDescent="0.35">
      <c r="F502" s="4"/>
      <c r="G502" s="5"/>
    </row>
    <row r="503" spans="6:7" x14ac:dyDescent="0.35">
      <c r="F503" s="4"/>
      <c r="G503" s="5"/>
    </row>
    <row r="504" spans="6:7" x14ac:dyDescent="0.35">
      <c r="F504" s="4"/>
      <c r="G504" s="5"/>
    </row>
    <row r="505" spans="6:7" x14ac:dyDescent="0.35">
      <c r="F505" s="4"/>
      <c r="G505" s="5"/>
    </row>
    <row r="506" spans="6:7" x14ac:dyDescent="0.35">
      <c r="F506" s="4"/>
      <c r="G506" s="5"/>
    </row>
    <row r="507" spans="6:7" x14ac:dyDescent="0.35">
      <c r="F507" s="4"/>
      <c r="G507" s="5"/>
    </row>
    <row r="508" spans="6:7" x14ac:dyDescent="0.35">
      <c r="F508" s="4"/>
      <c r="G508" s="5"/>
    </row>
    <row r="509" spans="6:7" x14ac:dyDescent="0.35">
      <c r="F509" s="4"/>
      <c r="G509" s="5"/>
    </row>
    <row r="510" spans="6:7" x14ac:dyDescent="0.35">
      <c r="F510" s="4"/>
      <c r="G510" s="5"/>
    </row>
    <row r="511" spans="6:7" x14ac:dyDescent="0.35">
      <c r="F511" s="4"/>
      <c r="G511" s="5"/>
    </row>
    <row r="512" spans="6:7" x14ac:dyDescent="0.35">
      <c r="F512" s="4"/>
      <c r="G512" s="5"/>
    </row>
    <row r="513" spans="6:7" x14ac:dyDescent="0.35">
      <c r="F513" s="4"/>
      <c r="G513" s="5"/>
    </row>
    <row r="514" spans="6:7" x14ac:dyDescent="0.35">
      <c r="F514" s="4"/>
      <c r="G514" s="5"/>
    </row>
    <row r="515" spans="6:7" x14ac:dyDescent="0.35">
      <c r="F515" s="4"/>
      <c r="G515" s="5"/>
    </row>
    <row r="516" spans="6:7" x14ac:dyDescent="0.35">
      <c r="F516" s="4"/>
      <c r="G516" s="5"/>
    </row>
    <row r="517" spans="6:7" x14ac:dyDescent="0.35">
      <c r="F517" s="4"/>
      <c r="G517" s="5"/>
    </row>
    <row r="518" spans="6:7" x14ac:dyDescent="0.35">
      <c r="F518" s="4"/>
      <c r="G518" s="5"/>
    </row>
    <row r="519" spans="6:7" x14ac:dyDescent="0.35">
      <c r="F519" s="4"/>
      <c r="G519" s="5"/>
    </row>
    <row r="520" spans="6:7" x14ac:dyDescent="0.35">
      <c r="F520" s="4"/>
      <c r="G520" s="5"/>
    </row>
    <row r="521" spans="6:7" x14ac:dyDescent="0.35">
      <c r="F521" s="4"/>
      <c r="G521" s="5"/>
    </row>
    <row r="522" spans="6:7" x14ac:dyDescent="0.35">
      <c r="F522" s="4"/>
      <c r="G522" s="5"/>
    </row>
    <row r="523" spans="6:7" x14ac:dyDescent="0.35">
      <c r="F523" s="4"/>
      <c r="G523" s="5"/>
    </row>
    <row r="524" spans="6:7" x14ac:dyDescent="0.35">
      <c r="F524" s="4"/>
      <c r="G524" s="5"/>
    </row>
    <row r="525" spans="6:7" x14ac:dyDescent="0.35">
      <c r="F525" s="4"/>
      <c r="G525" s="5"/>
    </row>
    <row r="526" spans="6:7" x14ac:dyDescent="0.35">
      <c r="F526" s="4"/>
      <c r="G526" s="5"/>
    </row>
    <row r="527" spans="6:7" x14ac:dyDescent="0.35">
      <c r="F527" s="4"/>
      <c r="G527" s="5"/>
    </row>
    <row r="528" spans="6:7" x14ac:dyDescent="0.35">
      <c r="F528" s="4"/>
      <c r="G528" s="5"/>
    </row>
    <row r="529" spans="6:7" x14ac:dyDescent="0.35">
      <c r="F529" s="4"/>
      <c r="G529" s="5"/>
    </row>
    <row r="530" spans="6:7" x14ac:dyDescent="0.35">
      <c r="F530" s="4"/>
      <c r="G530" s="5"/>
    </row>
    <row r="531" spans="6:7" x14ac:dyDescent="0.35">
      <c r="F531" s="4"/>
      <c r="G531" s="5"/>
    </row>
    <row r="532" spans="6:7" x14ac:dyDescent="0.35">
      <c r="F532" s="4"/>
      <c r="G532" s="5"/>
    </row>
    <row r="533" spans="6:7" x14ac:dyDescent="0.35">
      <c r="F533" s="4"/>
      <c r="G533" s="5"/>
    </row>
    <row r="534" spans="6:7" x14ac:dyDescent="0.35">
      <c r="F534" s="4"/>
      <c r="G534" s="5"/>
    </row>
    <row r="535" spans="6:7" x14ac:dyDescent="0.35">
      <c r="F535" s="4"/>
      <c r="G535" s="5"/>
    </row>
    <row r="536" spans="6:7" x14ac:dyDescent="0.35">
      <c r="F536" s="4"/>
      <c r="G536" s="5"/>
    </row>
    <row r="537" spans="6:7" x14ac:dyDescent="0.35">
      <c r="F537" s="4"/>
      <c r="G537" s="5"/>
    </row>
    <row r="538" spans="6:7" x14ac:dyDescent="0.35">
      <c r="F538" s="4"/>
      <c r="G538" s="5"/>
    </row>
    <row r="539" spans="6:7" x14ac:dyDescent="0.35">
      <c r="F539" s="4"/>
      <c r="G539" s="5"/>
    </row>
    <row r="540" spans="6:7" x14ac:dyDescent="0.35">
      <c r="F540" s="4"/>
      <c r="G540" s="5"/>
    </row>
    <row r="541" spans="6:7" x14ac:dyDescent="0.35">
      <c r="F541" s="4"/>
      <c r="G541" s="5"/>
    </row>
    <row r="542" spans="6:7" x14ac:dyDescent="0.35">
      <c r="F542" s="4"/>
      <c r="G542" s="5"/>
    </row>
    <row r="543" spans="6:7" x14ac:dyDescent="0.35">
      <c r="F543" s="4"/>
      <c r="G543" s="5"/>
    </row>
    <row r="544" spans="6:7" x14ac:dyDescent="0.35">
      <c r="F544" s="4"/>
      <c r="G544" s="5"/>
    </row>
    <row r="545" spans="6:7" x14ac:dyDescent="0.35">
      <c r="F545" s="4"/>
      <c r="G545" s="5"/>
    </row>
    <row r="546" spans="6:7" x14ac:dyDescent="0.35">
      <c r="F546" s="4"/>
      <c r="G546" s="5"/>
    </row>
    <row r="547" spans="6:7" x14ac:dyDescent="0.35">
      <c r="F547" s="4"/>
      <c r="G547" s="5"/>
    </row>
    <row r="548" spans="6:7" x14ac:dyDescent="0.35">
      <c r="F548" s="4"/>
      <c r="G548" s="5"/>
    </row>
    <row r="549" spans="6:7" x14ac:dyDescent="0.35">
      <c r="F549" s="4"/>
      <c r="G549" s="5"/>
    </row>
    <row r="550" spans="6:7" x14ac:dyDescent="0.35">
      <c r="F550" s="4"/>
      <c r="G550" s="5"/>
    </row>
    <row r="551" spans="6:7" x14ac:dyDescent="0.35">
      <c r="F551" s="4"/>
      <c r="G551" s="5"/>
    </row>
    <row r="552" spans="6:7" x14ac:dyDescent="0.35">
      <c r="F552" s="4"/>
      <c r="G552" s="5"/>
    </row>
    <row r="553" spans="6:7" x14ac:dyDescent="0.35">
      <c r="F553" s="4"/>
      <c r="G553" s="5"/>
    </row>
    <row r="554" spans="6:7" x14ac:dyDescent="0.35">
      <c r="F554" s="4"/>
      <c r="G554" s="5"/>
    </row>
    <row r="555" spans="6:7" x14ac:dyDescent="0.35">
      <c r="F555" s="4"/>
      <c r="G555" s="5"/>
    </row>
    <row r="556" spans="6:7" x14ac:dyDescent="0.35">
      <c r="F556" s="4"/>
      <c r="G556" s="5"/>
    </row>
    <row r="557" spans="6:7" x14ac:dyDescent="0.35">
      <c r="F557" s="4"/>
      <c r="G557" s="5"/>
    </row>
    <row r="558" spans="6:7" x14ac:dyDescent="0.35">
      <c r="F558" s="4"/>
      <c r="G558" s="5"/>
    </row>
    <row r="559" spans="6:7" x14ac:dyDescent="0.35">
      <c r="F559" s="4"/>
      <c r="G559" s="5"/>
    </row>
    <row r="560" spans="6:7" x14ac:dyDescent="0.35">
      <c r="F560" s="4"/>
      <c r="G560" s="5"/>
    </row>
    <row r="561" spans="6:7" x14ac:dyDescent="0.35">
      <c r="F561" s="4"/>
      <c r="G561" s="5"/>
    </row>
    <row r="562" spans="6:7" x14ac:dyDescent="0.35">
      <c r="F562" s="4"/>
      <c r="G562" s="5"/>
    </row>
    <row r="563" spans="6:7" x14ac:dyDescent="0.35">
      <c r="F563" s="4"/>
      <c r="G563" s="5"/>
    </row>
    <row r="564" spans="6:7" x14ac:dyDescent="0.35">
      <c r="F564" s="4"/>
      <c r="G564" s="5"/>
    </row>
    <row r="565" spans="6:7" x14ac:dyDescent="0.35">
      <c r="F565" s="4"/>
      <c r="G565" s="5"/>
    </row>
    <row r="566" spans="6:7" x14ac:dyDescent="0.35">
      <c r="F566" s="4"/>
      <c r="G566" s="5"/>
    </row>
    <row r="567" spans="6:7" x14ac:dyDescent="0.35">
      <c r="F567" s="4"/>
      <c r="G567" s="5"/>
    </row>
    <row r="568" spans="6:7" x14ac:dyDescent="0.35">
      <c r="F568" s="4"/>
      <c r="G568" s="5"/>
    </row>
    <row r="569" spans="6:7" x14ac:dyDescent="0.35">
      <c r="F569" s="4"/>
      <c r="G569" s="5"/>
    </row>
    <row r="570" spans="6:7" x14ac:dyDescent="0.35">
      <c r="F570" s="4"/>
      <c r="G570" s="5"/>
    </row>
    <row r="571" spans="6:7" x14ac:dyDescent="0.35">
      <c r="F571" s="4"/>
      <c r="G571" s="5"/>
    </row>
    <row r="572" spans="6:7" x14ac:dyDescent="0.35">
      <c r="F572" s="4"/>
      <c r="G572" s="5"/>
    </row>
    <row r="573" spans="6:7" x14ac:dyDescent="0.35">
      <c r="F573" s="4"/>
      <c r="G573" s="5"/>
    </row>
    <row r="574" spans="6:7" x14ac:dyDescent="0.35">
      <c r="F574" s="4"/>
      <c r="G574" s="5"/>
    </row>
    <row r="575" spans="6:7" x14ac:dyDescent="0.35">
      <c r="F575" s="4"/>
      <c r="G575" s="5"/>
    </row>
    <row r="576" spans="6:7" x14ac:dyDescent="0.35">
      <c r="F576" s="4"/>
      <c r="G576" s="5"/>
    </row>
    <row r="577" spans="6:7" x14ac:dyDescent="0.35">
      <c r="F577" s="4"/>
      <c r="G577" s="5"/>
    </row>
    <row r="578" spans="6:7" x14ac:dyDescent="0.35">
      <c r="F578" s="4"/>
      <c r="G578" s="5"/>
    </row>
    <row r="579" spans="6:7" x14ac:dyDescent="0.35">
      <c r="F579" s="4"/>
      <c r="G579" s="5"/>
    </row>
    <row r="580" spans="6:7" x14ac:dyDescent="0.35">
      <c r="F580" s="4"/>
      <c r="G580" s="5"/>
    </row>
    <row r="581" spans="6:7" x14ac:dyDescent="0.35">
      <c r="F581" s="4"/>
      <c r="G581" s="5"/>
    </row>
    <row r="582" spans="6:7" x14ac:dyDescent="0.35">
      <c r="F582" s="4"/>
      <c r="G582" s="5"/>
    </row>
    <row r="583" spans="6:7" x14ac:dyDescent="0.35">
      <c r="F583" s="4"/>
      <c r="G583" s="5"/>
    </row>
    <row r="584" spans="6:7" x14ac:dyDescent="0.35">
      <c r="F584" s="4"/>
      <c r="G584" s="5"/>
    </row>
    <row r="585" spans="6:7" x14ac:dyDescent="0.35">
      <c r="F585" s="4"/>
      <c r="G585" s="5"/>
    </row>
    <row r="586" spans="6:7" x14ac:dyDescent="0.35">
      <c r="F586" s="4"/>
      <c r="G586" s="5"/>
    </row>
    <row r="587" spans="6:7" x14ac:dyDescent="0.35">
      <c r="F587" s="4"/>
      <c r="G587" s="5"/>
    </row>
    <row r="588" spans="6:7" x14ac:dyDescent="0.35">
      <c r="F588" s="4"/>
      <c r="G588" s="5"/>
    </row>
    <row r="589" spans="6:7" x14ac:dyDescent="0.35">
      <c r="F589" s="4"/>
      <c r="G589" s="5"/>
    </row>
    <row r="590" spans="6:7" x14ac:dyDescent="0.35">
      <c r="F590" s="4"/>
      <c r="G590" s="5"/>
    </row>
    <row r="591" spans="6:7" x14ac:dyDescent="0.35">
      <c r="F591" s="4"/>
      <c r="G591" s="5"/>
    </row>
    <row r="592" spans="6:7" x14ac:dyDescent="0.35">
      <c r="F592" s="4"/>
      <c r="G592" s="5"/>
    </row>
    <row r="593" spans="6:7" x14ac:dyDescent="0.35">
      <c r="F593" s="4"/>
      <c r="G593" s="5"/>
    </row>
    <row r="594" spans="6:7" x14ac:dyDescent="0.35">
      <c r="F594" s="4"/>
      <c r="G594" s="5"/>
    </row>
    <row r="595" spans="6:7" x14ac:dyDescent="0.35">
      <c r="F595" s="4"/>
      <c r="G595" s="5"/>
    </row>
    <row r="596" spans="6:7" x14ac:dyDescent="0.35">
      <c r="F596" s="4"/>
      <c r="G596" s="5"/>
    </row>
    <row r="597" spans="6:7" x14ac:dyDescent="0.35">
      <c r="F597" s="4"/>
      <c r="G597" s="5"/>
    </row>
    <row r="598" spans="6:7" x14ac:dyDescent="0.35">
      <c r="F598" s="4"/>
      <c r="G598" s="5"/>
    </row>
    <row r="599" spans="6:7" x14ac:dyDescent="0.35">
      <c r="F599" s="4"/>
      <c r="G599" s="5"/>
    </row>
    <row r="600" spans="6:7" x14ac:dyDescent="0.35">
      <c r="F600" s="4"/>
      <c r="G600" s="5"/>
    </row>
    <row r="601" spans="6:7" x14ac:dyDescent="0.35">
      <c r="F601" s="4"/>
      <c r="G601" s="5"/>
    </row>
    <row r="602" spans="6:7" x14ac:dyDescent="0.35">
      <c r="F602" s="4"/>
      <c r="G602" s="5"/>
    </row>
    <row r="603" spans="6:7" x14ac:dyDescent="0.35">
      <c r="F603" s="4"/>
      <c r="G603" s="5"/>
    </row>
    <row r="604" spans="6:7" x14ac:dyDescent="0.35">
      <c r="F604" s="4"/>
      <c r="G604" s="5"/>
    </row>
    <row r="605" spans="6:7" x14ac:dyDescent="0.35">
      <c r="F605" s="4"/>
      <c r="G605" s="5"/>
    </row>
    <row r="606" spans="6:7" x14ac:dyDescent="0.35">
      <c r="F606" s="4"/>
      <c r="G606" s="5"/>
    </row>
    <row r="607" spans="6:7" x14ac:dyDescent="0.35">
      <c r="F607" s="4"/>
      <c r="G607" s="5"/>
    </row>
    <row r="608" spans="6:7" x14ac:dyDescent="0.35">
      <c r="F608" s="4"/>
      <c r="G608" s="5"/>
    </row>
    <row r="609" spans="6:7" x14ac:dyDescent="0.35">
      <c r="F609" s="4"/>
      <c r="G609" s="5"/>
    </row>
    <row r="610" spans="6:7" x14ac:dyDescent="0.35">
      <c r="F610" s="4"/>
      <c r="G610" s="5"/>
    </row>
    <row r="611" spans="6:7" x14ac:dyDescent="0.35">
      <c r="F611" s="4"/>
      <c r="G611" s="5"/>
    </row>
    <row r="612" spans="6:7" x14ac:dyDescent="0.35">
      <c r="F612" s="4"/>
      <c r="G612" s="5"/>
    </row>
    <row r="613" spans="6:7" x14ac:dyDescent="0.35">
      <c r="F613" s="4"/>
      <c r="G613" s="5"/>
    </row>
    <row r="614" spans="6:7" x14ac:dyDescent="0.35">
      <c r="F614" s="4"/>
      <c r="G614" s="5"/>
    </row>
    <row r="615" spans="6:7" x14ac:dyDescent="0.35">
      <c r="F615" s="4"/>
      <c r="G615" s="5"/>
    </row>
    <row r="616" spans="6:7" x14ac:dyDescent="0.35">
      <c r="F616" s="4"/>
      <c r="G616" s="5"/>
    </row>
    <row r="617" spans="6:7" x14ac:dyDescent="0.35">
      <c r="F617" s="4"/>
      <c r="G617" s="5"/>
    </row>
    <row r="618" spans="6:7" x14ac:dyDescent="0.35">
      <c r="F618" s="4"/>
      <c r="G618" s="5"/>
    </row>
    <row r="619" spans="6:7" x14ac:dyDescent="0.35">
      <c r="F619" s="4"/>
      <c r="G619" s="5"/>
    </row>
    <row r="620" spans="6:7" x14ac:dyDescent="0.35">
      <c r="F620" s="4"/>
      <c r="G620" s="5"/>
    </row>
    <row r="621" spans="6:7" x14ac:dyDescent="0.35">
      <c r="F621" s="4"/>
      <c r="G621" s="5"/>
    </row>
    <row r="622" spans="6:7" x14ac:dyDescent="0.35">
      <c r="F622" s="4"/>
      <c r="G622" s="5"/>
    </row>
    <row r="623" spans="6:7" x14ac:dyDescent="0.35">
      <c r="F623" s="4"/>
      <c r="G623" s="5"/>
    </row>
    <row r="624" spans="6:7" x14ac:dyDescent="0.35">
      <c r="F624" s="4"/>
      <c r="G624" s="5"/>
    </row>
    <row r="625" spans="6:7" x14ac:dyDescent="0.35">
      <c r="F625" s="4"/>
      <c r="G625" s="5"/>
    </row>
    <row r="626" spans="6:7" x14ac:dyDescent="0.35">
      <c r="F626" s="4"/>
      <c r="G626" s="5"/>
    </row>
    <row r="627" spans="6:7" x14ac:dyDescent="0.35">
      <c r="F627" s="4"/>
      <c r="G627" s="5"/>
    </row>
    <row r="628" spans="6:7" x14ac:dyDescent="0.35">
      <c r="F628" s="4"/>
      <c r="G628" s="5"/>
    </row>
    <row r="629" spans="6:7" x14ac:dyDescent="0.35">
      <c r="F629" s="4"/>
      <c r="G629" s="5"/>
    </row>
    <row r="630" spans="6:7" x14ac:dyDescent="0.35">
      <c r="F630" s="4"/>
      <c r="G630" s="5"/>
    </row>
    <row r="631" spans="6:7" x14ac:dyDescent="0.35">
      <c r="F631" s="4"/>
      <c r="G631" s="5"/>
    </row>
    <row r="632" spans="6:7" x14ac:dyDescent="0.35">
      <c r="F632" s="4"/>
      <c r="G632" s="5"/>
    </row>
    <row r="633" spans="6:7" x14ac:dyDescent="0.35">
      <c r="F633" s="4"/>
      <c r="G633" s="5"/>
    </row>
    <row r="634" spans="6:7" x14ac:dyDescent="0.35">
      <c r="F634" s="4"/>
      <c r="G634" s="5"/>
    </row>
    <row r="635" spans="6:7" x14ac:dyDescent="0.35">
      <c r="F635" s="4"/>
      <c r="G635" s="5"/>
    </row>
    <row r="636" spans="6:7" x14ac:dyDescent="0.35">
      <c r="F636" s="4"/>
      <c r="G636" s="5"/>
    </row>
    <row r="637" spans="6:7" x14ac:dyDescent="0.35">
      <c r="F637" s="4"/>
      <c r="G637" s="5"/>
    </row>
    <row r="638" spans="6:7" x14ac:dyDescent="0.35">
      <c r="F638" s="4"/>
      <c r="G638" s="5"/>
    </row>
    <row r="639" spans="6:7" x14ac:dyDescent="0.35">
      <c r="F639" s="4"/>
      <c r="G639" s="5"/>
    </row>
    <row r="640" spans="6:7" x14ac:dyDescent="0.35">
      <c r="F640" s="4"/>
      <c r="G640" s="5"/>
    </row>
    <row r="641" spans="6:7" x14ac:dyDescent="0.35">
      <c r="F641" s="4"/>
      <c r="G641" s="5"/>
    </row>
    <row r="642" spans="6:7" x14ac:dyDescent="0.35">
      <c r="F642" s="4"/>
      <c r="G642" s="5"/>
    </row>
    <row r="643" spans="6:7" x14ac:dyDescent="0.35">
      <c r="F643" s="4"/>
      <c r="G643" s="5"/>
    </row>
    <row r="644" spans="6:7" x14ac:dyDescent="0.35">
      <c r="F644" s="4"/>
      <c r="G644" s="5"/>
    </row>
    <row r="645" spans="6:7" x14ac:dyDescent="0.35">
      <c r="F645" s="4"/>
      <c r="G645" s="5"/>
    </row>
    <row r="646" spans="6:7" x14ac:dyDescent="0.35">
      <c r="F646" s="4"/>
      <c r="G646" s="5"/>
    </row>
    <row r="647" spans="6:7" x14ac:dyDescent="0.35">
      <c r="F647" s="4"/>
      <c r="G647" s="5"/>
    </row>
    <row r="648" spans="6:7" x14ac:dyDescent="0.35">
      <c r="F648" s="4"/>
      <c r="G648" s="5"/>
    </row>
    <row r="649" spans="6:7" x14ac:dyDescent="0.35">
      <c r="F649" s="4"/>
      <c r="G649" s="5"/>
    </row>
    <row r="650" spans="6:7" x14ac:dyDescent="0.35">
      <c r="F650" s="4"/>
      <c r="G650" s="5"/>
    </row>
    <row r="651" spans="6:7" x14ac:dyDescent="0.35">
      <c r="F651" s="4"/>
      <c r="G651" s="5"/>
    </row>
    <row r="652" spans="6:7" x14ac:dyDescent="0.35">
      <c r="F652" s="4"/>
      <c r="G652" s="5"/>
    </row>
    <row r="653" spans="6:7" x14ac:dyDescent="0.35">
      <c r="F653" s="4"/>
      <c r="G653" s="5"/>
    </row>
    <row r="654" spans="6:7" x14ac:dyDescent="0.35">
      <c r="F654" s="4"/>
      <c r="G654" s="5"/>
    </row>
    <row r="655" spans="6:7" x14ac:dyDescent="0.35">
      <c r="F655" s="4"/>
      <c r="G655" s="5"/>
    </row>
    <row r="656" spans="6:7" x14ac:dyDescent="0.35">
      <c r="F656" s="4"/>
      <c r="G656" s="5"/>
    </row>
    <row r="657" spans="6:7" x14ac:dyDescent="0.35">
      <c r="F657" s="4"/>
      <c r="G657" s="5"/>
    </row>
    <row r="658" spans="6:7" x14ac:dyDescent="0.35">
      <c r="F658" s="4"/>
      <c r="G658" s="5"/>
    </row>
  </sheetData>
  <conditionalFormatting sqref="E11:E311">
    <cfRule type="colorScale" priority="10">
      <colorScale>
        <cfvo type="min"/>
        <cfvo type="percentile" val="50"/>
        <cfvo type="max"/>
        <color rgb="FFF8696B"/>
        <color rgb="FFFFEB84"/>
        <color rgb="FF63BE7B"/>
      </colorScale>
    </cfRule>
  </conditionalFormatting>
  <conditionalFormatting sqref="F1:F10 F312:F1048576">
    <cfRule type="aboveAverage" dxfId="50" priority="7"/>
  </conditionalFormatting>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E31CE-184A-41B7-A2DF-3B3A3550D380}">
  <dimension ref="B3:O11"/>
  <sheetViews>
    <sheetView showGridLines="0" workbookViewId="0">
      <selection activeCell="G6" sqref="G6"/>
    </sheetView>
  </sheetViews>
  <sheetFormatPr defaultRowHeight="14.5" x14ac:dyDescent="0.35"/>
  <cols>
    <col min="2" max="2" width="13.08984375" customWidth="1"/>
    <col min="3" max="3" width="12.08984375" bestFit="1" customWidth="1"/>
    <col min="4" max="4" width="10.08984375" bestFit="1" customWidth="1"/>
    <col min="10" max="10" width="22.81640625" customWidth="1"/>
    <col min="14" max="14" width="11.54296875" customWidth="1"/>
  </cols>
  <sheetData>
    <row r="3" spans="2:15" ht="15" thickBot="1" x14ac:dyDescent="0.4"/>
    <row r="4" spans="2:15" ht="16.5" x14ac:dyDescent="0.45">
      <c r="B4" s="17" t="s">
        <v>57</v>
      </c>
      <c r="C4" s="18" t="s">
        <v>1</v>
      </c>
      <c r="D4" s="18"/>
      <c r="E4" s="19" t="s">
        <v>50</v>
      </c>
    </row>
    <row r="5" spans="2:15" x14ac:dyDescent="0.35">
      <c r="B5" s="20" t="s">
        <v>34</v>
      </c>
      <c r="C5" s="21">
        <f>SUMIFS(Data_1[Amount], Data_1[Geography],B5)</f>
        <v>252469</v>
      </c>
      <c r="D5" s="26">
        <f>C5</f>
        <v>252469</v>
      </c>
      <c r="E5" s="22">
        <f>SUMIFS(Data_1[Units],Data_1[Geography],B5)</f>
        <v>8760</v>
      </c>
      <c r="M5" t="s">
        <v>57</v>
      </c>
      <c r="N5" t="s">
        <v>1</v>
      </c>
      <c r="O5" t="s">
        <v>50</v>
      </c>
    </row>
    <row r="6" spans="2:15" x14ac:dyDescent="0.35">
      <c r="B6" s="20" t="s">
        <v>36</v>
      </c>
      <c r="C6" s="21">
        <f>SUMIFS(Data_1[Amount], Data_1[Geography],B6)</f>
        <v>237944</v>
      </c>
      <c r="D6" s="26">
        <f t="shared" ref="D6:D10" si="0">C6</f>
        <v>237944</v>
      </c>
      <c r="E6" s="22">
        <f>SUMIFS(Data_1[Units],Data_1[Geography],B6)</f>
        <v>7302</v>
      </c>
      <c r="M6" s="12" t="s">
        <v>37</v>
      </c>
      <c r="N6" s="14">
        <f>SUMIFS(Data_1[Amount], Data_1[Geography],M6)</f>
        <v>218813</v>
      </c>
      <c r="O6" s="15">
        <f>SUMIFS(Data_1[Units],Data_1[Geography],M6)</f>
        <v>7431</v>
      </c>
    </row>
    <row r="7" spans="2:15" x14ac:dyDescent="0.35">
      <c r="B7" s="20" t="s">
        <v>37</v>
      </c>
      <c r="C7" s="21">
        <f>SUMIFS(Data_1[Amount], Data_1[Geography],B7)</f>
        <v>218813</v>
      </c>
      <c r="D7" s="26">
        <f t="shared" si="0"/>
        <v>218813</v>
      </c>
      <c r="E7" s="22">
        <f>SUMIFS(Data_1[Units],Data_1[Geography],B7)</f>
        <v>7431</v>
      </c>
      <c r="M7" s="13" t="s">
        <v>35</v>
      </c>
      <c r="N7" s="14">
        <f>SUMIFS(Data_1[Amount], Data_1[Geography],M7)</f>
        <v>189434</v>
      </c>
      <c r="O7" s="15">
        <f>SUMIFS(Data_1[Units],Data_1[Geography],M7)</f>
        <v>10158</v>
      </c>
    </row>
    <row r="8" spans="2:15" x14ac:dyDescent="0.35">
      <c r="B8" s="20" t="s">
        <v>35</v>
      </c>
      <c r="C8" s="21">
        <f>SUMIFS(Data_1[Amount], Data_1[Geography],B8)</f>
        <v>189434</v>
      </c>
      <c r="D8" s="26">
        <f t="shared" si="0"/>
        <v>189434</v>
      </c>
      <c r="E8" s="22">
        <f>SUMIFS(Data_1[Units],Data_1[Geography],B8)</f>
        <v>10158</v>
      </c>
      <c r="M8" s="13" t="s">
        <v>36</v>
      </c>
      <c r="N8" s="14">
        <f>SUMIFS(Data_1[Amount], Data_1[Geography],M8)</f>
        <v>237944</v>
      </c>
      <c r="O8" s="15">
        <f>SUMIFS(Data_1[Units],Data_1[Geography],M8)</f>
        <v>7302</v>
      </c>
    </row>
    <row r="9" spans="2:15" x14ac:dyDescent="0.35">
      <c r="B9" s="20" t="s">
        <v>39</v>
      </c>
      <c r="C9" s="21">
        <f>SUMIFS(Data_1[Amount], Data_1[Geography],B9)</f>
        <v>173530</v>
      </c>
      <c r="D9" s="26">
        <f t="shared" si="0"/>
        <v>173530</v>
      </c>
      <c r="E9" s="22">
        <f>SUMIFS(Data_1[Units],Data_1[Geography],B9)</f>
        <v>5745</v>
      </c>
      <c r="M9" s="12" t="s">
        <v>39</v>
      </c>
      <c r="N9" s="14">
        <f>SUMIFS(Data_1[Amount], Data_1[Geography],M9)</f>
        <v>173530</v>
      </c>
      <c r="O9" s="15">
        <f>SUMIFS(Data_1[Units],Data_1[Geography],M9)</f>
        <v>5745</v>
      </c>
    </row>
    <row r="10" spans="2:15" ht="15" thickBot="1" x14ac:dyDescent="0.4">
      <c r="B10" s="23" t="s">
        <v>38</v>
      </c>
      <c r="C10" s="24">
        <f>SUMIFS(Data_1[Amount], Data_1[Geography],B10)</f>
        <v>168679</v>
      </c>
      <c r="D10" s="26">
        <f t="shared" si="0"/>
        <v>168679</v>
      </c>
      <c r="E10" s="25">
        <f>SUMIFS(Data_1[Units],Data_1[Geography],B10)</f>
        <v>6264</v>
      </c>
      <c r="M10" s="12" t="s">
        <v>38</v>
      </c>
      <c r="N10" s="14">
        <f>SUMIFS(Data_1[Amount], Data_1[Geography],M10)</f>
        <v>168679</v>
      </c>
      <c r="O10" s="15">
        <f>SUMIFS(Data_1[Units],Data_1[Geography],M10)</f>
        <v>6264</v>
      </c>
    </row>
    <row r="11" spans="2:15" x14ac:dyDescent="0.35">
      <c r="M11" s="13" t="s">
        <v>34</v>
      </c>
      <c r="N11" s="14">
        <f>SUMIFS(Data_1[Amount], Data_1[Geography],M11)</f>
        <v>252469</v>
      </c>
      <c r="O11" s="15">
        <f>SUMIFS(Data_1[Units],Data_1[Geography],M11)</f>
        <v>8760</v>
      </c>
    </row>
  </sheetData>
  <conditionalFormatting sqref="D5:D10">
    <cfRule type="dataBar" priority="1">
      <dataBar showValue="0">
        <cfvo type="min"/>
        <cfvo type="max"/>
        <color theme="4" tint="0.59999389629810485"/>
      </dataBar>
      <extLst>
        <ext xmlns:x14="http://schemas.microsoft.com/office/spreadsheetml/2009/9/main" uri="{B025F937-C7B1-47D3-B67F-A62EFF666E3E}">
          <x14:id>{0032E1A5-EB28-4829-93F5-AC2A5AFB0C52}</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032E1A5-EB28-4829-93F5-AC2A5AFB0C52}">
            <x14:dataBar minLength="0" maxLength="100" gradient="0">
              <x14:cfvo type="autoMin"/>
              <x14:cfvo type="autoMax"/>
              <x14:negativeFillColor rgb="FFFF0000"/>
              <x14:axisColor rgb="FF000000"/>
            </x14:dataBar>
          </x14:cfRule>
          <xm:sqref>D5:D10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1EFD4-F554-40E1-B638-E14297210156}">
  <dimension ref="E7:I20"/>
  <sheetViews>
    <sheetView workbookViewId="0">
      <selection activeCell="G20" sqref="G20"/>
    </sheetView>
  </sheetViews>
  <sheetFormatPr defaultRowHeight="14.5" x14ac:dyDescent="0.35"/>
  <cols>
    <col min="5" max="5" width="12.36328125" bestFit="1" customWidth="1"/>
    <col min="6" max="6" width="14" bestFit="1" customWidth="1"/>
    <col min="7" max="7" width="11" customWidth="1"/>
    <col min="8" max="8" width="11.453125" bestFit="1" customWidth="1"/>
  </cols>
  <sheetData>
    <row r="7" spans="5:8" x14ac:dyDescent="0.35">
      <c r="E7" s="27" t="s">
        <v>58</v>
      </c>
      <c r="F7" t="s">
        <v>60</v>
      </c>
      <c r="G7" t="s">
        <v>62</v>
      </c>
      <c r="H7" t="s">
        <v>61</v>
      </c>
    </row>
    <row r="8" spans="5:8" x14ac:dyDescent="0.35">
      <c r="E8" s="28" t="s">
        <v>34</v>
      </c>
      <c r="F8" s="26">
        <v>252469</v>
      </c>
      <c r="G8" s="26">
        <v>252469</v>
      </c>
      <c r="H8" s="30">
        <v>8760</v>
      </c>
    </row>
    <row r="9" spans="5:8" x14ac:dyDescent="0.35">
      <c r="E9" s="28" t="s">
        <v>36</v>
      </c>
      <c r="F9" s="26">
        <v>237944</v>
      </c>
      <c r="G9" s="26">
        <v>237944</v>
      </c>
      <c r="H9" s="30">
        <v>7302</v>
      </c>
    </row>
    <row r="10" spans="5:8" x14ac:dyDescent="0.35">
      <c r="E10" s="28" t="s">
        <v>37</v>
      </c>
      <c r="F10" s="26">
        <v>218813</v>
      </c>
      <c r="G10" s="26">
        <v>218813</v>
      </c>
      <c r="H10" s="30">
        <v>7431</v>
      </c>
    </row>
    <row r="11" spans="5:8" x14ac:dyDescent="0.35">
      <c r="E11" s="28" t="s">
        <v>35</v>
      </c>
      <c r="F11" s="26">
        <v>189434</v>
      </c>
      <c r="G11" s="26">
        <v>189434</v>
      </c>
      <c r="H11" s="30">
        <v>10158</v>
      </c>
    </row>
    <row r="12" spans="5:8" x14ac:dyDescent="0.35">
      <c r="E12" s="28" t="s">
        <v>39</v>
      </c>
      <c r="F12" s="26">
        <v>173530</v>
      </c>
      <c r="G12" s="26">
        <v>173530</v>
      </c>
      <c r="H12" s="30">
        <v>5745</v>
      </c>
    </row>
    <row r="13" spans="5:8" x14ac:dyDescent="0.35">
      <c r="E13" s="28" t="s">
        <v>38</v>
      </c>
      <c r="F13" s="26">
        <v>168679</v>
      </c>
      <c r="G13" s="26">
        <v>168679</v>
      </c>
      <c r="H13" s="30">
        <v>6264</v>
      </c>
    </row>
    <row r="20" spans="9:9" x14ac:dyDescent="0.35">
      <c r="I20" t="s">
        <v>62</v>
      </c>
    </row>
  </sheetData>
  <conditionalFormatting sqref="G7">
    <cfRule type="dataBar" priority="2">
      <dataBar>
        <cfvo type="min"/>
        <cfvo type="max"/>
        <color rgb="FF638EC6"/>
      </dataBar>
      <extLst>
        <ext xmlns:x14="http://schemas.microsoft.com/office/spreadsheetml/2009/9/main" uri="{B025F937-C7B1-47D3-B67F-A62EFF666E3E}">
          <x14:id>{A60CDAFE-5A8C-49E7-A2F8-30FF8D93CE93}</x14:id>
        </ext>
      </extLst>
    </cfRule>
  </conditionalFormatting>
  <conditionalFormatting pivot="1" sqref="G8:G13">
    <cfRule type="dataBar" priority="1">
      <dataBar showValue="0">
        <cfvo type="min"/>
        <cfvo type="max"/>
        <color theme="4" tint="0.39997558519241921"/>
      </dataBar>
      <extLst>
        <ext xmlns:x14="http://schemas.microsoft.com/office/spreadsheetml/2009/9/main" uri="{B025F937-C7B1-47D3-B67F-A62EFF666E3E}">
          <x14:id>{EC13F93E-89E0-4CA3-AA77-8D8C097D11AA}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A60CDAFE-5A8C-49E7-A2F8-30FF8D93CE93}">
            <x14:dataBar minLength="0" maxLength="100" gradient="0">
              <x14:cfvo type="autoMin"/>
              <x14:cfvo type="autoMax"/>
              <x14:negativeFillColor rgb="FFFF0000"/>
              <x14:axisColor rgb="FF000000"/>
            </x14:dataBar>
          </x14:cfRule>
          <xm:sqref>G7</xm:sqref>
        </x14:conditionalFormatting>
        <x14:conditionalFormatting xmlns:xm="http://schemas.microsoft.com/office/excel/2006/main" pivot="1">
          <x14:cfRule type="dataBar" id="{EC13F93E-89E0-4CA3-AA77-8D8C097D11AA}">
            <x14:dataBar minLength="0" maxLength="100" gradient="0">
              <x14:cfvo type="autoMin"/>
              <x14:cfvo type="autoMax"/>
              <x14:negativeFillColor rgb="FFFF0000"/>
              <x14:axisColor rgb="FF000000"/>
            </x14:dataBar>
          </x14:cfRule>
          <xm:sqref>G8:G13</xm:sqref>
        </x14:conditionalFormatting>
      </x14:conditionalFormattings>
    </ex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99106-6A1E-4E34-AC32-6E7632F7BCBA}">
  <dimension ref="D5:H28"/>
  <sheetViews>
    <sheetView topLeftCell="A7" workbookViewId="0">
      <selection activeCell="G6" sqref="G6"/>
    </sheetView>
  </sheetViews>
  <sheetFormatPr defaultRowHeight="14.5" x14ac:dyDescent="0.35"/>
  <cols>
    <col min="4" max="4" width="18" bestFit="1" customWidth="1"/>
    <col min="5" max="5" width="12.26953125" bestFit="1" customWidth="1"/>
    <col min="6" max="6" width="12.7265625" bestFit="1" customWidth="1"/>
    <col min="7" max="7" width="20.36328125" bestFit="1" customWidth="1"/>
    <col min="8" max="8" width="12.26953125" bestFit="1" customWidth="1"/>
  </cols>
  <sheetData>
    <row r="5" spans="4:8" x14ac:dyDescent="0.35">
      <c r="D5" s="27" t="s">
        <v>58</v>
      </c>
      <c r="E5" t="s">
        <v>63</v>
      </c>
      <c r="G5" s="27" t="s">
        <v>58</v>
      </c>
      <c r="H5" t="s">
        <v>63</v>
      </c>
    </row>
    <row r="6" spans="4:8" x14ac:dyDescent="0.35">
      <c r="D6" s="28" t="s">
        <v>15</v>
      </c>
      <c r="E6" s="31">
        <v>44.990867579908674</v>
      </c>
      <c r="G6" s="28" t="s">
        <v>15</v>
      </c>
      <c r="H6" s="31">
        <v>44.990867579908674</v>
      </c>
    </row>
    <row r="7" spans="4:8" x14ac:dyDescent="0.35">
      <c r="D7" s="28" t="s">
        <v>33</v>
      </c>
      <c r="E7" s="31">
        <v>37.303128371089535</v>
      </c>
      <c r="G7" s="28" t="s">
        <v>33</v>
      </c>
      <c r="H7" s="31">
        <v>37.303128371089535</v>
      </c>
    </row>
    <row r="8" spans="4:8" x14ac:dyDescent="0.35">
      <c r="D8" s="28" t="s">
        <v>24</v>
      </c>
      <c r="E8" s="31">
        <v>33.88697318007663</v>
      </c>
      <c r="G8" s="28" t="s">
        <v>24</v>
      </c>
      <c r="H8" s="31">
        <v>33.88697318007663</v>
      </c>
    </row>
    <row r="9" spans="4:8" x14ac:dyDescent="0.35">
      <c r="D9" s="28" t="s">
        <v>26</v>
      </c>
      <c r="E9" s="31">
        <v>32.807189542483663</v>
      </c>
      <c r="G9" s="28" t="s">
        <v>26</v>
      </c>
      <c r="H9" s="31">
        <v>32.807189542483663</v>
      </c>
    </row>
    <row r="10" spans="4:8" x14ac:dyDescent="0.35">
      <c r="D10" s="28" t="s">
        <v>22</v>
      </c>
      <c r="E10" s="31">
        <v>32.301656920077974</v>
      </c>
      <c r="G10" s="28" t="s">
        <v>22</v>
      </c>
      <c r="H10" s="31">
        <v>32.301656920077974</v>
      </c>
    </row>
    <row r="11" spans="4:8" x14ac:dyDescent="0.35">
      <c r="D11" s="28" t="s">
        <v>59</v>
      </c>
      <c r="E11" s="31">
        <v>35.949565217391303</v>
      </c>
      <c r="G11" s="28" t="s">
        <v>32</v>
      </c>
      <c r="H11" s="31">
        <v>31.276401564537156</v>
      </c>
    </row>
    <row r="12" spans="4:8" x14ac:dyDescent="0.35">
      <c r="G12" s="28" t="s">
        <v>23</v>
      </c>
      <c r="H12" s="31">
        <v>31.260485651214129</v>
      </c>
    </row>
    <row r="13" spans="4:8" x14ac:dyDescent="0.35">
      <c r="G13" s="28" t="s">
        <v>18</v>
      </c>
      <c r="H13" s="31">
        <v>29.765981735159816</v>
      </c>
    </row>
    <row r="14" spans="4:8" x14ac:dyDescent="0.35">
      <c r="G14" s="28" t="s">
        <v>21</v>
      </c>
      <c r="H14" s="31">
        <v>28.877675840978593</v>
      </c>
    </row>
    <row r="15" spans="4:8" x14ac:dyDescent="0.35">
      <c r="G15" s="28" t="s">
        <v>16</v>
      </c>
      <c r="H15" s="31">
        <v>28.835190343546891</v>
      </c>
    </row>
    <row r="16" spans="4:8" x14ac:dyDescent="0.35">
      <c r="G16" s="28" t="s">
        <v>17</v>
      </c>
      <c r="H16" s="31">
        <v>27.336336336336338</v>
      </c>
    </row>
    <row r="17" spans="7:8" x14ac:dyDescent="0.35">
      <c r="G17" s="28" t="s">
        <v>25</v>
      </c>
      <c r="H17" s="31">
        <v>27.242165242165242</v>
      </c>
    </row>
    <row r="18" spans="7:8" x14ac:dyDescent="0.35">
      <c r="G18" s="28" t="s">
        <v>13</v>
      </c>
      <c r="H18" s="31">
        <v>25.130781499202552</v>
      </c>
    </row>
    <row r="19" spans="7:8" x14ac:dyDescent="0.35">
      <c r="G19" s="28" t="s">
        <v>20</v>
      </c>
      <c r="H19" s="31">
        <v>24.9143897996357</v>
      </c>
    </row>
    <row r="20" spans="7:8" x14ac:dyDescent="0.35">
      <c r="G20" s="28" t="s">
        <v>30</v>
      </c>
      <c r="H20" s="31">
        <v>23.733047822983583</v>
      </c>
    </row>
    <row r="21" spans="7:8" x14ac:dyDescent="0.35">
      <c r="G21" s="28" t="s">
        <v>31</v>
      </c>
      <c r="H21" s="31">
        <v>23.329174093879978</v>
      </c>
    </row>
    <row r="22" spans="7:8" x14ac:dyDescent="0.35">
      <c r="G22" s="28" t="s">
        <v>27</v>
      </c>
      <c r="H22" s="31">
        <v>23.293427230046948</v>
      </c>
    </row>
    <row r="23" spans="7:8" x14ac:dyDescent="0.35">
      <c r="G23" s="28" t="s">
        <v>19</v>
      </c>
      <c r="H23" s="31">
        <v>22.87525562372188</v>
      </c>
    </row>
    <row r="24" spans="7:8" x14ac:dyDescent="0.35">
      <c r="G24" s="28" t="s">
        <v>28</v>
      </c>
      <c r="H24" s="31">
        <v>22.567196757093857</v>
      </c>
    </row>
    <row r="25" spans="7:8" x14ac:dyDescent="0.35">
      <c r="G25" s="28" t="s">
        <v>4</v>
      </c>
      <c r="H25" s="31">
        <v>21.424648786717754</v>
      </c>
    </row>
    <row r="26" spans="7:8" x14ac:dyDescent="0.35">
      <c r="G26" s="28" t="s">
        <v>14</v>
      </c>
      <c r="H26" s="31">
        <v>21.356577645895154</v>
      </c>
    </row>
    <row r="27" spans="7:8" x14ac:dyDescent="0.35">
      <c r="G27" s="28" t="s">
        <v>29</v>
      </c>
      <c r="H27" s="31">
        <v>19.492271505376344</v>
      </c>
    </row>
    <row r="28" spans="7:8" x14ac:dyDescent="0.35">
      <c r="G28" s="28" t="s">
        <v>59</v>
      </c>
      <c r="H28" s="31">
        <v>27.17628120893561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B62CA-2C06-400B-90BC-2997A1F53B09}">
  <dimension ref="A1:H14"/>
  <sheetViews>
    <sheetView workbookViewId="0">
      <selection activeCell="G3" sqref="G3"/>
    </sheetView>
  </sheetViews>
  <sheetFormatPr defaultRowHeight="14.5" x14ac:dyDescent="0.35"/>
  <cols>
    <col min="1" max="1" width="15.7265625" bestFit="1" customWidth="1"/>
    <col min="2" max="2" width="14" bestFit="1" customWidth="1"/>
    <col min="7" max="7" width="15.7265625" bestFit="1" customWidth="1"/>
    <col min="8" max="8" width="14" bestFit="1" customWidth="1"/>
  </cols>
  <sheetData>
    <row r="1" spans="1:8" x14ac:dyDescent="0.35">
      <c r="A1" s="27" t="s">
        <v>58</v>
      </c>
      <c r="B1" t="s">
        <v>60</v>
      </c>
      <c r="G1" s="27" t="s">
        <v>58</v>
      </c>
      <c r="H1" t="s">
        <v>60</v>
      </c>
    </row>
    <row r="2" spans="1:8" x14ac:dyDescent="0.35">
      <c r="A2" s="28" t="s">
        <v>38</v>
      </c>
      <c r="B2" s="29"/>
      <c r="G2" s="28" t="s">
        <v>38</v>
      </c>
      <c r="H2" s="29"/>
    </row>
    <row r="3" spans="1:8" x14ac:dyDescent="0.35">
      <c r="A3" s="32" t="s">
        <v>5</v>
      </c>
      <c r="B3" s="29">
        <v>25221</v>
      </c>
      <c r="G3" s="32" t="s">
        <v>41</v>
      </c>
      <c r="H3" s="29">
        <v>6069</v>
      </c>
    </row>
    <row r="4" spans="1:8" x14ac:dyDescent="0.35">
      <c r="A4" s="28" t="s">
        <v>36</v>
      </c>
      <c r="B4" s="29"/>
      <c r="G4" s="28" t="s">
        <v>36</v>
      </c>
      <c r="H4" s="29"/>
    </row>
    <row r="5" spans="1:8" x14ac:dyDescent="0.35">
      <c r="A5" s="32" t="s">
        <v>5</v>
      </c>
      <c r="B5" s="29">
        <v>39620</v>
      </c>
      <c r="G5" s="32" t="s">
        <v>8</v>
      </c>
      <c r="H5" s="29">
        <v>5019</v>
      </c>
    </row>
    <row r="6" spans="1:8" x14ac:dyDescent="0.35">
      <c r="A6" s="28" t="s">
        <v>34</v>
      </c>
      <c r="B6" s="29"/>
      <c r="G6" s="28" t="s">
        <v>34</v>
      </c>
      <c r="H6" s="29"/>
    </row>
    <row r="7" spans="1:8" x14ac:dyDescent="0.35">
      <c r="A7" s="32" t="s">
        <v>5</v>
      </c>
      <c r="B7" s="29">
        <v>41559</v>
      </c>
      <c r="G7" s="32" t="s">
        <v>8</v>
      </c>
      <c r="H7" s="29">
        <v>5516</v>
      </c>
    </row>
    <row r="8" spans="1:8" x14ac:dyDescent="0.35">
      <c r="A8" s="28" t="s">
        <v>37</v>
      </c>
      <c r="B8" s="29"/>
      <c r="G8" s="28" t="s">
        <v>37</v>
      </c>
      <c r="H8" s="29"/>
    </row>
    <row r="9" spans="1:8" x14ac:dyDescent="0.35">
      <c r="A9" s="32" t="s">
        <v>7</v>
      </c>
      <c r="B9" s="29">
        <v>43568</v>
      </c>
      <c r="G9" s="32" t="s">
        <v>10</v>
      </c>
      <c r="H9" s="29">
        <v>7987</v>
      </c>
    </row>
    <row r="10" spans="1:8" x14ac:dyDescent="0.35">
      <c r="A10" s="28" t="s">
        <v>39</v>
      </c>
      <c r="B10" s="29"/>
      <c r="G10" s="28" t="s">
        <v>39</v>
      </c>
      <c r="H10" s="29"/>
    </row>
    <row r="11" spans="1:8" x14ac:dyDescent="0.35">
      <c r="A11" s="32" t="s">
        <v>2</v>
      </c>
      <c r="B11" s="29">
        <v>45752</v>
      </c>
      <c r="G11" s="32" t="s">
        <v>41</v>
      </c>
      <c r="H11" s="29">
        <v>3976</v>
      </c>
    </row>
    <row r="12" spans="1:8" x14ac:dyDescent="0.35">
      <c r="A12" s="28" t="s">
        <v>35</v>
      </c>
      <c r="B12" s="29"/>
      <c r="G12" s="28" t="s">
        <v>35</v>
      </c>
      <c r="H12" s="29"/>
    </row>
    <row r="13" spans="1:8" x14ac:dyDescent="0.35">
      <c r="A13" s="32" t="s">
        <v>40</v>
      </c>
      <c r="B13" s="29">
        <v>38325</v>
      </c>
      <c r="G13" s="32" t="s">
        <v>2</v>
      </c>
      <c r="H13" s="29">
        <v>2142</v>
      </c>
    </row>
    <row r="14" spans="1:8" x14ac:dyDescent="0.35">
      <c r="A14" s="28" t="s">
        <v>59</v>
      </c>
      <c r="B14" s="29">
        <v>234045</v>
      </c>
      <c r="G14" s="28" t="s">
        <v>59</v>
      </c>
      <c r="H14" s="29">
        <v>30709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37121-EAA1-413D-8A7B-6285767D8F97}">
  <dimension ref="B5:E27"/>
  <sheetViews>
    <sheetView showGridLines="0" workbookViewId="0">
      <selection activeCell="D22" sqref="D22"/>
    </sheetView>
  </sheetViews>
  <sheetFormatPr defaultRowHeight="14.5" x14ac:dyDescent="0.35"/>
  <cols>
    <col min="2" max="2" width="20.36328125" bestFit="1" customWidth="1"/>
    <col min="3" max="3" width="14" bestFit="1" customWidth="1"/>
    <col min="4" max="4" width="10.81640625" bestFit="1" customWidth="1"/>
    <col min="5" max="5" width="10.7265625" bestFit="1" customWidth="1"/>
  </cols>
  <sheetData>
    <row r="5" spans="2:5" x14ac:dyDescent="0.35">
      <c r="B5" s="27" t="s">
        <v>58</v>
      </c>
      <c r="C5" t="s">
        <v>60</v>
      </c>
      <c r="D5" t="s">
        <v>66</v>
      </c>
      <c r="E5" t="s">
        <v>67</v>
      </c>
    </row>
    <row r="6" spans="2:5" x14ac:dyDescent="0.35">
      <c r="B6" s="28" t="s">
        <v>17</v>
      </c>
      <c r="C6" s="29">
        <v>22344</v>
      </c>
      <c r="D6" s="29">
        <v>2295.1799999999998</v>
      </c>
      <c r="E6" s="33">
        <v>20048.82</v>
      </c>
    </row>
    <row r="7" spans="2:5" x14ac:dyDescent="0.35">
      <c r="B7" s="28" t="s">
        <v>26</v>
      </c>
      <c r="C7" s="29">
        <v>22855</v>
      </c>
      <c r="D7" s="29">
        <v>3175.2</v>
      </c>
      <c r="E7" s="33">
        <v>19679.8</v>
      </c>
    </row>
    <row r="8" spans="2:5" x14ac:dyDescent="0.35">
      <c r="B8" s="28" t="s">
        <v>20</v>
      </c>
      <c r="C8" s="29">
        <v>28861</v>
      </c>
      <c r="D8" s="29">
        <v>10481.939999999999</v>
      </c>
      <c r="E8" s="33">
        <v>18379.060000000001</v>
      </c>
    </row>
    <row r="9" spans="2:5" x14ac:dyDescent="0.35">
      <c r="B9" s="28" t="s">
        <v>23</v>
      </c>
      <c r="C9" s="29">
        <v>18081</v>
      </c>
      <c r="D9" s="29">
        <v>2647.92</v>
      </c>
      <c r="E9" s="33">
        <v>15433.08</v>
      </c>
    </row>
    <row r="10" spans="2:5" x14ac:dyDescent="0.35">
      <c r="B10" s="28" t="s">
        <v>28</v>
      </c>
      <c r="C10" s="29">
        <v>18018</v>
      </c>
      <c r="D10" s="29">
        <v>4795.5600000000004</v>
      </c>
      <c r="E10" s="33">
        <v>13222.439999999999</v>
      </c>
    </row>
    <row r="11" spans="2:5" x14ac:dyDescent="0.35">
      <c r="B11" s="28" t="s">
        <v>19</v>
      </c>
      <c r="C11" s="29">
        <v>17745</v>
      </c>
      <c r="D11" s="29">
        <v>5202.8399999999992</v>
      </c>
      <c r="E11" s="33">
        <v>12542.16</v>
      </c>
    </row>
    <row r="12" spans="2:5" x14ac:dyDescent="0.35">
      <c r="B12" s="28" t="s">
        <v>32</v>
      </c>
      <c r="C12" s="29">
        <v>17773</v>
      </c>
      <c r="D12" s="29">
        <v>6072.3</v>
      </c>
      <c r="E12" s="33">
        <v>11700.7</v>
      </c>
    </row>
    <row r="13" spans="2:5" x14ac:dyDescent="0.35">
      <c r="B13" s="28" t="s">
        <v>15</v>
      </c>
      <c r="C13" s="29">
        <v>12551</v>
      </c>
      <c r="D13" s="29">
        <v>2815.2</v>
      </c>
      <c r="E13" s="33">
        <v>9735.7999999999993</v>
      </c>
    </row>
    <row r="14" spans="2:5" x14ac:dyDescent="0.35">
      <c r="B14" s="28" t="s">
        <v>33</v>
      </c>
      <c r="C14" s="29">
        <v>15519</v>
      </c>
      <c r="D14" s="29">
        <v>5863.3799999999992</v>
      </c>
      <c r="E14" s="33">
        <v>9655.6200000000008</v>
      </c>
    </row>
    <row r="15" spans="2:5" x14ac:dyDescent="0.35">
      <c r="B15" s="28" t="s">
        <v>24</v>
      </c>
      <c r="C15" s="29">
        <v>8862</v>
      </c>
      <c r="D15" s="29">
        <v>939.32999999999993</v>
      </c>
      <c r="E15" s="33">
        <v>7922.67</v>
      </c>
    </row>
    <row r="16" spans="2:5" x14ac:dyDescent="0.35">
      <c r="B16" s="28" t="s">
        <v>27</v>
      </c>
      <c r="C16" s="29">
        <v>13517</v>
      </c>
      <c r="D16" s="29">
        <v>6072.99</v>
      </c>
      <c r="E16" s="33">
        <v>7444.01</v>
      </c>
    </row>
    <row r="17" spans="2:5" x14ac:dyDescent="0.35">
      <c r="B17" s="28" t="s">
        <v>22</v>
      </c>
      <c r="C17" s="29">
        <v>10668</v>
      </c>
      <c r="D17" s="29">
        <v>3956.85</v>
      </c>
      <c r="E17" s="33">
        <v>6711.15</v>
      </c>
    </row>
    <row r="18" spans="2:5" x14ac:dyDescent="0.35">
      <c r="B18" s="28" t="s">
        <v>21</v>
      </c>
      <c r="C18" s="29">
        <v>6832</v>
      </c>
      <c r="D18" s="29">
        <v>243</v>
      </c>
      <c r="E18" s="33">
        <v>6589</v>
      </c>
    </row>
    <row r="19" spans="2:5" x14ac:dyDescent="0.35">
      <c r="B19" s="28" t="s">
        <v>25</v>
      </c>
      <c r="C19" s="29">
        <v>9296</v>
      </c>
      <c r="D19" s="29">
        <v>3037.6500000000005</v>
      </c>
      <c r="E19" s="33">
        <v>6258.3499999999995</v>
      </c>
    </row>
    <row r="20" spans="2:5" x14ac:dyDescent="0.35">
      <c r="B20" s="28" t="s">
        <v>29</v>
      </c>
      <c r="C20" s="29">
        <v>6230</v>
      </c>
      <c r="D20" s="29">
        <v>1267.3200000000002</v>
      </c>
      <c r="E20" s="33">
        <v>4962.68</v>
      </c>
    </row>
    <row r="21" spans="2:5" x14ac:dyDescent="0.35">
      <c r="B21" s="28" t="s">
        <v>31</v>
      </c>
      <c r="C21" s="29">
        <v>3507</v>
      </c>
      <c r="D21" s="29">
        <v>1667.52</v>
      </c>
      <c r="E21" s="33">
        <v>1839.48</v>
      </c>
    </row>
    <row r="22" spans="2:5" x14ac:dyDescent="0.35">
      <c r="B22" s="28" t="s">
        <v>14</v>
      </c>
      <c r="C22" s="29">
        <v>9191</v>
      </c>
      <c r="D22" s="29">
        <v>7546.5</v>
      </c>
      <c r="E22" s="33">
        <v>1644.5</v>
      </c>
    </row>
    <row r="23" spans="2:5" x14ac:dyDescent="0.35">
      <c r="B23" s="28" t="s">
        <v>16</v>
      </c>
      <c r="C23" s="29">
        <v>6440</v>
      </c>
      <c r="D23" s="29">
        <v>6223.32</v>
      </c>
      <c r="E23" s="33">
        <v>216.68000000000029</v>
      </c>
    </row>
    <row r="24" spans="2:5" x14ac:dyDescent="0.35">
      <c r="B24" s="28" t="s">
        <v>4</v>
      </c>
      <c r="C24" s="29">
        <v>525</v>
      </c>
      <c r="D24" s="29">
        <v>570.24</v>
      </c>
      <c r="E24" s="33">
        <v>-45.240000000000009</v>
      </c>
    </row>
    <row r="25" spans="2:5" x14ac:dyDescent="0.35">
      <c r="B25" s="28" t="s">
        <v>13</v>
      </c>
      <c r="C25" s="29">
        <v>252</v>
      </c>
      <c r="D25" s="29">
        <v>503.82</v>
      </c>
      <c r="E25" s="33">
        <v>-251.82</v>
      </c>
    </row>
    <row r="26" spans="2:5" x14ac:dyDescent="0.35">
      <c r="B26" s="28" t="s">
        <v>30</v>
      </c>
      <c r="C26" s="29">
        <v>3402</v>
      </c>
      <c r="D26" s="29">
        <v>5303.34</v>
      </c>
      <c r="E26" s="33">
        <v>-1901.3400000000001</v>
      </c>
    </row>
    <row r="27" spans="2:5" x14ac:dyDescent="0.35">
      <c r="B27" s="28" t="s">
        <v>59</v>
      </c>
      <c r="C27" s="30">
        <v>252469</v>
      </c>
      <c r="D27" s="30">
        <v>80681.400000000038</v>
      </c>
      <c r="E27" s="33">
        <v>171787.59999999998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420B3-1EFB-4638-B959-50BD2A3C4E35}">
  <dimension ref="D3:R19"/>
  <sheetViews>
    <sheetView showGridLines="0" topLeftCell="B1" workbookViewId="0">
      <selection activeCell="E3" sqref="E3"/>
    </sheetView>
  </sheetViews>
  <sheetFormatPr defaultRowHeight="14.5" x14ac:dyDescent="0.35"/>
  <cols>
    <col min="4" max="4" width="14.7265625" customWidth="1"/>
    <col min="5" max="5" width="14.1796875" customWidth="1"/>
    <col min="6" max="6" width="12.08984375" bestFit="1" customWidth="1"/>
    <col min="7" max="7" width="10.08984375" bestFit="1" customWidth="1"/>
    <col min="9" max="9" width="16.81640625" customWidth="1"/>
    <col min="10" max="10" width="8.54296875" customWidth="1"/>
    <col min="11" max="11" width="7.90625" hidden="1" customWidth="1"/>
    <col min="12" max="12" width="12" customWidth="1"/>
    <col min="13" max="13" width="9.08984375" bestFit="1" customWidth="1"/>
    <col min="18" max="18" width="13.6328125" customWidth="1"/>
  </cols>
  <sheetData>
    <row r="3" spans="4:18" ht="16.5" x14ac:dyDescent="0.45">
      <c r="D3" s="16" t="s">
        <v>68</v>
      </c>
      <c r="E3" s="35" t="s">
        <v>34</v>
      </c>
    </row>
    <row r="4" spans="4:18" x14ac:dyDescent="0.35">
      <c r="R4" t="s">
        <v>35</v>
      </c>
    </row>
    <row r="5" spans="4:18" ht="16.5" x14ac:dyDescent="0.45">
      <c r="D5" s="36" t="s">
        <v>69</v>
      </c>
      <c r="E5" s="34"/>
      <c r="F5" s="34"/>
      <c r="G5" s="34"/>
      <c r="I5" s="48" t="s">
        <v>75</v>
      </c>
      <c r="J5" s="34"/>
      <c r="K5" s="34"/>
      <c r="L5" s="34"/>
      <c r="M5" s="34"/>
      <c r="N5" s="34"/>
      <c r="O5" s="38"/>
      <c r="R5" t="s">
        <v>36</v>
      </c>
    </row>
    <row r="6" spans="4:18" x14ac:dyDescent="0.35">
      <c r="R6" t="s">
        <v>39</v>
      </c>
    </row>
    <row r="7" spans="4:18" x14ac:dyDescent="0.35">
      <c r="D7" s="37" t="s">
        <v>70</v>
      </c>
      <c r="E7" s="37"/>
      <c r="F7" s="37"/>
      <c r="G7" s="37">
        <f>COUNTIFS(Data_1[Geography],$E$3)</f>
        <v>58</v>
      </c>
      <c r="R7" t="s">
        <v>38</v>
      </c>
    </row>
    <row r="8" spans="4:18" x14ac:dyDescent="0.35">
      <c r="R8" t="s">
        <v>37</v>
      </c>
    </row>
    <row r="9" spans="4:18" x14ac:dyDescent="0.35">
      <c r="D9" s="49"/>
      <c r="E9" s="49"/>
      <c r="F9" s="50" t="s">
        <v>71</v>
      </c>
      <c r="G9" s="50" t="s">
        <v>56</v>
      </c>
      <c r="I9" s="49"/>
      <c r="J9" s="49"/>
      <c r="K9" s="49"/>
      <c r="L9" s="49" t="s">
        <v>1</v>
      </c>
      <c r="M9" s="50" t="s">
        <v>50</v>
      </c>
      <c r="N9" s="49"/>
      <c r="R9" t="s">
        <v>34</v>
      </c>
    </row>
    <row r="10" spans="4:18" x14ac:dyDescent="0.35">
      <c r="D10" s="37" t="s">
        <v>74</v>
      </c>
      <c r="E10" s="37"/>
      <c r="F10" s="44">
        <f>SUMIFS(Data_1[Amount],Data_1[Geography],$E$3)</f>
        <v>252469</v>
      </c>
      <c r="G10" s="44">
        <f>AVERAGEIFS(Data_1[Amount],Data_1[Geography],$E$3)</f>
        <v>4352.9137931034484</v>
      </c>
      <c r="I10" t="s">
        <v>2</v>
      </c>
      <c r="L10" s="14">
        <f>SUMIFS(Data_1[Amount],Data_1[Sales Person],I10, Data_1[Geography],$E$3)</f>
        <v>7763</v>
      </c>
      <c r="M10" s="15">
        <f>SUMIFS(Data_1[Units],Data_1[Sales Person], $I10,Data_1[Geography],$E$3)</f>
        <v>174</v>
      </c>
      <c r="N10" s="51">
        <f>IF($L10&gt;=12000,1,-1)</f>
        <v>-1</v>
      </c>
    </row>
    <row r="11" spans="4:18" x14ac:dyDescent="0.35">
      <c r="D11" s="39" t="s">
        <v>65</v>
      </c>
      <c r="E11" s="39"/>
      <c r="F11" s="45">
        <f>SUMIFS(Data_1[Cost],Data_1[Geography],$E$3)</f>
        <v>80681.400000000038</v>
      </c>
      <c r="G11" s="45">
        <f>AVERAGEIFS(Data_1[Cost],Data_1[Geography],$E$3)</f>
        <v>1391.0586206896558</v>
      </c>
      <c r="I11" t="s">
        <v>8</v>
      </c>
      <c r="L11" s="14">
        <f>SUMIFS(Data_1[Amount],Data_1[Sales Person],I11, Data_1[Geography],$E$3)</f>
        <v>5516</v>
      </c>
      <c r="M11" s="15">
        <f>SUMIFS(Data_1[Units],Data_1[Sales Person], $I11,Data_1[Geography],$E$3)</f>
        <v>507</v>
      </c>
      <c r="N11" s="51">
        <f t="shared" ref="N11:N19" si="0">IF($L11&gt;=12000,1,-1)</f>
        <v>-1</v>
      </c>
    </row>
    <row r="12" spans="4:18" x14ac:dyDescent="0.35">
      <c r="D12" s="40" t="s">
        <v>73</v>
      </c>
      <c r="E12" s="40"/>
      <c r="F12" s="46">
        <f>F10-F11</f>
        <v>171787.59999999998</v>
      </c>
      <c r="G12" s="46">
        <f>G10-G11</f>
        <v>2961.8551724137924</v>
      </c>
      <c r="I12" t="s">
        <v>41</v>
      </c>
      <c r="L12" s="14">
        <f>SUMIFS(Data_1[Amount],Data_1[Sales Person],I12, Data_1[Geography],$E$3)</f>
        <v>15855</v>
      </c>
      <c r="M12" s="15">
        <f>SUMIFS(Data_1[Units],Data_1[Sales Person], $I12,Data_1[Geography],$E$3)</f>
        <v>708</v>
      </c>
      <c r="N12" s="51">
        <f t="shared" si="0"/>
        <v>1</v>
      </c>
    </row>
    <row r="13" spans="4:18" ht="16.5" x14ac:dyDescent="0.45">
      <c r="D13" s="41" t="s">
        <v>72</v>
      </c>
      <c r="E13" s="41"/>
      <c r="F13" s="43">
        <f>SUMIFS(Data_1[Units],Data_1[Geography],$E$3)</f>
        <v>8760</v>
      </c>
      <c r="G13" s="47">
        <f>AVERAGEIFS(Data_1[Units],Data_1[Geography],$E$3)</f>
        <v>151.0344827586207</v>
      </c>
      <c r="H13" s="42"/>
      <c r="I13" t="s">
        <v>7</v>
      </c>
      <c r="L13" s="14">
        <f>SUMIFS(Data_1[Amount],Data_1[Sales Person],I13, Data_1[Geography],$E$3)</f>
        <v>31661</v>
      </c>
      <c r="M13" s="15">
        <f>SUMIFS(Data_1[Units],Data_1[Sales Person], $I13,Data_1[Geography],$E$3)</f>
        <v>978</v>
      </c>
      <c r="N13" s="51">
        <f t="shared" si="0"/>
        <v>1</v>
      </c>
    </row>
    <row r="14" spans="4:18" x14ac:dyDescent="0.35">
      <c r="I14" t="s">
        <v>6</v>
      </c>
      <c r="L14" s="14">
        <f>SUMIFS(Data_1[Amount],Data_1[Sales Person],I14, Data_1[Geography],$E$3)</f>
        <v>33670</v>
      </c>
      <c r="M14" s="15">
        <f>SUMIFS(Data_1[Units],Data_1[Sales Person], $I14,Data_1[Geography],$E$3)</f>
        <v>1515</v>
      </c>
      <c r="N14" s="51">
        <f t="shared" si="0"/>
        <v>1</v>
      </c>
    </row>
    <row r="15" spans="4:18" x14ac:dyDescent="0.35">
      <c r="I15" t="s">
        <v>5</v>
      </c>
      <c r="L15" s="14">
        <f>SUMIFS(Data_1[Amount],Data_1[Sales Person],I15, Data_1[Geography],$E$3)</f>
        <v>41559</v>
      </c>
      <c r="M15" s="15">
        <f>SUMIFS(Data_1[Units],Data_1[Sales Person], $I15,Data_1[Geography],$E$3)</f>
        <v>1188</v>
      </c>
      <c r="N15" s="51">
        <f t="shared" si="0"/>
        <v>1</v>
      </c>
    </row>
    <row r="16" spans="4:18" x14ac:dyDescent="0.35">
      <c r="I16" t="s">
        <v>3</v>
      </c>
      <c r="L16" s="14">
        <f>SUMIFS(Data_1[Amount],Data_1[Sales Person],I16, Data_1[Geography],$E$3)</f>
        <v>35847</v>
      </c>
      <c r="M16" s="15">
        <f>SUMIFS(Data_1[Units],Data_1[Sales Person], $I16,Data_1[Geography],$E$3)</f>
        <v>1416</v>
      </c>
      <c r="N16" s="51">
        <f t="shared" si="0"/>
        <v>1</v>
      </c>
    </row>
    <row r="17" spans="9:14" x14ac:dyDescent="0.35">
      <c r="I17" t="s">
        <v>9</v>
      </c>
      <c r="L17" s="14">
        <f>SUMIFS(Data_1[Amount],Data_1[Sales Person],I17, Data_1[Geography],$E$3)</f>
        <v>39424</v>
      </c>
      <c r="M17" s="15">
        <f>SUMIFS(Data_1[Units],Data_1[Sales Person], $I17,Data_1[Geography],$E$3)</f>
        <v>1122</v>
      </c>
      <c r="N17" s="51">
        <f t="shared" si="0"/>
        <v>1</v>
      </c>
    </row>
    <row r="18" spans="9:14" x14ac:dyDescent="0.35">
      <c r="I18" t="s">
        <v>10</v>
      </c>
      <c r="L18" s="14">
        <f>SUMIFS(Data_1[Amount],Data_1[Sales Person],I18, Data_1[Geography],$E$3)</f>
        <v>16527</v>
      </c>
      <c r="M18" s="15">
        <f>SUMIFS(Data_1[Units],Data_1[Sales Person], $I18,Data_1[Geography],$E$3)</f>
        <v>417</v>
      </c>
      <c r="N18" s="51">
        <f t="shared" si="0"/>
        <v>1</v>
      </c>
    </row>
    <row r="19" spans="9:14" x14ac:dyDescent="0.35">
      <c r="I19" t="s">
        <v>40</v>
      </c>
      <c r="L19" s="14">
        <f>SUMIFS(Data_1[Amount],Data_1[Sales Person],I19, Data_1[Geography],$E$3)</f>
        <v>24647</v>
      </c>
      <c r="M19" s="15">
        <f>SUMIFS(Data_1[Units],Data_1[Sales Person], $I19,Data_1[Geography],$E$3)</f>
        <v>735</v>
      </c>
      <c r="N19" s="51">
        <f t="shared" si="0"/>
        <v>1</v>
      </c>
    </row>
  </sheetData>
  <sortState xmlns:xlrd2="http://schemas.microsoft.com/office/spreadsheetml/2017/richdata2" ref="I10:I19">
    <sortCondition ref="I10:I19"/>
  </sortState>
  <conditionalFormatting sqref="L10:L19">
    <cfRule type="dataBar" priority="2">
      <dataBar>
        <cfvo type="min"/>
        <cfvo type="max"/>
        <color theme="9" tint="0.39997558519241921"/>
      </dataBar>
      <extLst>
        <ext xmlns:x14="http://schemas.microsoft.com/office/spreadsheetml/2009/9/main" uri="{B025F937-C7B1-47D3-B67F-A62EFF666E3E}">
          <x14:id>{3D0D9519-36D8-409A-8C18-79CB1715CC31}</x14:id>
        </ext>
      </extLst>
    </cfRule>
  </conditionalFormatting>
  <conditionalFormatting sqref="N10:N19">
    <cfRule type="iconSet" priority="1">
      <iconSet iconSet="3Symbols2" showValue="0">
        <cfvo type="percent" val="0"/>
        <cfvo type="percent" val="33"/>
        <cfvo type="percent" val="67"/>
      </iconSet>
    </cfRule>
  </conditionalFormatting>
  <dataValidations count="1">
    <dataValidation type="list" allowBlank="1" showInputMessage="1" showErrorMessage="1" sqref="E3" xr:uid="{42631613-7E77-410E-A0D5-FABCB54CDA7F}">
      <formula1>$R$4:$R$9</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3D0D9519-36D8-409A-8C18-79CB1715CC31}">
            <x14:dataBar minLength="0" maxLength="100" gradient="0">
              <x14:cfvo type="autoMin"/>
              <x14:cfvo type="autoMax"/>
              <x14:negativeFillColor rgb="FFFF0000"/>
              <x14:axisColor rgb="FF000000"/>
            </x14:dataBar>
          </x14:cfRule>
          <xm:sqref>L10:L19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248AF-75CC-44C9-8EC1-A8DAED22C329}">
  <dimension ref="E3:J22"/>
  <sheetViews>
    <sheetView showGridLines="0" tabSelected="1" workbookViewId="0">
      <selection activeCell="N12" sqref="N12"/>
    </sheetView>
  </sheetViews>
  <sheetFormatPr defaultRowHeight="14.5" x14ac:dyDescent="0.35"/>
  <cols>
    <col min="5" max="5" width="20.36328125" bestFit="1" customWidth="1"/>
    <col min="6" max="6" width="14" bestFit="1" customWidth="1"/>
    <col min="7" max="7" width="10.81640625" bestFit="1" customWidth="1"/>
    <col min="8" max="8" width="11.453125" bestFit="1" customWidth="1"/>
    <col min="9" max="9" width="10.7265625" bestFit="1" customWidth="1"/>
    <col min="10" max="10" width="7.453125" bestFit="1" customWidth="1"/>
  </cols>
  <sheetData>
    <row r="3" spans="5:10" x14ac:dyDescent="0.35">
      <c r="E3" s="52" t="s">
        <v>58</v>
      </c>
      <c r="F3" t="s">
        <v>60</v>
      </c>
      <c r="G3" t="s">
        <v>66</v>
      </c>
      <c r="H3" t="s">
        <v>61</v>
      </c>
      <c r="I3" t="s">
        <v>67</v>
      </c>
      <c r="J3" t="s">
        <v>76</v>
      </c>
    </row>
    <row r="4" spans="5:10" x14ac:dyDescent="0.35">
      <c r="E4" s="28" t="s">
        <v>26</v>
      </c>
      <c r="F4" s="29">
        <v>98</v>
      </c>
      <c r="G4" s="29">
        <v>1142.3999999999999</v>
      </c>
      <c r="H4" s="29">
        <v>204</v>
      </c>
      <c r="I4" s="33">
        <v>-1044.3999999999999</v>
      </c>
      <c r="J4" s="53">
        <v>-10.657142857142857</v>
      </c>
    </row>
    <row r="5" spans="5:10" x14ac:dyDescent="0.35">
      <c r="E5" s="28" t="s">
        <v>21</v>
      </c>
      <c r="F5" s="29">
        <v>497</v>
      </c>
      <c r="G5" s="29">
        <v>567</v>
      </c>
      <c r="H5" s="29">
        <v>63</v>
      </c>
      <c r="I5" s="33">
        <v>-70</v>
      </c>
      <c r="J5" s="53">
        <v>-0.14084507042253522</v>
      </c>
    </row>
    <row r="6" spans="5:10" x14ac:dyDescent="0.35">
      <c r="E6" s="28" t="s">
        <v>28</v>
      </c>
      <c r="F6" s="29">
        <v>1827</v>
      </c>
      <c r="G6" s="29">
        <v>4888.9800000000005</v>
      </c>
      <c r="H6" s="29">
        <v>471</v>
      </c>
      <c r="I6" s="33">
        <v>-3061.9800000000005</v>
      </c>
      <c r="J6" s="53">
        <v>-1.6759605911330051</v>
      </c>
    </row>
    <row r="7" spans="5:10" x14ac:dyDescent="0.35">
      <c r="E7" s="28" t="s">
        <v>31</v>
      </c>
      <c r="F7" s="29">
        <v>5243</v>
      </c>
      <c r="G7" s="29">
        <v>2101.77</v>
      </c>
      <c r="H7" s="29">
        <v>363</v>
      </c>
      <c r="I7" s="33">
        <v>3141.23</v>
      </c>
      <c r="J7" s="53">
        <v>0.59912836162502381</v>
      </c>
    </row>
    <row r="8" spans="5:10" x14ac:dyDescent="0.35">
      <c r="E8" s="28" t="s">
        <v>19</v>
      </c>
      <c r="F8" s="29">
        <v>6076</v>
      </c>
      <c r="G8" s="29">
        <v>3896.3999999999996</v>
      </c>
      <c r="H8" s="29">
        <v>510</v>
      </c>
      <c r="I8" s="33">
        <v>2179.6000000000004</v>
      </c>
      <c r="J8" s="53">
        <v>0.35872284397630028</v>
      </c>
    </row>
    <row r="9" spans="5:10" x14ac:dyDescent="0.35">
      <c r="E9" s="28" t="s">
        <v>22</v>
      </c>
      <c r="F9" s="29">
        <v>8435</v>
      </c>
      <c r="G9" s="29">
        <v>410.34</v>
      </c>
      <c r="H9" s="29">
        <v>42</v>
      </c>
      <c r="I9" s="33">
        <v>8024.66</v>
      </c>
      <c r="J9" s="53">
        <v>0.95135269709543568</v>
      </c>
    </row>
    <row r="10" spans="5:10" x14ac:dyDescent="0.35">
      <c r="E10" s="28" t="s">
        <v>17</v>
      </c>
      <c r="F10" s="29">
        <v>8498</v>
      </c>
      <c r="G10" s="29">
        <v>1716.72</v>
      </c>
      <c r="H10" s="29">
        <v>552</v>
      </c>
      <c r="I10" s="33">
        <v>6781.28</v>
      </c>
      <c r="J10" s="53">
        <v>0.7979854083313721</v>
      </c>
    </row>
    <row r="11" spans="5:10" x14ac:dyDescent="0.35">
      <c r="E11" s="28" t="s">
        <v>33</v>
      </c>
      <c r="F11" s="29">
        <v>9772</v>
      </c>
      <c r="G11" s="29">
        <v>1113.3</v>
      </c>
      <c r="H11" s="29">
        <v>90</v>
      </c>
      <c r="I11" s="33">
        <v>8658.7000000000007</v>
      </c>
      <c r="J11" s="53">
        <v>0.88607245190339756</v>
      </c>
    </row>
    <row r="12" spans="5:10" x14ac:dyDescent="0.35">
      <c r="E12" s="28" t="s">
        <v>4</v>
      </c>
      <c r="F12" s="29">
        <v>10290</v>
      </c>
      <c r="G12" s="29">
        <v>1853.2800000000002</v>
      </c>
      <c r="H12" s="29">
        <v>156</v>
      </c>
      <c r="I12" s="33">
        <v>8436.7199999999993</v>
      </c>
      <c r="J12" s="53">
        <v>0.81989504373177835</v>
      </c>
    </row>
    <row r="13" spans="5:10" x14ac:dyDescent="0.35">
      <c r="E13" s="28" t="s">
        <v>25</v>
      </c>
      <c r="F13" s="29">
        <v>10920</v>
      </c>
      <c r="G13" s="29">
        <v>2406.4500000000003</v>
      </c>
      <c r="H13" s="29">
        <v>183</v>
      </c>
      <c r="I13" s="33">
        <v>8513.5499999999993</v>
      </c>
      <c r="J13" s="53">
        <v>0.77962912087912084</v>
      </c>
    </row>
    <row r="14" spans="5:10" x14ac:dyDescent="0.35">
      <c r="E14" s="28" t="s">
        <v>30</v>
      </c>
      <c r="F14" s="29">
        <v>16695</v>
      </c>
      <c r="G14" s="29">
        <v>4868.6400000000003</v>
      </c>
      <c r="H14" s="29">
        <v>336</v>
      </c>
      <c r="I14" s="33">
        <v>11826.36</v>
      </c>
      <c r="J14" s="53">
        <v>0.70837735849056604</v>
      </c>
    </row>
    <row r="15" spans="5:10" x14ac:dyDescent="0.35">
      <c r="E15" s="28" t="s">
        <v>27</v>
      </c>
      <c r="F15" s="29">
        <v>16891</v>
      </c>
      <c r="G15" s="29">
        <v>18419.73</v>
      </c>
      <c r="H15" s="29">
        <v>1101</v>
      </c>
      <c r="I15" s="33">
        <v>-1528.7299999999996</v>
      </c>
      <c r="J15" s="53">
        <v>-9.0505594695399885E-2</v>
      </c>
    </row>
    <row r="16" spans="5:10" x14ac:dyDescent="0.35">
      <c r="E16" s="28" t="s">
        <v>23</v>
      </c>
      <c r="F16" s="29">
        <v>17423</v>
      </c>
      <c r="G16" s="29">
        <v>3835.59</v>
      </c>
      <c r="H16" s="29">
        <v>591</v>
      </c>
      <c r="I16" s="33">
        <v>13587.41</v>
      </c>
      <c r="J16" s="53">
        <v>0.77985478964587041</v>
      </c>
    </row>
    <row r="17" spans="5:10" x14ac:dyDescent="0.35">
      <c r="E17" s="28" t="s">
        <v>29</v>
      </c>
      <c r="F17" s="29">
        <v>17633</v>
      </c>
      <c r="G17" s="29">
        <v>5756.64</v>
      </c>
      <c r="H17" s="29">
        <v>804</v>
      </c>
      <c r="I17" s="33">
        <v>11876.36</v>
      </c>
      <c r="J17" s="53">
        <v>0.67353031248227757</v>
      </c>
    </row>
    <row r="18" spans="5:10" x14ac:dyDescent="0.35">
      <c r="E18" s="28" t="s">
        <v>18</v>
      </c>
      <c r="F18" s="29">
        <v>18389</v>
      </c>
      <c r="G18" s="29">
        <v>3027.96</v>
      </c>
      <c r="H18" s="29">
        <v>468</v>
      </c>
      <c r="I18" s="33">
        <v>15361.04</v>
      </c>
      <c r="J18" s="53">
        <v>0.83533851759203881</v>
      </c>
    </row>
    <row r="19" spans="5:10" x14ac:dyDescent="0.35">
      <c r="E19" s="28" t="s">
        <v>13</v>
      </c>
      <c r="F19" s="29">
        <v>26145</v>
      </c>
      <c r="G19" s="29">
        <v>5598</v>
      </c>
      <c r="H19" s="29">
        <v>600</v>
      </c>
      <c r="I19" s="33">
        <v>20547</v>
      </c>
      <c r="J19" s="53">
        <v>0.78588640275387267</v>
      </c>
    </row>
    <row r="20" spans="5:10" x14ac:dyDescent="0.35">
      <c r="E20" s="28" t="s">
        <v>32</v>
      </c>
      <c r="F20" s="29">
        <v>26313</v>
      </c>
      <c r="G20" s="29">
        <v>5812.8</v>
      </c>
      <c r="H20" s="29">
        <v>672</v>
      </c>
      <c r="I20" s="33">
        <v>20500.2</v>
      </c>
      <c r="J20" s="53">
        <v>0.77909018355945736</v>
      </c>
    </row>
    <row r="21" spans="5:10" x14ac:dyDescent="0.35">
      <c r="E21" s="28" t="s">
        <v>16</v>
      </c>
      <c r="F21" s="29">
        <v>36799</v>
      </c>
      <c r="G21" s="29">
        <v>843.83999999999992</v>
      </c>
      <c r="H21" s="29">
        <v>96</v>
      </c>
      <c r="I21" s="33">
        <v>35955.160000000003</v>
      </c>
      <c r="J21" s="53">
        <v>0.97706894209081774</v>
      </c>
    </row>
    <row r="22" spans="5:10" x14ac:dyDescent="0.35">
      <c r="E22" s="28" t="s">
        <v>59</v>
      </c>
      <c r="F22" s="29">
        <v>237944</v>
      </c>
      <c r="G22" s="29">
        <v>68259.839999999997</v>
      </c>
      <c r="H22" s="29">
        <v>7302</v>
      </c>
      <c r="I22" s="33">
        <v>169684.16</v>
      </c>
      <c r="J22" s="53">
        <v>0.71312644992098984</v>
      </c>
    </row>
  </sheetData>
  <conditionalFormatting pivot="1" sqref="J4:J22">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Sheet1</vt:lpstr>
      <vt:lpstr>pivote table</vt:lpstr>
      <vt:lpstr>sales per unit(data model)</vt:lpstr>
      <vt:lpstr>performance by country</vt:lpstr>
      <vt:lpstr>Total Profit</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ayushee panigrahi</cp:lastModifiedBy>
  <dcterms:created xsi:type="dcterms:W3CDTF">2021-03-14T20:21:32Z</dcterms:created>
  <dcterms:modified xsi:type="dcterms:W3CDTF">2024-07-26T12:12:37Z</dcterms:modified>
</cp:coreProperties>
</file>