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nch\Downloads\"/>
    </mc:Choice>
  </mc:AlternateContent>
  <xr:revisionPtr revIDLastSave="0" documentId="13_ncr:1_{74F53523-9FA4-408D-88EE-2F6D4907F455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Calc_Camp" sheetId="1" state="hidden" r:id="rId1"/>
    <sheet name="Camp_roi&amp;effect" sheetId="4" state="hidden" r:id="rId2"/>
    <sheet name="campaign_data" sheetId="3" state="hidden" r:id="rId3"/>
    <sheet name="Calc_Genre" sheetId="5" state="hidden" r:id="rId4"/>
    <sheet name="Genre_ROI&amp;Effectiveness" sheetId="7" state="hidden" r:id="rId5"/>
    <sheet name="Genre_data" sheetId="6" state="hidden" r:id="rId6"/>
    <sheet name="New Camp" sheetId="8" r:id="rId7"/>
    <sheet name="final_camp" sheetId="10" r:id="rId8"/>
    <sheet name="New_Camp_Data" sheetId="9" r:id="rId9"/>
  </sheets>
  <calcPr calcId="191029"/>
  <pivotCaches>
    <pivotCache cacheId="6" r:id="rId10"/>
    <pivotCache cacheId="7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0" l="1"/>
  <c r="B38" i="10"/>
  <c r="C38" i="10"/>
  <c r="B36" i="10"/>
  <c r="C22" i="10" l="1"/>
  <c r="B22" i="10"/>
  <c r="C18" i="10"/>
  <c r="B19" i="10"/>
  <c r="C19" i="10"/>
  <c r="B17" i="10"/>
  <c r="V4" i="8"/>
  <c r="W4" i="8"/>
  <c r="X4" i="8"/>
  <c r="V5" i="8"/>
  <c r="W5" i="8"/>
  <c r="X5" i="8"/>
  <c r="V6" i="8"/>
  <c r="W6" i="8"/>
  <c r="X6" i="8"/>
  <c r="V7" i="8"/>
  <c r="W7" i="8"/>
  <c r="X7" i="8"/>
  <c r="V8" i="8"/>
  <c r="W8" i="8"/>
  <c r="X8" i="8"/>
  <c r="V9" i="8"/>
  <c r="W9" i="8"/>
  <c r="X9" i="8"/>
  <c r="V10" i="8"/>
  <c r="W10" i="8"/>
  <c r="X10" i="8"/>
  <c r="V11" i="8"/>
  <c r="W11" i="8"/>
  <c r="X11" i="8"/>
  <c r="V12" i="8"/>
  <c r="W12" i="8"/>
  <c r="X12" i="8"/>
  <c r="V13" i="8"/>
  <c r="W13" i="8"/>
  <c r="X13" i="8"/>
  <c r="V14" i="8"/>
  <c r="W14" i="8"/>
  <c r="X14" i="8"/>
  <c r="V15" i="8"/>
  <c r="W15" i="8"/>
  <c r="X15" i="8"/>
  <c r="V16" i="8"/>
  <c r="W16" i="8"/>
  <c r="X16" i="8"/>
  <c r="V17" i="8"/>
  <c r="W17" i="8"/>
  <c r="X17" i="8"/>
  <c r="V18" i="8"/>
  <c r="W18" i="8"/>
  <c r="X18" i="8"/>
  <c r="V19" i="8"/>
  <c r="W19" i="8"/>
  <c r="X19" i="8"/>
  <c r="V20" i="8"/>
  <c r="W20" i="8"/>
  <c r="X20" i="8"/>
  <c r="V21" i="8"/>
  <c r="W21" i="8"/>
  <c r="X21" i="8"/>
  <c r="V22" i="8"/>
  <c r="W22" i="8"/>
  <c r="X22" i="8"/>
  <c r="V23" i="8"/>
  <c r="W23" i="8"/>
  <c r="X23" i="8"/>
  <c r="V24" i="8"/>
  <c r="W24" i="8"/>
  <c r="X24" i="8"/>
  <c r="V25" i="8"/>
  <c r="W25" i="8"/>
  <c r="X25" i="8"/>
  <c r="V26" i="8"/>
  <c r="W26" i="8"/>
  <c r="X26" i="8"/>
  <c r="V27" i="8"/>
  <c r="W27" i="8"/>
  <c r="X27" i="8"/>
  <c r="V28" i="8"/>
  <c r="W28" i="8"/>
  <c r="X28" i="8"/>
  <c r="V29" i="8"/>
  <c r="W29" i="8"/>
  <c r="X29" i="8"/>
  <c r="V30" i="8"/>
  <c r="W30" i="8"/>
  <c r="X30" i="8"/>
  <c r="V31" i="8"/>
  <c r="W31" i="8"/>
  <c r="X31" i="8"/>
  <c r="V32" i="8"/>
  <c r="W32" i="8"/>
  <c r="X32" i="8"/>
  <c r="V33" i="8"/>
  <c r="W33" i="8"/>
  <c r="X33" i="8"/>
  <c r="V34" i="8"/>
  <c r="W34" i="8"/>
  <c r="X34" i="8"/>
  <c r="V35" i="8"/>
  <c r="W35" i="8"/>
  <c r="X35" i="8"/>
  <c r="V36" i="8"/>
  <c r="W36" i="8"/>
  <c r="X36" i="8"/>
  <c r="V37" i="8"/>
  <c r="W37" i="8"/>
  <c r="X37" i="8"/>
  <c r="V38" i="8"/>
  <c r="W38" i="8"/>
  <c r="X38" i="8"/>
  <c r="V39" i="8"/>
  <c r="W39" i="8"/>
  <c r="X39" i="8"/>
  <c r="V40" i="8"/>
  <c r="W40" i="8"/>
  <c r="X40" i="8"/>
  <c r="V41" i="8"/>
  <c r="W41" i="8"/>
  <c r="X41" i="8"/>
  <c r="V42" i="8"/>
  <c r="W42" i="8"/>
  <c r="X42" i="8"/>
  <c r="W3" i="8"/>
  <c r="X3" i="8"/>
  <c r="V3" i="8"/>
  <c r="P4" i="8"/>
  <c r="Q4" i="8"/>
  <c r="R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P25" i="8"/>
  <c r="Q25" i="8"/>
  <c r="R25" i="8"/>
  <c r="P26" i="8"/>
  <c r="Q26" i="8"/>
  <c r="R26" i="8"/>
  <c r="P27" i="8"/>
  <c r="Q27" i="8"/>
  <c r="R27" i="8"/>
  <c r="P28" i="8"/>
  <c r="Q28" i="8"/>
  <c r="R28" i="8"/>
  <c r="P29" i="8"/>
  <c r="Q29" i="8"/>
  <c r="R29" i="8"/>
  <c r="P30" i="8"/>
  <c r="Q30" i="8"/>
  <c r="R30" i="8"/>
  <c r="P31" i="8"/>
  <c r="Q31" i="8"/>
  <c r="R31" i="8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Q3" i="8"/>
  <c r="R3" i="8"/>
  <c r="P3" i="8"/>
  <c r="L4" i="8"/>
  <c r="M4" i="8"/>
  <c r="N4" i="8"/>
  <c r="L5" i="8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L33" i="8"/>
  <c r="M33" i="8"/>
  <c r="N33" i="8"/>
  <c r="L34" i="8"/>
  <c r="M34" i="8"/>
  <c r="N34" i="8"/>
  <c r="L35" i="8"/>
  <c r="M35" i="8"/>
  <c r="N35" i="8"/>
  <c r="L36" i="8"/>
  <c r="M36" i="8"/>
  <c r="N36" i="8"/>
  <c r="L37" i="8"/>
  <c r="M37" i="8"/>
  <c r="N37" i="8"/>
  <c r="L38" i="8"/>
  <c r="M38" i="8"/>
  <c r="N38" i="8"/>
  <c r="L39" i="8"/>
  <c r="M39" i="8"/>
  <c r="N39" i="8"/>
  <c r="L40" i="8"/>
  <c r="M40" i="8"/>
  <c r="N40" i="8"/>
  <c r="L41" i="8"/>
  <c r="M41" i="8"/>
  <c r="N41" i="8"/>
  <c r="L42" i="8"/>
  <c r="M42" i="8"/>
  <c r="N42" i="8"/>
  <c r="M3" i="8"/>
  <c r="N3" i="8"/>
  <c r="L3" i="8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O4" i="1"/>
  <c r="P4" i="1"/>
  <c r="N4" i="1"/>
  <c r="K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L4" i="1"/>
  <c r="K4" i="1"/>
  <c r="M4" i="1"/>
  <c r="C55" i="7" l="1"/>
  <c r="B55" i="7"/>
  <c r="C54" i="7"/>
  <c r="B54" i="7"/>
  <c r="C53" i="7"/>
  <c r="B53" i="7"/>
  <c r="C52" i="7"/>
  <c r="B52" i="7"/>
  <c r="C51" i="7"/>
  <c r="B51" i="7"/>
  <c r="C50" i="7"/>
  <c r="B50" i="7"/>
  <c r="B24" i="7"/>
  <c r="C24" i="7"/>
  <c r="B25" i="7"/>
  <c r="C25" i="7"/>
  <c r="B26" i="7"/>
  <c r="C26" i="7"/>
  <c r="B27" i="7"/>
  <c r="C27" i="7"/>
  <c r="B28" i="7"/>
  <c r="C28" i="7"/>
  <c r="C23" i="7"/>
  <c r="B23" i="7"/>
  <c r="AS44" i="5" l="1"/>
  <c r="AR44" i="5"/>
  <c r="AQ44" i="5"/>
  <c r="AP44" i="5"/>
  <c r="AO44" i="5"/>
  <c r="AN44" i="5"/>
  <c r="AF44" i="5"/>
  <c r="AG44" i="5"/>
  <c r="AH44" i="5"/>
  <c r="AI44" i="5"/>
  <c r="AJ44" i="5"/>
  <c r="AE44" i="5"/>
  <c r="AN4" i="5"/>
  <c r="AO4" i="5"/>
  <c r="AP4" i="5"/>
  <c r="AQ4" i="5"/>
  <c r="AR4" i="5"/>
  <c r="AS4" i="5"/>
  <c r="AN5" i="5"/>
  <c r="AO5" i="5"/>
  <c r="AP5" i="5"/>
  <c r="AQ5" i="5"/>
  <c r="AR5" i="5"/>
  <c r="AS5" i="5"/>
  <c r="AN6" i="5"/>
  <c r="AO6" i="5"/>
  <c r="AP6" i="5"/>
  <c r="AQ6" i="5"/>
  <c r="AR6" i="5"/>
  <c r="AS6" i="5"/>
  <c r="AN7" i="5"/>
  <c r="AO7" i="5"/>
  <c r="AP7" i="5"/>
  <c r="AQ7" i="5"/>
  <c r="AR7" i="5"/>
  <c r="AS7" i="5"/>
  <c r="AN8" i="5"/>
  <c r="AO8" i="5"/>
  <c r="AP8" i="5"/>
  <c r="AQ8" i="5"/>
  <c r="AR8" i="5"/>
  <c r="AS8" i="5"/>
  <c r="AN9" i="5"/>
  <c r="AO9" i="5"/>
  <c r="AP9" i="5"/>
  <c r="AQ9" i="5"/>
  <c r="AR9" i="5"/>
  <c r="AS9" i="5"/>
  <c r="AN10" i="5"/>
  <c r="AO10" i="5"/>
  <c r="AP10" i="5"/>
  <c r="AQ10" i="5"/>
  <c r="AR10" i="5"/>
  <c r="AS10" i="5"/>
  <c r="AN11" i="5"/>
  <c r="AO11" i="5"/>
  <c r="AP11" i="5"/>
  <c r="AQ11" i="5"/>
  <c r="AR11" i="5"/>
  <c r="AS11" i="5"/>
  <c r="AN12" i="5"/>
  <c r="AO12" i="5"/>
  <c r="AP12" i="5"/>
  <c r="AQ12" i="5"/>
  <c r="AR12" i="5"/>
  <c r="AS12" i="5"/>
  <c r="AN13" i="5"/>
  <c r="AO13" i="5"/>
  <c r="AP13" i="5"/>
  <c r="AQ13" i="5"/>
  <c r="AR13" i="5"/>
  <c r="AS13" i="5"/>
  <c r="AN14" i="5"/>
  <c r="AO14" i="5"/>
  <c r="AP14" i="5"/>
  <c r="AQ14" i="5"/>
  <c r="AR14" i="5"/>
  <c r="AS14" i="5"/>
  <c r="AN15" i="5"/>
  <c r="AO15" i="5"/>
  <c r="AP15" i="5"/>
  <c r="AQ15" i="5"/>
  <c r="AR15" i="5"/>
  <c r="AS15" i="5"/>
  <c r="AN16" i="5"/>
  <c r="AO16" i="5"/>
  <c r="AP16" i="5"/>
  <c r="AQ16" i="5"/>
  <c r="AR16" i="5"/>
  <c r="AS16" i="5"/>
  <c r="AN17" i="5"/>
  <c r="AO17" i="5"/>
  <c r="AP17" i="5"/>
  <c r="AQ17" i="5"/>
  <c r="AR17" i="5"/>
  <c r="AS17" i="5"/>
  <c r="AN18" i="5"/>
  <c r="AO18" i="5"/>
  <c r="AP18" i="5"/>
  <c r="AQ18" i="5"/>
  <c r="AR18" i="5"/>
  <c r="AS18" i="5"/>
  <c r="AN19" i="5"/>
  <c r="AO19" i="5"/>
  <c r="AP19" i="5"/>
  <c r="AQ19" i="5"/>
  <c r="AR19" i="5"/>
  <c r="AS19" i="5"/>
  <c r="AN20" i="5"/>
  <c r="AO20" i="5"/>
  <c r="AP20" i="5"/>
  <c r="AQ20" i="5"/>
  <c r="AR20" i="5"/>
  <c r="AS20" i="5"/>
  <c r="AN21" i="5"/>
  <c r="AO21" i="5"/>
  <c r="AP21" i="5"/>
  <c r="AQ21" i="5"/>
  <c r="AR21" i="5"/>
  <c r="AS21" i="5"/>
  <c r="AN22" i="5"/>
  <c r="AO22" i="5"/>
  <c r="AP22" i="5"/>
  <c r="AQ22" i="5"/>
  <c r="AR22" i="5"/>
  <c r="AS22" i="5"/>
  <c r="AN23" i="5"/>
  <c r="AO23" i="5"/>
  <c r="AP23" i="5"/>
  <c r="AQ23" i="5"/>
  <c r="AR23" i="5"/>
  <c r="AS23" i="5"/>
  <c r="AN24" i="5"/>
  <c r="AO24" i="5"/>
  <c r="AP24" i="5"/>
  <c r="AQ24" i="5"/>
  <c r="AR24" i="5"/>
  <c r="AS24" i="5"/>
  <c r="AN25" i="5"/>
  <c r="AO25" i="5"/>
  <c r="AP25" i="5"/>
  <c r="AQ25" i="5"/>
  <c r="AR25" i="5"/>
  <c r="AS25" i="5"/>
  <c r="AN26" i="5"/>
  <c r="AO26" i="5"/>
  <c r="AP26" i="5"/>
  <c r="AQ26" i="5"/>
  <c r="AR26" i="5"/>
  <c r="AS26" i="5"/>
  <c r="AN27" i="5"/>
  <c r="AO27" i="5"/>
  <c r="AP27" i="5"/>
  <c r="AQ27" i="5"/>
  <c r="AR27" i="5"/>
  <c r="AS27" i="5"/>
  <c r="AN28" i="5"/>
  <c r="AO28" i="5"/>
  <c r="AP28" i="5"/>
  <c r="AQ28" i="5"/>
  <c r="AR28" i="5"/>
  <c r="AS28" i="5"/>
  <c r="AN29" i="5"/>
  <c r="AO29" i="5"/>
  <c r="AP29" i="5"/>
  <c r="AQ29" i="5"/>
  <c r="AR29" i="5"/>
  <c r="AS29" i="5"/>
  <c r="AN30" i="5"/>
  <c r="AO30" i="5"/>
  <c r="AP30" i="5"/>
  <c r="AQ30" i="5"/>
  <c r="AR30" i="5"/>
  <c r="AS30" i="5"/>
  <c r="AN31" i="5"/>
  <c r="AO31" i="5"/>
  <c r="AP31" i="5"/>
  <c r="AQ31" i="5"/>
  <c r="AR31" i="5"/>
  <c r="AS31" i="5"/>
  <c r="AN32" i="5"/>
  <c r="AO32" i="5"/>
  <c r="AP32" i="5"/>
  <c r="AQ32" i="5"/>
  <c r="AR32" i="5"/>
  <c r="AS32" i="5"/>
  <c r="AN33" i="5"/>
  <c r="AO33" i="5"/>
  <c r="AP33" i="5"/>
  <c r="AQ33" i="5"/>
  <c r="AR33" i="5"/>
  <c r="AS33" i="5"/>
  <c r="AN34" i="5"/>
  <c r="AO34" i="5"/>
  <c r="AP34" i="5"/>
  <c r="AQ34" i="5"/>
  <c r="AR34" i="5"/>
  <c r="AS34" i="5"/>
  <c r="AN35" i="5"/>
  <c r="AO35" i="5"/>
  <c r="AP35" i="5"/>
  <c r="AQ35" i="5"/>
  <c r="AR35" i="5"/>
  <c r="AS35" i="5"/>
  <c r="AN36" i="5"/>
  <c r="AO36" i="5"/>
  <c r="AP36" i="5"/>
  <c r="AQ36" i="5"/>
  <c r="AR36" i="5"/>
  <c r="AS36" i="5"/>
  <c r="AN37" i="5"/>
  <c r="AO37" i="5"/>
  <c r="AP37" i="5"/>
  <c r="AQ37" i="5"/>
  <c r="AR37" i="5"/>
  <c r="AS37" i="5"/>
  <c r="AN38" i="5"/>
  <c r="AO38" i="5"/>
  <c r="AP38" i="5"/>
  <c r="AQ38" i="5"/>
  <c r="AR38" i="5"/>
  <c r="AS38" i="5"/>
  <c r="AN39" i="5"/>
  <c r="AO39" i="5"/>
  <c r="AP39" i="5"/>
  <c r="AQ39" i="5"/>
  <c r="AR39" i="5"/>
  <c r="AS39" i="5"/>
  <c r="AN40" i="5"/>
  <c r="AO40" i="5"/>
  <c r="AP40" i="5"/>
  <c r="AQ40" i="5"/>
  <c r="AR40" i="5"/>
  <c r="AS40" i="5"/>
  <c r="AN41" i="5"/>
  <c r="AO41" i="5"/>
  <c r="AP41" i="5"/>
  <c r="AQ41" i="5"/>
  <c r="AR41" i="5"/>
  <c r="AS41" i="5"/>
  <c r="AN42" i="5"/>
  <c r="AO42" i="5"/>
  <c r="AP42" i="5"/>
  <c r="AQ42" i="5"/>
  <c r="AR42" i="5"/>
  <c r="AS42" i="5"/>
  <c r="AO3" i="5"/>
  <c r="AP3" i="5"/>
  <c r="AQ3" i="5"/>
  <c r="AR3" i="5"/>
  <c r="AS3" i="5"/>
  <c r="AN3" i="5"/>
  <c r="AO2" i="5"/>
  <c r="AP2" i="5"/>
  <c r="AQ2" i="5"/>
  <c r="AR2" i="5"/>
  <c r="AS2" i="5"/>
  <c r="AN2" i="5"/>
  <c r="AE4" i="5"/>
  <c r="AF4" i="5"/>
  <c r="AG4" i="5"/>
  <c r="AH4" i="5"/>
  <c r="AI4" i="5"/>
  <c r="AJ4" i="5"/>
  <c r="AE5" i="5"/>
  <c r="AF5" i="5"/>
  <c r="AG5" i="5"/>
  <c r="AH5" i="5"/>
  <c r="AI5" i="5"/>
  <c r="AJ5" i="5"/>
  <c r="AE6" i="5"/>
  <c r="AF6" i="5"/>
  <c r="AG6" i="5"/>
  <c r="AH6" i="5"/>
  <c r="AI6" i="5"/>
  <c r="AJ6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3" i="5"/>
  <c r="AF13" i="5"/>
  <c r="AG13" i="5"/>
  <c r="AH13" i="5"/>
  <c r="AI13" i="5"/>
  <c r="AJ13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8" i="5"/>
  <c r="AF18" i="5"/>
  <c r="AG18" i="5"/>
  <c r="AH18" i="5"/>
  <c r="AI18" i="5"/>
  <c r="AJ18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3" i="5"/>
  <c r="AF23" i="5"/>
  <c r="AG23" i="5"/>
  <c r="AH23" i="5"/>
  <c r="AI23" i="5"/>
  <c r="AJ23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0" i="5"/>
  <c r="AF30" i="5"/>
  <c r="AG30" i="5"/>
  <c r="AH30" i="5"/>
  <c r="AI30" i="5"/>
  <c r="AJ30" i="5"/>
  <c r="AE31" i="5"/>
  <c r="AF31" i="5"/>
  <c r="AG31" i="5"/>
  <c r="AH31" i="5"/>
  <c r="AI31" i="5"/>
  <c r="AJ31" i="5"/>
  <c r="AE32" i="5"/>
  <c r="AF32" i="5"/>
  <c r="AG32" i="5"/>
  <c r="AH32" i="5"/>
  <c r="AI32" i="5"/>
  <c r="AJ32" i="5"/>
  <c r="AE33" i="5"/>
  <c r="AF33" i="5"/>
  <c r="AG33" i="5"/>
  <c r="AH33" i="5"/>
  <c r="AI33" i="5"/>
  <c r="AJ33" i="5"/>
  <c r="AE34" i="5"/>
  <c r="AF34" i="5"/>
  <c r="AG34" i="5"/>
  <c r="AH34" i="5"/>
  <c r="AI34" i="5"/>
  <c r="AJ34" i="5"/>
  <c r="AE35" i="5"/>
  <c r="AF35" i="5"/>
  <c r="AG35" i="5"/>
  <c r="AH35" i="5"/>
  <c r="AI35" i="5"/>
  <c r="AJ35" i="5"/>
  <c r="AE36" i="5"/>
  <c r="AF36" i="5"/>
  <c r="AG36" i="5"/>
  <c r="AH36" i="5"/>
  <c r="AI36" i="5"/>
  <c r="AJ36" i="5"/>
  <c r="AE37" i="5"/>
  <c r="AF37" i="5"/>
  <c r="AG37" i="5"/>
  <c r="AH37" i="5"/>
  <c r="AI37" i="5"/>
  <c r="AJ37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F3" i="5"/>
  <c r="AG3" i="5"/>
  <c r="AH3" i="5"/>
  <c r="AI3" i="5"/>
  <c r="AJ3" i="5"/>
  <c r="AE3" i="5"/>
  <c r="AF2" i="5"/>
  <c r="AG2" i="5"/>
  <c r="AH2" i="5"/>
  <c r="AI2" i="5"/>
  <c r="AJ2" i="5"/>
  <c r="AE2" i="5"/>
  <c r="X4" i="5"/>
  <c r="Y4" i="5"/>
  <c r="Z4" i="5"/>
  <c r="AA4" i="5"/>
  <c r="AB4" i="5"/>
  <c r="AC4" i="5"/>
  <c r="X5" i="5"/>
  <c r="Y5" i="5"/>
  <c r="Z5" i="5"/>
  <c r="AA5" i="5"/>
  <c r="AB5" i="5"/>
  <c r="AC5" i="5"/>
  <c r="X6" i="5"/>
  <c r="Y6" i="5"/>
  <c r="Z6" i="5"/>
  <c r="AA6" i="5"/>
  <c r="AB6" i="5"/>
  <c r="AC6" i="5"/>
  <c r="X7" i="5"/>
  <c r="Y7" i="5"/>
  <c r="Z7" i="5"/>
  <c r="AA7" i="5"/>
  <c r="AB7" i="5"/>
  <c r="AC7" i="5"/>
  <c r="X8" i="5"/>
  <c r="Y8" i="5"/>
  <c r="Z8" i="5"/>
  <c r="AA8" i="5"/>
  <c r="AB8" i="5"/>
  <c r="AC8" i="5"/>
  <c r="X9" i="5"/>
  <c r="Y9" i="5"/>
  <c r="Z9" i="5"/>
  <c r="AA9" i="5"/>
  <c r="AB9" i="5"/>
  <c r="AC9" i="5"/>
  <c r="X10" i="5"/>
  <c r="Y10" i="5"/>
  <c r="Z10" i="5"/>
  <c r="AA10" i="5"/>
  <c r="AB10" i="5"/>
  <c r="AC10" i="5"/>
  <c r="X11" i="5"/>
  <c r="Y11" i="5"/>
  <c r="Z11" i="5"/>
  <c r="AA11" i="5"/>
  <c r="AB11" i="5"/>
  <c r="AC11" i="5"/>
  <c r="X12" i="5"/>
  <c r="Y12" i="5"/>
  <c r="Z12" i="5"/>
  <c r="AA12" i="5"/>
  <c r="AB12" i="5"/>
  <c r="AC12" i="5"/>
  <c r="X13" i="5"/>
  <c r="Y13" i="5"/>
  <c r="Z13" i="5"/>
  <c r="AA13" i="5"/>
  <c r="AB13" i="5"/>
  <c r="AC13" i="5"/>
  <c r="X14" i="5"/>
  <c r="Y14" i="5"/>
  <c r="Z14" i="5"/>
  <c r="AA14" i="5"/>
  <c r="AB14" i="5"/>
  <c r="AC14" i="5"/>
  <c r="X15" i="5"/>
  <c r="Y15" i="5"/>
  <c r="Z15" i="5"/>
  <c r="AA15" i="5"/>
  <c r="AB15" i="5"/>
  <c r="AC15" i="5"/>
  <c r="X16" i="5"/>
  <c r="Y16" i="5"/>
  <c r="Z16" i="5"/>
  <c r="AA16" i="5"/>
  <c r="AB16" i="5"/>
  <c r="AC16" i="5"/>
  <c r="X17" i="5"/>
  <c r="Y17" i="5"/>
  <c r="Z17" i="5"/>
  <c r="AA17" i="5"/>
  <c r="AB17" i="5"/>
  <c r="AC17" i="5"/>
  <c r="X18" i="5"/>
  <c r="Y18" i="5"/>
  <c r="Z18" i="5"/>
  <c r="AA18" i="5"/>
  <c r="AB18" i="5"/>
  <c r="AC18" i="5"/>
  <c r="X19" i="5"/>
  <c r="Y19" i="5"/>
  <c r="Z19" i="5"/>
  <c r="AA19" i="5"/>
  <c r="AB19" i="5"/>
  <c r="AC19" i="5"/>
  <c r="X20" i="5"/>
  <c r="Y20" i="5"/>
  <c r="Z20" i="5"/>
  <c r="AA20" i="5"/>
  <c r="AB20" i="5"/>
  <c r="AC20" i="5"/>
  <c r="X21" i="5"/>
  <c r="Y21" i="5"/>
  <c r="Z21" i="5"/>
  <c r="AA21" i="5"/>
  <c r="AB21" i="5"/>
  <c r="AC21" i="5"/>
  <c r="X22" i="5"/>
  <c r="Y22" i="5"/>
  <c r="Z22" i="5"/>
  <c r="AA22" i="5"/>
  <c r="AB22" i="5"/>
  <c r="AC22" i="5"/>
  <c r="X23" i="5"/>
  <c r="Y23" i="5"/>
  <c r="Z23" i="5"/>
  <c r="AA23" i="5"/>
  <c r="AB23" i="5"/>
  <c r="AC23" i="5"/>
  <c r="X24" i="5"/>
  <c r="Y24" i="5"/>
  <c r="Z24" i="5"/>
  <c r="AA24" i="5"/>
  <c r="AB24" i="5"/>
  <c r="AC24" i="5"/>
  <c r="X25" i="5"/>
  <c r="Y25" i="5"/>
  <c r="Z25" i="5"/>
  <c r="AA25" i="5"/>
  <c r="AB25" i="5"/>
  <c r="AC25" i="5"/>
  <c r="X26" i="5"/>
  <c r="Y26" i="5"/>
  <c r="Z26" i="5"/>
  <c r="AA26" i="5"/>
  <c r="AB26" i="5"/>
  <c r="AC26" i="5"/>
  <c r="X27" i="5"/>
  <c r="Y27" i="5"/>
  <c r="Z27" i="5"/>
  <c r="AA27" i="5"/>
  <c r="AB27" i="5"/>
  <c r="AC27" i="5"/>
  <c r="X28" i="5"/>
  <c r="Y28" i="5"/>
  <c r="Z28" i="5"/>
  <c r="AA28" i="5"/>
  <c r="AB28" i="5"/>
  <c r="AC28" i="5"/>
  <c r="X29" i="5"/>
  <c r="Y29" i="5"/>
  <c r="Z29" i="5"/>
  <c r="AA29" i="5"/>
  <c r="AB29" i="5"/>
  <c r="AC29" i="5"/>
  <c r="X30" i="5"/>
  <c r="Y30" i="5"/>
  <c r="Z30" i="5"/>
  <c r="AA30" i="5"/>
  <c r="AB30" i="5"/>
  <c r="AC30" i="5"/>
  <c r="X31" i="5"/>
  <c r="Y31" i="5"/>
  <c r="Z31" i="5"/>
  <c r="AA31" i="5"/>
  <c r="AB31" i="5"/>
  <c r="AC31" i="5"/>
  <c r="X32" i="5"/>
  <c r="Y32" i="5"/>
  <c r="Z32" i="5"/>
  <c r="AA32" i="5"/>
  <c r="AB32" i="5"/>
  <c r="AC32" i="5"/>
  <c r="X33" i="5"/>
  <c r="Y33" i="5"/>
  <c r="Z33" i="5"/>
  <c r="AA33" i="5"/>
  <c r="AB33" i="5"/>
  <c r="AC33" i="5"/>
  <c r="X34" i="5"/>
  <c r="Y34" i="5"/>
  <c r="Z34" i="5"/>
  <c r="AA34" i="5"/>
  <c r="AB34" i="5"/>
  <c r="AC34" i="5"/>
  <c r="X35" i="5"/>
  <c r="Y35" i="5"/>
  <c r="Z35" i="5"/>
  <c r="AA35" i="5"/>
  <c r="AB35" i="5"/>
  <c r="AC35" i="5"/>
  <c r="X36" i="5"/>
  <c r="Y36" i="5"/>
  <c r="Z36" i="5"/>
  <c r="AA36" i="5"/>
  <c r="AB36" i="5"/>
  <c r="AC36" i="5"/>
  <c r="X37" i="5"/>
  <c r="Y37" i="5"/>
  <c r="Z37" i="5"/>
  <c r="AA37" i="5"/>
  <c r="AB37" i="5"/>
  <c r="AC37" i="5"/>
  <c r="X38" i="5"/>
  <c r="Y38" i="5"/>
  <c r="Z38" i="5"/>
  <c r="AA38" i="5"/>
  <c r="AB38" i="5"/>
  <c r="AC38" i="5"/>
  <c r="X39" i="5"/>
  <c r="Y39" i="5"/>
  <c r="Z39" i="5"/>
  <c r="AA39" i="5"/>
  <c r="AB39" i="5"/>
  <c r="AC39" i="5"/>
  <c r="X40" i="5"/>
  <c r="Y40" i="5"/>
  <c r="Z40" i="5"/>
  <c r="AA40" i="5"/>
  <c r="AB40" i="5"/>
  <c r="AC40" i="5"/>
  <c r="X41" i="5"/>
  <c r="Y41" i="5"/>
  <c r="Z41" i="5"/>
  <c r="AA41" i="5"/>
  <c r="AB41" i="5"/>
  <c r="AC41" i="5"/>
  <c r="X42" i="5"/>
  <c r="Y42" i="5"/>
  <c r="Z42" i="5"/>
  <c r="AA42" i="5"/>
  <c r="AB42" i="5"/>
  <c r="AC42" i="5"/>
  <c r="Y3" i="5"/>
  <c r="Z3" i="5"/>
  <c r="AA3" i="5"/>
  <c r="AB3" i="5"/>
  <c r="AC3" i="5"/>
  <c r="X3" i="5"/>
  <c r="Y2" i="5"/>
  <c r="Z2" i="5"/>
  <c r="AA2" i="5"/>
  <c r="AB2" i="5"/>
  <c r="AC2" i="5"/>
  <c r="X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3" i="5"/>
  <c r="O4" i="5"/>
  <c r="P4" i="5"/>
  <c r="Q4" i="5"/>
  <c r="R4" i="5"/>
  <c r="S4" i="5"/>
  <c r="T4" i="5"/>
  <c r="O5" i="5"/>
  <c r="P5" i="5"/>
  <c r="Q5" i="5"/>
  <c r="R5" i="5"/>
  <c r="S5" i="5"/>
  <c r="T5" i="5"/>
  <c r="O6" i="5"/>
  <c r="P6" i="5"/>
  <c r="Q6" i="5"/>
  <c r="R6" i="5"/>
  <c r="S6" i="5"/>
  <c r="T6" i="5"/>
  <c r="O7" i="5"/>
  <c r="P7" i="5"/>
  <c r="Q7" i="5"/>
  <c r="R7" i="5"/>
  <c r="S7" i="5"/>
  <c r="T7" i="5"/>
  <c r="O8" i="5"/>
  <c r="P8" i="5"/>
  <c r="Q8" i="5"/>
  <c r="R8" i="5"/>
  <c r="S8" i="5"/>
  <c r="T8" i="5"/>
  <c r="O9" i="5"/>
  <c r="P9" i="5"/>
  <c r="Q9" i="5"/>
  <c r="R9" i="5"/>
  <c r="S9" i="5"/>
  <c r="T9" i="5"/>
  <c r="O10" i="5"/>
  <c r="P10" i="5"/>
  <c r="Q10" i="5"/>
  <c r="R10" i="5"/>
  <c r="S10" i="5"/>
  <c r="T10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4" i="5"/>
  <c r="P14" i="5"/>
  <c r="Q14" i="5"/>
  <c r="R14" i="5"/>
  <c r="S14" i="5"/>
  <c r="T14" i="5"/>
  <c r="O15" i="5"/>
  <c r="P15" i="5"/>
  <c r="Q15" i="5"/>
  <c r="R15" i="5"/>
  <c r="S15" i="5"/>
  <c r="T15" i="5"/>
  <c r="O16" i="5"/>
  <c r="P16" i="5"/>
  <c r="Q16" i="5"/>
  <c r="R16" i="5"/>
  <c r="S16" i="5"/>
  <c r="T16" i="5"/>
  <c r="O17" i="5"/>
  <c r="P17" i="5"/>
  <c r="Q17" i="5"/>
  <c r="R17" i="5"/>
  <c r="S17" i="5"/>
  <c r="T17" i="5"/>
  <c r="O18" i="5"/>
  <c r="P18" i="5"/>
  <c r="Q18" i="5"/>
  <c r="R18" i="5"/>
  <c r="S18" i="5"/>
  <c r="T18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22" i="5"/>
  <c r="P22" i="5"/>
  <c r="Q22" i="5"/>
  <c r="R22" i="5"/>
  <c r="S22" i="5"/>
  <c r="T22" i="5"/>
  <c r="O23" i="5"/>
  <c r="P23" i="5"/>
  <c r="Q23" i="5"/>
  <c r="R23" i="5"/>
  <c r="S23" i="5"/>
  <c r="T23" i="5"/>
  <c r="O24" i="5"/>
  <c r="P24" i="5"/>
  <c r="Q24" i="5"/>
  <c r="R24" i="5"/>
  <c r="S24" i="5"/>
  <c r="T24" i="5"/>
  <c r="O25" i="5"/>
  <c r="P25" i="5"/>
  <c r="Q25" i="5"/>
  <c r="R25" i="5"/>
  <c r="S25" i="5"/>
  <c r="T25" i="5"/>
  <c r="O26" i="5"/>
  <c r="P26" i="5"/>
  <c r="Q26" i="5"/>
  <c r="R26" i="5"/>
  <c r="S26" i="5"/>
  <c r="T26" i="5"/>
  <c r="O27" i="5"/>
  <c r="P27" i="5"/>
  <c r="Q27" i="5"/>
  <c r="R27" i="5"/>
  <c r="S27" i="5"/>
  <c r="T27" i="5"/>
  <c r="O28" i="5"/>
  <c r="P28" i="5"/>
  <c r="Q28" i="5"/>
  <c r="R28" i="5"/>
  <c r="S28" i="5"/>
  <c r="T28" i="5"/>
  <c r="O29" i="5"/>
  <c r="P29" i="5"/>
  <c r="Q29" i="5"/>
  <c r="R29" i="5"/>
  <c r="S29" i="5"/>
  <c r="T29" i="5"/>
  <c r="O30" i="5"/>
  <c r="P30" i="5"/>
  <c r="Q30" i="5"/>
  <c r="R30" i="5"/>
  <c r="S30" i="5"/>
  <c r="T30" i="5"/>
  <c r="O31" i="5"/>
  <c r="P31" i="5"/>
  <c r="Q31" i="5"/>
  <c r="R31" i="5"/>
  <c r="S31" i="5"/>
  <c r="T31" i="5"/>
  <c r="O32" i="5"/>
  <c r="P32" i="5"/>
  <c r="Q32" i="5"/>
  <c r="R32" i="5"/>
  <c r="S32" i="5"/>
  <c r="T32" i="5"/>
  <c r="O33" i="5"/>
  <c r="P33" i="5"/>
  <c r="Q33" i="5"/>
  <c r="R33" i="5"/>
  <c r="S33" i="5"/>
  <c r="T33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O38" i="5"/>
  <c r="P38" i="5"/>
  <c r="Q38" i="5"/>
  <c r="R38" i="5"/>
  <c r="S38" i="5"/>
  <c r="T38" i="5"/>
  <c r="O39" i="5"/>
  <c r="P39" i="5"/>
  <c r="Q39" i="5"/>
  <c r="R39" i="5"/>
  <c r="S39" i="5"/>
  <c r="T39" i="5"/>
  <c r="O40" i="5"/>
  <c r="P40" i="5"/>
  <c r="Q40" i="5"/>
  <c r="R40" i="5"/>
  <c r="S40" i="5"/>
  <c r="T40" i="5"/>
  <c r="O41" i="5"/>
  <c r="P41" i="5"/>
  <c r="Q41" i="5"/>
  <c r="R41" i="5"/>
  <c r="S41" i="5"/>
  <c r="T41" i="5"/>
  <c r="O42" i="5"/>
  <c r="P42" i="5"/>
  <c r="Q42" i="5"/>
  <c r="R42" i="5"/>
  <c r="S42" i="5"/>
  <c r="T42" i="5"/>
  <c r="P3" i="5"/>
  <c r="Q3" i="5"/>
  <c r="R3" i="5"/>
  <c r="S3" i="5"/>
  <c r="T3" i="5"/>
  <c r="O3" i="5"/>
  <c r="P2" i="5"/>
  <c r="Q2" i="5"/>
  <c r="R2" i="5"/>
  <c r="S2" i="5"/>
  <c r="T2" i="5"/>
  <c r="O2" i="5"/>
  <c r="I44" i="5"/>
  <c r="J44" i="5"/>
  <c r="K44" i="5"/>
  <c r="L44" i="5"/>
  <c r="M44" i="5"/>
  <c r="H44" i="5"/>
  <c r="F42" i="5"/>
  <c r="G42" i="5" s="1"/>
  <c r="F41" i="5"/>
  <c r="G41" i="5" s="1"/>
  <c r="G40" i="5"/>
  <c r="F40" i="5"/>
  <c r="F39" i="5"/>
  <c r="G39" i="5" s="1"/>
  <c r="G38" i="5"/>
  <c r="F38" i="5"/>
  <c r="F37" i="5"/>
  <c r="G37" i="5" s="1"/>
  <c r="G36" i="5"/>
  <c r="F36" i="5"/>
  <c r="F35" i="5"/>
  <c r="G35" i="5" s="1"/>
  <c r="G34" i="5"/>
  <c r="F34" i="5"/>
  <c r="F33" i="5"/>
  <c r="G33" i="5" s="1"/>
  <c r="G32" i="5"/>
  <c r="F32" i="5"/>
  <c r="F31" i="5"/>
  <c r="G31" i="5" s="1"/>
  <c r="G30" i="5"/>
  <c r="F30" i="5"/>
  <c r="F29" i="5"/>
  <c r="G29" i="5" s="1"/>
  <c r="G28" i="5"/>
  <c r="F28" i="5"/>
  <c r="F27" i="5"/>
  <c r="G27" i="5" s="1"/>
  <c r="G26" i="5"/>
  <c r="F26" i="5"/>
  <c r="F25" i="5"/>
  <c r="G25" i="5" s="1"/>
  <c r="G24" i="5"/>
  <c r="F24" i="5"/>
  <c r="F23" i="5"/>
  <c r="G23" i="5" s="1"/>
  <c r="G22" i="5"/>
  <c r="F22" i="5"/>
  <c r="F21" i="5"/>
  <c r="G21" i="5" s="1"/>
  <c r="G20" i="5"/>
  <c r="F20" i="5"/>
  <c r="F19" i="5"/>
  <c r="G19" i="5" s="1"/>
  <c r="G18" i="5"/>
  <c r="F18" i="5"/>
  <c r="F17" i="5"/>
  <c r="G17" i="5" s="1"/>
  <c r="G16" i="5"/>
  <c r="F16" i="5"/>
  <c r="F15" i="5"/>
  <c r="G15" i="5" s="1"/>
  <c r="G14" i="5"/>
  <c r="F14" i="5"/>
  <c r="F13" i="5"/>
  <c r="G13" i="5" s="1"/>
  <c r="G12" i="5"/>
  <c r="F12" i="5"/>
  <c r="F11" i="5"/>
  <c r="G11" i="5" s="1"/>
  <c r="G10" i="5"/>
  <c r="F10" i="5"/>
  <c r="F9" i="5"/>
  <c r="G9" i="5" s="1"/>
  <c r="G8" i="5"/>
  <c r="F8" i="5"/>
  <c r="F7" i="5"/>
  <c r="G7" i="5" s="1"/>
  <c r="G6" i="5"/>
  <c r="F6" i="5"/>
  <c r="F5" i="5"/>
  <c r="G5" i="5" s="1"/>
  <c r="G4" i="5"/>
  <c r="F4" i="5"/>
  <c r="F3" i="5"/>
  <c r="G3" i="5" s="1"/>
  <c r="D52" i="4"/>
  <c r="C52" i="4"/>
  <c r="D51" i="4"/>
  <c r="C51" i="4"/>
  <c r="C38" i="4"/>
  <c r="D38" i="4"/>
  <c r="D37" i="4"/>
  <c r="C37" i="4"/>
  <c r="D21" i="4"/>
  <c r="D20" i="4"/>
  <c r="D10" i="4"/>
  <c r="D9" i="4"/>
  <c r="AG6" i="1"/>
  <c r="AF9" i="1"/>
  <c r="AG14" i="1"/>
  <c r="AF17" i="1"/>
  <c r="AG22" i="1"/>
  <c r="AF25" i="1"/>
  <c r="AG30" i="1"/>
  <c r="AF33" i="1"/>
  <c r="AG38" i="1"/>
  <c r="AF41" i="1"/>
  <c r="AG2" i="1"/>
  <c r="AF2" i="1"/>
  <c r="X4" i="1"/>
  <c r="AA4" i="1" s="1"/>
  <c r="AF4" i="1" s="1"/>
  <c r="Y4" i="1"/>
  <c r="AB4" i="1" s="1"/>
  <c r="AG4" i="1" s="1"/>
  <c r="X5" i="1"/>
  <c r="AA5" i="1" s="1"/>
  <c r="AF5" i="1" s="1"/>
  <c r="Y5" i="1"/>
  <c r="AB5" i="1" s="1"/>
  <c r="AG5" i="1" s="1"/>
  <c r="X6" i="1"/>
  <c r="AA6" i="1" s="1"/>
  <c r="AF6" i="1" s="1"/>
  <c r="Y6" i="1"/>
  <c r="AB6" i="1" s="1"/>
  <c r="X7" i="1"/>
  <c r="AA7" i="1" s="1"/>
  <c r="AF7" i="1" s="1"/>
  <c r="Y7" i="1"/>
  <c r="AB7" i="1" s="1"/>
  <c r="AG7" i="1" s="1"/>
  <c r="X8" i="1"/>
  <c r="AA8" i="1" s="1"/>
  <c r="AF8" i="1" s="1"/>
  <c r="Y8" i="1"/>
  <c r="AB8" i="1" s="1"/>
  <c r="AG8" i="1" s="1"/>
  <c r="X9" i="1"/>
  <c r="AA9" i="1" s="1"/>
  <c r="Y9" i="1"/>
  <c r="AB9" i="1" s="1"/>
  <c r="AG9" i="1" s="1"/>
  <c r="X10" i="1"/>
  <c r="AA10" i="1" s="1"/>
  <c r="AF10" i="1" s="1"/>
  <c r="Y10" i="1"/>
  <c r="AB10" i="1" s="1"/>
  <c r="AG10" i="1" s="1"/>
  <c r="X11" i="1"/>
  <c r="AA11" i="1" s="1"/>
  <c r="AF11" i="1" s="1"/>
  <c r="Y11" i="1"/>
  <c r="AB11" i="1" s="1"/>
  <c r="AG11" i="1" s="1"/>
  <c r="X12" i="1"/>
  <c r="AA12" i="1" s="1"/>
  <c r="AF12" i="1" s="1"/>
  <c r="Y12" i="1"/>
  <c r="AB12" i="1" s="1"/>
  <c r="AG12" i="1" s="1"/>
  <c r="X13" i="1"/>
  <c r="AA13" i="1" s="1"/>
  <c r="AF13" i="1" s="1"/>
  <c r="Y13" i="1"/>
  <c r="AB13" i="1" s="1"/>
  <c r="AG13" i="1" s="1"/>
  <c r="X14" i="1"/>
  <c r="AA14" i="1" s="1"/>
  <c r="AF14" i="1" s="1"/>
  <c r="Y14" i="1"/>
  <c r="AB14" i="1" s="1"/>
  <c r="X15" i="1"/>
  <c r="AA15" i="1" s="1"/>
  <c r="AF15" i="1" s="1"/>
  <c r="Y15" i="1"/>
  <c r="AB15" i="1" s="1"/>
  <c r="AG15" i="1" s="1"/>
  <c r="X16" i="1"/>
  <c r="AA16" i="1" s="1"/>
  <c r="AF16" i="1" s="1"/>
  <c r="Y16" i="1"/>
  <c r="AB16" i="1" s="1"/>
  <c r="AG16" i="1" s="1"/>
  <c r="X17" i="1"/>
  <c r="AA17" i="1" s="1"/>
  <c r="Y17" i="1"/>
  <c r="AB17" i="1" s="1"/>
  <c r="AG17" i="1" s="1"/>
  <c r="X18" i="1"/>
  <c r="AA18" i="1" s="1"/>
  <c r="AF18" i="1" s="1"/>
  <c r="Y18" i="1"/>
  <c r="AB18" i="1" s="1"/>
  <c r="AG18" i="1" s="1"/>
  <c r="X19" i="1"/>
  <c r="AA19" i="1" s="1"/>
  <c r="AF19" i="1" s="1"/>
  <c r="Y19" i="1"/>
  <c r="AB19" i="1" s="1"/>
  <c r="AG19" i="1" s="1"/>
  <c r="X20" i="1"/>
  <c r="AA20" i="1" s="1"/>
  <c r="AF20" i="1" s="1"/>
  <c r="Y20" i="1"/>
  <c r="AB20" i="1" s="1"/>
  <c r="AG20" i="1" s="1"/>
  <c r="X21" i="1"/>
  <c r="AA21" i="1" s="1"/>
  <c r="AF21" i="1" s="1"/>
  <c r="Y21" i="1"/>
  <c r="AB21" i="1" s="1"/>
  <c r="AG21" i="1" s="1"/>
  <c r="X22" i="1"/>
  <c r="AA22" i="1" s="1"/>
  <c r="AF22" i="1" s="1"/>
  <c r="Y22" i="1"/>
  <c r="AB22" i="1" s="1"/>
  <c r="X23" i="1"/>
  <c r="AA23" i="1" s="1"/>
  <c r="AF23" i="1" s="1"/>
  <c r="Y23" i="1"/>
  <c r="AB23" i="1" s="1"/>
  <c r="AG23" i="1" s="1"/>
  <c r="X24" i="1"/>
  <c r="AA24" i="1" s="1"/>
  <c r="AF24" i="1" s="1"/>
  <c r="Y24" i="1"/>
  <c r="AB24" i="1" s="1"/>
  <c r="AG24" i="1" s="1"/>
  <c r="X25" i="1"/>
  <c r="AA25" i="1" s="1"/>
  <c r="Y25" i="1"/>
  <c r="AB25" i="1" s="1"/>
  <c r="AG25" i="1" s="1"/>
  <c r="X26" i="1"/>
  <c r="AA26" i="1" s="1"/>
  <c r="AF26" i="1" s="1"/>
  <c r="Y26" i="1"/>
  <c r="AB26" i="1" s="1"/>
  <c r="AG26" i="1" s="1"/>
  <c r="X27" i="1"/>
  <c r="AA27" i="1" s="1"/>
  <c r="AF27" i="1" s="1"/>
  <c r="Y27" i="1"/>
  <c r="AB27" i="1" s="1"/>
  <c r="AG27" i="1" s="1"/>
  <c r="X28" i="1"/>
  <c r="AA28" i="1" s="1"/>
  <c r="AF28" i="1" s="1"/>
  <c r="Y28" i="1"/>
  <c r="AB28" i="1" s="1"/>
  <c r="AG28" i="1" s="1"/>
  <c r="X29" i="1"/>
  <c r="AA29" i="1" s="1"/>
  <c r="AF29" i="1" s="1"/>
  <c r="Y29" i="1"/>
  <c r="AB29" i="1" s="1"/>
  <c r="AG29" i="1" s="1"/>
  <c r="X30" i="1"/>
  <c r="AA30" i="1" s="1"/>
  <c r="AF30" i="1" s="1"/>
  <c r="Y30" i="1"/>
  <c r="AB30" i="1" s="1"/>
  <c r="X31" i="1"/>
  <c r="AA31" i="1" s="1"/>
  <c r="AF31" i="1" s="1"/>
  <c r="Y31" i="1"/>
  <c r="AB31" i="1" s="1"/>
  <c r="AG31" i="1" s="1"/>
  <c r="X32" i="1"/>
  <c r="AA32" i="1" s="1"/>
  <c r="AF32" i="1" s="1"/>
  <c r="Y32" i="1"/>
  <c r="AB32" i="1" s="1"/>
  <c r="AG32" i="1" s="1"/>
  <c r="X33" i="1"/>
  <c r="AA33" i="1" s="1"/>
  <c r="Y33" i="1"/>
  <c r="AB33" i="1" s="1"/>
  <c r="AG33" i="1" s="1"/>
  <c r="X34" i="1"/>
  <c r="AA34" i="1" s="1"/>
  <c r="AF34" i="1" s="1"/>
  <c r="Y34" i="1"/>
  <c r="AB34" i="1" s="1"/>
  <c r="AG34" i="1" s="1"/>
  <c r="X35" i="1"/>
  <c r="AA35" i="1" s="1"/>
  <c r="AF35" i="1" s="1"/>
  <c r="Y35" i="1"/>
  <c r="AB35" i="1" s="1"/>
  <c r="AG35" i="1" s="1"/>
  <c r="X36" i="1"/>
  <c r="AA36" i="1" s="1"/>
  <c r="AF36" i="1" s="1"/>
  <c r="Y36" i="1"/>
  <c r="AB36" i="1" s="1"/>
  <c r="AG36" i="1" s="1"/>
  <c r="X37" i="1"/>
  <c r="AA37" i="1" s="1"/>
  <c r="AF37" i="1" s="1"/>
  <c r="Y37" i="1"/>
  <c r="AB37" i="1" s="1"/>
  <c r="AG37" i="1" s="1"/>
  <c r="X38" i="1"/>
  <c r="AA38" i="1" s="1"/>
  <c r="AF38" i="1" s="1"/>
  <c r="Y38" i="1"/>
  <c r="AB38" i="1" s="1"/>
  <c r="X39" i="1"/>
  <c r="AA39" i="1" s="1"/>
  <c r="AF39" i="1" s="1"/>
  <c r="Y39" i="1"/>
  <c r="AB39" i="1" s="1"/>
  <c r="AG39" i="1" s="1"/>
  <c r="X40" i="1"/>
  <c r="AA40" i="1" s="1"/>
  <c r="AF40" i="1" s="1"/>
  <c r="Y40" i="1"/>
  <c r="AB40" i="1" s="1"/>
  <c r="AG40" i="1" s="1"/>
  <c r="X41" i="1"/>
  <c r="AA41" i="1" s="1"/>
  <c r="Y41" i="1"/>
  <c r="AB41" i="1" s="1"/>
  <c r="AG41" i="1" s="1"/>
  <c r="X42" i="1"/>
  <c r="AA42" i="1" s="1"/>
  <c r="AF42" i="1" s="1"/>
  <c r="Y42" i="1"/>
  <c r="AB42" i="1" s="1"/>
  <c r="AG42" i="1" s="1"/>
  <c r="Y3" i="1"/>
  <c r="AB3" i="1" s="1"/>
  <c r="AG3" i="1" s="1"/>
  <c r="X3" i="1"/>
  <c r="AA3" i="1" s="1"/>
  <c r="AF3" i="1" s="1"/>
  <c r="Y2" i="1"/>
  <c r="X2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3" i="1"/>
  <c r="G3" i="1" s="1"/>
</calcChain>
</file>

<file path=xl/sharedStrings.xml><?xml version="1.0" encoding="utf-8"?>
<sst xmlns="http://schemas.openxmlformats.org/spreadsheetml/2006/main" count="318" uniqueCount="157">
  <si>
    <t>Date</t>
  </si>
  <si>
    <t>mat_flag</t>
  </si>
  <si>
    <t>Volume</t>
  </si>
  <si>
    <t>Predicted</t>
  </si>
  <si>
    <t>Pepsi.Black_TV_Total__GRP_ADST_lag_by1_pred</t>
  </si>
  <si>
    <t>Ratio</t>
  </si>
  <si>
    <t>New_dependent</t>
  </si>
  <si>
    <t>Pepsi.Black_TV_Campaign__Pepsi.Max.Taste_GRP_ADST_lag_by1</t>
  </si>
  <si>
    <t>Pepsi.Black_TV_Campaign__Pepsi.Max.Taste.Raspberry_GRP_ADST_lag_by1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</si>
  <si>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</si>
  <si>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</si>
  <si>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</si>
  <si>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</si>
  <si>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</si>
  <si>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</si>
  <si>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</si>
  <si>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</si>
  <si>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</si>
  <si>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</si>
  <si>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</si>
  <si>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</si>
  <si>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</si>
  <si>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</si>
  <si>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</si>
  <si>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</si>
  <si>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</si>
  <si>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</si>
  <si>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</si>
  <si>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</si>
  <si>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</si>
  <si>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</si>
  <si>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</si>
  <si>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</si>
  <si>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</t>
  </si>
  <si>
    <t>Pepsi.Black_TV_Campaign__Pepsi.Max.Taste_GRP_ADST_lag_by1_pred</t>
  </si>
  <si>
    <t>Pepsi.Black_TV_Campaign__Pepsi.Max.Taste.Raspberry_GRP_ADST_lag_by1_pred</t>
  </si>
  <si>
    <t>ASP_per_8oz_Pepsi_Black</t>
  </si>
  <si>
    <t>Revenue</t>
  </si>
  <si>
    <t>Pepsi.Black_TV_Campaign__Pepsi.Max.Taste_GRP_ADST_lag_by1_revenue</t>
  </si>
  <si>
    <t>Pepsi.Black_TV_Campaign__Pepsi.Max.Taste.Raspberry_GRP_ADST_lag_by1_revenue</t>
  </si>
  <si>
    <t>Pepsi.Black_TV_Campaign__Pepsi.Max.Taste.Raspberry_spend</t>
  </si>
  <si>
    <t>Pepsi.Black_TV_Campaign__Pepsi.Max.Taste.Raspberry_GRP</t>
  </si>
  <si>
    <t>Sum of Pepsi.Black_TV_Campaign__Pepsi.Max.Taste_GRP_ADST_lag_by1_pred</t>
  </si>
  <si>
    <t>Sum of Pepsi.Black_TV_Campaign__Pepsi.Max.Taste.Raspberry_GRP_ADST_lag_by1_pred</t>
  </si>
  <si>
    <t>Values</t>
  </si>
  <si>
    <t>Sum of Pepsi.Black_TV_Campaign__Pepsi.Max.Taste_GRP</t>
  </si>
  <si>
    <t>Sum of Pepsi.Black_TV_Campaign__Pepsi.Max.Taste.Raspberry_GRP</t>
  </si>
  <si>
    <t>Sum of Pepsi.Black_TV_Campaign__Pepsi.Max.Taste_GRP_ADST_lag_by1_revenue</t>
  </si>
  <si>
    <t>Sum of Pepsi.Black_TV_Campaign__Pepsi.Max.Taste.Raspberry_GRP_ADST_lag_by1_revenue</t>
  </si>
  <si>
    <t>Sum of Pepsi.Black_TV_Campaign__Pepsi.Max.Taste_spend</t>
  </si>
  <si>
    <t>Sum of Pepsi.Black_TV_Campaign__Pepsi.Max.Taste.Raspberry_spend</t>
  </si>
  <si>
    <t>Effectiveness</t>
  </si>
  <si>
    <t>ROI</t>
  </si>
  <si>
    <t>err</t>
  </si>
  <si>
    <t>Column Labels</t>
  </si>
  <si>
    <t>Grand Total</t>
  </si>
  <si>
    <t>Pepsi.Black_TV_Genre__Drama.Serial_GRP_ADST_lag_by1</t>
  </si>
  <si>
    <t>Pepsi.Black_TV_Genre__Feature.Film_GRP_ADST_lag_by1</t>
  </si>
  <si>
    <t>Pepsi.Black_TV_Genre__Light.Entertain_GRP_ADST_lag_by1</t>
  </si>
  <si>
    <t>Pepsi.Black_TV_Genre__Mini.Series_GRP_ADST_lag_by1</t>
  </si>
  <si>
    <t>Pepsi.Black_TV_Genre__News_GRP_ADST_lag_by1</t>
  </si>
  <si>
    <t>Pepsi.Black_TV_Genre__Others_GRP_ADST_lag_by1</t>
  </si>
  <si>
    <t>Total_Contribution</t>
  </si>
  <si>
    <t>pred</t>
  </si>
  <si>
    <t>Pepsi.Black_TV_Genre__Drama.Serial_GRP_ADST_lag_by1_pred</t>
  </si>
  <si>
    <t>Pepsi.Black_TV_Genre__Feature.Film_GRP_ADST_lag_by1_pred</t>
  </si>
  <si>
    <t>Pepsi.Black_TV_Genre__Light.Entertain_GRP_ADST_lag_by1_pred</t>
  </si>
  <si>
    <t>Pepsi.Black_TV_Genre__Mini.Series_GRP_ADST_lag_by1_pred</t>
  </si>
  <si>
    <t>Pepsi.Black_TV_Genre__News_GRP_ADST_lag_by1_pred</t>
  </si>
  <si>
    <t>Pepsi.Black_TV_Genre__Others_GRP_ADST_lag_by1_pred</t>
  </si>
  <si>
    <t>Pepsi.Black_TV_Genre__Drama.Serial_GRP_ADST_lag_by1_Revenue</t>
  </si>
  <si>
    <t>Pepsi.Black_TV_Genre__Feature.Film_GRP_ADST_lag_by1_Revenue</t>
  </si>
  <si>
    <t>Pepsi.Black_TV_Genre__Light.Entertain_GRP_ADST_lag_by1_Revenue</t>
  </si>
  <si>
    <t>Pepsi.Black_TV_Genre__Mini.Series_GRP_ADST_lag_by1_Revenue</t>
  </si>
  <si>
    <t>Pepsi.Black_TV_Genre__News_GRP_ADST_lag_by1_Revenue</t>
  </si>
  <si>
    <t>Pepsi.Black_TV_Genre__Others_GRP_ADST_lag_by1_Revenue</t>
  </si>
  <si>
    <t>Pepsi.Black_TV_Genre__Drama.Serial_Spend</t>
  </si>
  <si>
    <t>Pepsi.Black_TV_Genre__Feature.Film_Spend</t>
  </si>
  <si>
    <t>Pepsi.Black_TV_Genre__Light.Entertain_Spend</t>
  </si>
  <si>
    <t>Pepsi.Black_TV_Genre__Mini.Series_Spend</t>
  </si>
  <si>
    <t>Pepsi.Black_TV_Genre__News_Spend</t>
  </si>
  <si>
    <t>Pepsi.Black_TV_Genre__Others_Spend</t>
  </si>
  <si>
    <t>Pepsi.Black_TV_Genre__Drama.Serial_GRP</t>
  </si>
  <si>
    <t>Pepsi.Black_TV_Genre__Feature.Film_GRP</t>
  </si>
  <si>
    <t>Pepsi.Black_TV_Genre__Light.Entertain_GRP</t>
  </si>
  <si>
    <t>Pepsi.Black_TV_Genre__Mini.Series_GRP</t>
  </si>
  <si>
    <t>Pepsi.Black_TV_Genre__News_GRP</t>
  </si>
  <si>
    <t>Pepsi.Black_TV_Genre__Others_GRP</t>
  </si>
  <si>
    <t>Sum of Pepsi.Black_TV_Genre__Drama.Serial_GRP_ADST_lag_by1_Revenue</t>
  </si>
  <si>
    <t>Sum of Pepsi.Black_TV_Genre__Feature.Film_GRP_ADST_lag_by1_Revenue</t>
  </si>
  <si>
    <t>Sum of Pepsi.Black_TV_Genre__Light.Entertain_GRP_ADST_lag_by1_Revenue</t>
  </si>
  <si>
    <t>Sum of Pepsi.Black_TV_Genre__Mini.Series_GRP_ADST_lag_by1_Revenue</t>
  </si>
  <si>
    <t>Sum of Pepsi.Black_TV_Genre__News_GRP_ADST_lag_by1_Revenue</t>
  </si>
  <si>
    <t>Sum of Pepsi.Black_TV_Genre__Others_GRP_ADST_lag_by1_Revenue</t>
  </si>
  <si>
    <t>Sum of Pepsi.Black_TV_Genre__Drama.Serial_Spend</t>
  </si>
  <si>
    <t>Sum of Pepsi.Black_TV_Genre__Feature.Film_Spend</t>
  </si>
  <si>
    <t>Sum of Pepsi.Black_TV_Genre__Light.Entertain_Spend</t>
  </si>
  <si>
    <t>Sum of Pepsi.Black_TV_Genre__Mini.Series_Spend</t>
  </si>
  <si>
    <t>Sum of Pepsi.Black_TV_Genre__News_Spend</t>
  </si>
  <si>
    <t>Sum of Pepsi.Black_TV_Genre__Others_Spend</t>
  </si>
  <si>
    <t>Sum of Pepsi.Black_TV_Genre__Drama.Serial_GRP_ADST_lag_by1_pred</t>
  </si>
  <si>
    <t>Sum of Pepsi.Black_TV_Genre__Feature.Film_GRP_ADST_lag_by1_pred</t>
  </si>
  <si>
    <t>Sum of Pepsi.Black_TV_Genre__Light.Entertain_GRP_ADST_lag_by1_pred</t>
  </si>
  <si>
    <t>Sum of Pepsi.Black_TV_Genre__Mini.Series_GRP_ADST_lag_by1_pred</t>
  </si>
  <si>
    <t>Sum of Pepsi.Black_TV_Genre__News_GRP_ADST_lag_by1_pred</t>
  </si>
  <si>
    <t>Sum of Pepsi.Black_TV_Genre__Others_GRP_ADST_lag_by1_pred</t>
  </si>
  <si>
    <t>Sum of Pepsi.Black_TV_Genre__Drama.Serial_GRP</t>
  </si>
  <si>
    <t>Sum of Pepsi.Black_TV_Genre__Feature.Film_GRP</t>
  </si>
  <si>
    <t>Sum of Pepsi.Black_TV_Genre__Light.Entertain_GRP</t>
  </si>
  <si>
    <t>Sum of Pepsi.Black_TV_Genre__Mini.Series_GRP</t>
  </si>
  <si>
    <t>Sum of Pepsi.Black_TV_Genre__News_GRP</t>
  </si>
  <si>
    <t>Sum of Pepsi.Black_TV_Genre__Others_GRP</t>
  </si>
  <si>
    <t>Drama</t>
  </si>
  <si>
    <t>Feature Film</t>
  </si>
  <si>
    <t>Light Entertainment</t>
  </si>
  <si>
    <t>Mini Series</t>
  </si>
  <si>
    <t>News</t>
  </si>
  <si>
    <t>Others</t>
  </si>
  <si>
    <t>MAT 2019</t>
  </si>
  <si>
    <t>MAT 2020</t>
  </si>
  <si>
    <t>Pepsi.Black_TV_Campaign__Pepsi.Max.Taste_GRP_2018</t>
  </si>
  <si>
    <t>Pepsi.Black_TV_Campaign__Pepsi.Max.Taste_GRP_2019</t>
  </si>
  <si>
    <t>ADST</t>
  </si>
  <si>
    <t>Lag</t>
  </si>
  <si>
    <t>Step-1 Beta*X</t>
  </si>
  <si>
    <t>Step-2 (rescaling)</t>
  </si>
  <si>
    <t>Step-3(revenue)</t>
  </si>
  <si>
    <t>Pepsi.Black_TV_Campaign__Pepsi.Max.Taste_GRP_2018_pred</t>
  </si>
  <si>
    <t>Pepsi.Black_TV_Campaign__Pepsi.Max.Taste_GRP_2019_pred</t>
  </si>
  <si>
    <t>Pepsi.Black_TV_Campaign__Pepsi.Max.Taste.Raspberry_GRP_pred</t>
  </si>
  <si>
    <t>Pepsi.Black_TV_Campaign__Pepsi.Max.Taste_GRP_2018_revenue</t>
  </si>
  <si>
    <t>Pepsi.Black_TV_Campaign__Pepsi.Max.Taste_GRP_2019_revenue</t>
  </si>
  <si>
    <t>Pepsi.Black_TV_Campaign__Pepsi.Max.Taste.Raspberry_GRP_revenue</t>
  </si>
  <si>
    <t>Pepsi.Black_TV_Campaign__Pepsi.Max.Taste_2018_spend</t>
  </si>
  <si>
    <t>Pepsi.Black_TV_Campaign__Pepsi.Max.Taste_2019_spend</t>
  </si>
  <si>
    <t>Pepsi.Black_TV_Campaign__Pepsi.Max.Taste_2018_GRP</t>
  </si>
  <si>
    <t>Pepsi.Black_TV_Campaign__Pepsi.Max.Taste_2019_GRP</t>
  </si>
  <si>
    <t>Sum of Pepsi.Black_TV_Campaign__Pepsi.Max.Taste_GRP_2018_pred</t>
  </si>
  <si>
    <t>Sum of Pepsi.Black_TV_Campaign__Pepsi.Max.Taste_GRP_2019_pred</t>
  </si>
  <si>
    <t>Sum of Pepsi.Black_TV_Campaign__Pepsi.Max.Taste.Raspberry_GRP_pred</t>
  </si>
  <si>
    <t>Sum of Pepsi.Black_TV_Campaign__Pepsi.Max.Taste_2018_GRP</t>
  </si>
  <si>
    <t>Sum of Pepsi.Black_TV_Campaign__Pepsi.Max.Taste_2019_GRP</t>
  </si>
  <si>
    <t>Pepsi.Max.Taste_2018</t>
  </si>
  <si>
    <t>Pepsi.Max.Taste_2019</t>
  </si>
  <si>
    <t>Pepsi.Max.Taste.Raspberry</t>
  </si>
  <si>
    <t>Overall level</t>
  </si>
  <si>
    <t>Sum of Pepsi.Black_TV_Campaign__Pepsi.Max.Taste_GRP_2018_revenue</t>
  </si>
  <si>
    <t>Sum of Pepsi.Black_TV_Campaign__Pepsi.Max.Taste_GRP_2019_revenue</t>
  </si>
  <si>
    <t>Sum of Pepsi.Black_TV_Campaign__Pepsi.Max.Taste.Raspberry_GRP_revenue</t>
  </si>
  <si>
    <t>Sum of Pepsi.Black_TV_Campaign__Pepsi.Max.Taste_2018_spend</t>
  </si>
  <si>
    <t>Sum of Pepsi.Black_TV_Campaign__Pepsi.Max.Taste_2019_spend</t>
  </si>
  <si>
    <t>Actual</t>
  </si>
  <si>
    <t>Actual/Predicted</t>
  </si>
  <si>
    <t>Actual GRPS</t>
  </si>
  <si>
    <t>B*X * Pred/Actual</t>
  </si>
  <si>
    <t>Actual Spend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</si>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</sst>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>
      <alignment wrapText="1"/>
    </xf>
    <xf numFmtId="0" fontId="1" fillId="0" borderId="0">
      <alignment wrapText="1"/>
    </xf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0" xfId="1">
      <alignment wrapText="1"/>
    </xf>
    <xf numFmtId="14" fontId="0" fillId="0" borderId="0" xfId="0" applyNumberFormat="1"/>
    <xf numFmtId="0" fontId="1" fillId="0" borderId="0" xfId="2">
      <alignment wrapText="1"/>
    </xf>
    <xf numFmtId="0" fontId="0" fillId="2" borderId="0" xfId="1" applyFo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0" xfId="0" applyFill="1" applyAlignment="1">
      <alignment wrapText="1"/>
    </xf>
    <xf numFmtId="165" fontId="0" fillId="0" borderId="0" xfId="3" applyNumberFormat="1" applyFont="1"/>
    <xf numFmtId="165" fontId="0" fillId="0" borderId="0" xfId="0" applyNumberFormat="1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</cellXfs>
  <cellStyles count="4">
    <cellStyle name="Comma" xfId="3" builtinId="3"/>
    <cellStyle name="Normal" xfId="0" builtinId="0"/>
    <cellStyle name="XLConnect.Header" xfId="1" xr:uid="{00000000-0005-0000-0000-000002000000}"/>
    <cellStyle name="XLConnect.Numeric" xfId="2" xr:uid="{00000000-0005-0000-0000-000003000000}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kur, Akanksha - Contractor {PI}" refreshedDate="44040.61530972222" createdVersion="6" refreshedVersion="6" minRefreshableVersion="3" recordCount="40" xr:uid="{00000000-000A-0000-FFFF-FFFFF0000000}">
  <cacheSource type="worksheet">
    <worksheetSource ref="A1:F41" sheet="campaign_data"/>
  </cacheSource>
  <cacheFields count="10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Campaign__Pepsi.Max.Taste_GRP_ADST_lag_by1_pred" numFmtId="0">
      <sharedItems containsSemiMixedTypes="0" containsString="0" containsNumber="1" minValue="0" maxValue="43050.469680050897"/>
    </cacheField>
    <cacheField name="Pepsi.Black_TV_Campaign__Pepsi.Max.Taste.Raspberry_GRP_ADST_lag_by1_pred" numFmtId="0">
      <sharedItems containsSemiMixedTypes="0" containsString="0" containsNumber="1" minValue="0" maxValue="48288.522056708411"/>
    </cacheField>
    <cacheField name="Pepsi.Black_TV_Campaign__Pepsi.Max.Taste_GRP_ADST_lag_by1_revenue" numFmtId="0">
      <sharedItems containsSemiMixedTypes="0" containsString="0" containsNumber="1" minValue="0" maxValue="6875986.4133207537"/>
    </cacheField>
    <cacheField name="Pepsi.Black_TV_Campaign__Pepsi.Max.Taste.Raspberry_GRP_ADST_lag_by1_revenue" numFmtId="0">
      <sharedItems containsSemiMixedTypes="0" containsString="0" containsNumber="1" minValue="0" maxValue="7707200.5108157806"/>
    </cacheField>
    <cacheField name="Pepsi.Black_TV_Campaign__Pepsi.Max.Taste_spend" numFmtId="0">
      <sharedItems containsSemiMixedTypes="0" containsString="0" containsNumber="1" containsInteger="1" minValue="0" maxValue="10731800"/>
    </cacheField>
    <cacheField name="Pepsi.Black_TV_Campaign__Pepsi.Max.Taste.Raspberry_spend" numFmtId="0">
      <sharedItems containsSemiMixedTypes="0" containsString="0" containsNumber="1" containsInteger="1" minValue="0" maxValue="11344000"/>
    </cacheField>
    <cacheField name="Pepsi.Black_TV_Campaign__Pepsi.Max.Taste_GRP" numFmtId="0">
      <sharedItems containsSemiMixedTypes="0" containsString="0" containsNumber="1" minValue="0" maxValue="852.58"/>
    </cacheField>
    <cacheField name="Pepsi.Black_TV_Campaign__Pepsi.Max.Taste.Raspberry_GRP" numFmtId="0">
      <sharedItems containsSemiMixedTypes="0" containsString="0" containsNumber="1" minValue="0" maxValue="826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kur, Akanksha - Contractor {PI}" refreshedDate="44040.682064120374" createdVersion="6" refreshedVersion="6" minRefreshableVersion="3" recordCount="40" xr:uid="{00000000-000A-0000-FFFF-FFFFF1000000}">
  <cacheSource type="worksheet">
    <worksheetSource ref="A2:Z42" sheet="Genre_data"/>
  </cacheSource>
  <cacheFields count="26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Genre__Drama.Serial_GRP_ADST_lag_by1_pred" numFmtId="0">
      <sharedItems containsSemiMixedTypes="0" containsString="0" containsNumber="1" minValue="0" maxValue="9972.7066618725385"/>
    </cacheField>
    <cacheField name="Pepsi.Black_TV_Genre__Feature.Film_GRP_ADST_lag_by1_pred" numFmtId="0">
      <sharedItems containsSemiMixedTypes="0" containsString="0" containsNumber="1" minValue="0" maxValue="8957.5225916840609"/>
    </cacheField>
    <cacheField name="Pepsi.Black_TV_Genre__Light.Entertain_GRP_ADST_lag_by1_pred" numFmtId="0">
      <sharedItems containsSemiMixedTypes="0" containsString="0" containsNumber="1" minValue="0" maxValue="8998.8966312999"/>
    </cacheField>
    <cacheField name="Pepsi.Black_TV_Genre__Mini.Series_GRP_ADST_lag_by1_pred" numFmtId="0">
      <sharedItems containsSemiMixedTypes="0" containsString="0" containsNumber="1" minValue="0" maxValue="8367.987580890609"/>
    </cacheField>
    <cacheField name="Pepsi.Black_TV_Genre__News_GRP_ADST_lag_by1_pred" numFmtId="0">
      <sharedItems containsSemiMixedTypes="0" containsString="0" containsNumber="1" minValue="0" maxValue="9191.1413360781735"/>
    </cacheField>
    <cacheField name="Pepsi.Black_TV_Genre__Others_GRP_ADST_lag_by1_pred" numFmtId="0">
      <sharedItems containsSemiMixedTypes="0" containsString="0" containsNumber="1" minValue="0" maxValue="9623.2963577084738"/>
    </cacheField>
    <cacheField name="Pepsi.Black_TV_Genre__Drama.Serial_GRP_ADST_lag_by1_Revenue" numFmtId="0">
      <sharedItems containsSemiMixedTypes="0" containsString="0" containsNumber="1" minValue="0" maxValue="1591716.7601099126"/>
    </cacheField>
    <cacheField name="Pepsi.Black_TV_Genre__Feature.Film_GRP_ADST_lag_by1_Revenue" numFmtId="0">
      <sharedItems containsSemiMixedTypes="0" containsString="0" containsNumber="1" minValue="0" maxValue="1468407.7975934292"/>
    </cacheField>
    <cacheField name="Pepsi.Black_TV_Genre__Light.Entertain_GRP_ADST_lag_by1_Revenue" numFmtId="0">
      <sharedItems containsSemiMixedTypes="0" containsString="0" containsNumber="1" minValue="0" maxValue="1436289.5727494683"/>
    </cacheField>
    <cacheField name="Pepsi.Black_TV_Genre__Mini.Series_GRP_ADST_lag_by1_Revenue" numFmtId="0">
      <sharedItems containsSemiMixedTypes="0" containsString="0" containsNumber="1" minValue="0" maxValue="1335591.8841790378"/>
    </cacheField>
    <cacheField name="Pepsi.Black_TV_Genre__News_GRP_ADST_lag_by1_Revenue" numFmtId="0">
      <sharedItems containsSemiMixedTypes="0" containsString="0" containsNumber="1" minValue="0" maxValue="1466973.2305580198"/>
    </cacheField>
    <cacheField name="Pepsi.Black_TV_Genre__Others_GRP_ADST_lag_by1_Revenue" numFmtId="0">
      <sharedItems containsSemiMixedTypes="0" containsString="0" containsNumber="1" minValue="0" maxValue="1577548.1742385293"/>
    </cacheField>
    <cacheField name="Pepsi.Black_TV_Genre__Drama.Serial_Spend" numFmtId="0">
      <sharedItems containsSemiMixedTypes="0" containsString="0" containsNumber="1" containsInteger="1" minValue="0" maxValue="4571000"/>
    </cacheField>
    <cacheField name="Pepsi.Black_TV_Genre__Feature.Film_Spend" numFmtId="0">
      <sharedItems containsSemiMixedTypes="0" containsString="0" containsNumber="1" containsInteger="1" minValue="0" maxValue="1362000"/>
    </cacheField>
    <cacheField name="Pepsi.Black_TV_Genre__Light.Entertain_Spend" numFmtId="0">
      <sharedItems containsSemiMixedTypes="0" containsString="0" containsNumber="1" containsInteger="1" minValue="0" maxValue="3155750"/>
    </cacheField>
    <cacheField name="Pepsi.Black_TV_Genre__Mini.Series_Spend" numFmtId="0">
      <sharedItems containsSemiMixedTypes="0" containsString="0" containsNumber="1" containsInteger="1" minValue="0" maxValue="960500"/>
    </cacheField>
    <cacheField name="Pepsi.Black_TV_Genre__News_Spend" numFmtId="0">
      <sharedItems containsSemiMixedTypes="0" containsString="0" containsNumber="1" containsInteger="1" minValue="0" maxValue="1694750"/>
    </cacheField>
    <cacheField name="Pepsi.Black_TV_Genre__Others_Spend" numFmtId="0">
      <sharedItems containsSemiMixedTypes="0" containsString="0" containsNumber="1" containsInteger="1" minValue="0" maxValue="127500"/>
    </cacheField>
    <cacheField name="Pepsi.Black_TV_Genre__Drama.Serial_GRP" numFmtId="0">
      <sharedItems containsSemiMixedTypes="0" containsString="0" containsNumber="1" minValue="0" maxValue="268.14999999999998"/>
    </cacheField>
    <cacheField name="Pepsi.Black_TV_Genre__Feature.Film_GRP" numFmtId="0">
      <sharedItems containsSemiMixedTypes="0" containsString="0" containsNumber="1" minValue="0" maxValue="270.23"/>
    </cacheField>
    <cacheField name="Pepsi.Black_TV_Genre__Light.Entertain_GRP" numFmtId="0">
      <sharedItems containsSemiMixedTypes="0" containsString="0" containsNumber="1" minValue="0" maxValue="180.45"/>
    </cacheField>
    <cacheField name="Pepsi.Black_TV_Genre__Mini.Series_GRP" numFmtId="0">
      <sharedItems containsSemiMixedTypes="0" containsString="0" containsNumber="1" minValue="0" maxValue="91.26"/>
    </cacheField>
    <cacheField name="Pepsi.Black_TV_Genre__News_GRP" numFmtId="0">
      <sharedItems containsSemiMixedTypes="0" containsString="0" containsNumber="1" minValue="0" maxValue="109.63"/>
    </cacheField>
    <cacheField name="Pepsi.Black_TV_Genre__Others_GRP" numFmtId="0">
      <sharedItems containsSemiMixedTypes="0" containsString="0" containsNumber="1" minValue="0" maxValue="24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kur, Akanksha - Contractor {PI}" refreshedDate="44041.980516782409" createdVersion="6" refreshedVersion="6" minRefreshableVersion="3" recordCount="40" xr:uid="{00000000-000A-0000-FFFF-FFFFF2000000}">
  <cacheSource type="worksheet">
    <worksheetSource ref="A2:N42" sheet="New_Camp_Data"/>
  </cacheSource>
  <cacheFields count="14">
    <cacheField name="Date" numFmtId="14">
      <sharedItems containsSemiMixedTypes="0" containsNonDate="0" containsDate="1" containsString="0" minDate="2017-01-01T00:00:00" maxDate="2020-04-02T00:00:00"/>
    </cacheField>
    <cacheField name="mat_flag" numFmtId="0">
      <sharedItems containsMixedTypes="1" containsNumber="1" containsInteger="1" minValue="1" maxValue="4" count="5">
        <n v="4"/>
        <n v="1"/>
        <n v="2"/>
        <n v="3"/>
        <s v="err"/>
      </sharedItems>
    </cacheField>
    <cacheField name="Pepsi.Black_TV_Campaign__Pepsi.Max.Taste_GRP_2018_pred" numFmtId="0">
      <sharedItems containsSemiMixedTypes="0" containsString="0" containsNumber="1" minValue="0" maxValue="41636.295740811438"/>
    </cacheField>
    <cacheField name="Pepsi.Black_TV_Campaign__Pepsi.Max.Taste_GRP_2019_pred" numFmtId="0">
      <sharedItems containsSemiMixedTypes="0" containsString="0" containsNumber="1" minValue="0" maxValue="41137.071768097834"/>
    </cacheField>
    <cacheField name="Pepsi.Black_TV_Campaign__Pepsi.Max.Taste.Raspberry_GRP_pred" numFmtId="0">
      <sharedItems containsSemiMixedTypes="0" containsString="0" containsNumber="1" minValue="0" maxValue="48222.587212524901"/>
    </cacheField>
    <cacheField name="Pepsi.Black_TV_Campaign__Pepsi.Max.Taste_GRP_2018_revenue" numFmtId="0">
      <sharedItems containsSemiMixedTypes="0" containsString="0" containsNumber="1" minValue="0" maxValue="6650115.6884587491"/>
    </cacheField>
    <cacheField name="Pepsi.Black_TV_Campaign__Pepsi.Max.Taste_GRP_2019_revenue" numFmtId="0">
      <sharedItems containsSemiMixedTypes="0" containsString="0" containsNumber="1" minValue="0" maxValue="6743605.3145447588"/>
    </cacheField>
    <cacheField name="Pepsi.Black_TV_Campaign__Pepsi.Max.Taste.Raspberry_GRP_revenue" numFmtId="0">
      <sharedItems containsSemiMixedTypes="0" containsString="0" containsNumber="1" minValue="0" maxValue="7696676.8285176363"/>
    </cacheField>
    <cacheField name="Pepsi.Black_TV_Campaign__Pepsi.Max.Taste_2018_spend" numFmtId="0">
      <sharedItems containsSemiMixedTypes="0" containsString="0" containsNumber="1" containsInteger="1" minValue="0" maxValue="10731800"/>
    </cacheField>
    <cacheField name="Pepsi.Black_TV_Campaign__Pepsi.Max.Taste_2019_spend" numFmtId="0">
      <sharedItems containsSemiMixedTypes="0" containsString="0" containsNumber="1" containsInteger="1" minValue="0" maxValue="9391250"/>
    </cacheField>
    <cacheField name="Pepsi.Black_TV_Campaign__Pepsi.Max.Taste.Raspberry_spend" numFmtId="0">
      <sharedItems containsSemiMixedTypes="0" containsString="0" containsNumber="1" containsInteger="1" minValue="0" maxValue="11344000"/>
    </cacheField>
    <cacheField name="Pepsi.Black_TV_Campaign__Pepsi.Max.Taste_2018_GRP" numFmtId="0">
      <sharedItems containsSemiMixedTypes="0" containsString="0" containsNumber="1" minValue="0" maxValue="827.97"/>
    </cacheField>
    <cacheField name="Pepsi.Black_TV_Campaign__Pepsi.Max.Taste_2019_GRP" numFmtId="0">
      <sharedItems containsSemiMixedTypes="0" containsString="0" containsNumber="1" minValue="0" maxValue="852.58"/>
    </cacheField>
    <cacheField name="Pepsi.Black_TV_Campaign__Pepsi.Max.Taste.Raspberry_GRP" numFmtId="0">
      <sharedItems containsSemiMixedTypes="0" containsString="0" containsNumber="1" minValue="0" maxValue="826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1-01T00:00:00"/>
    <x v="0"/>
    <n v="0"/>
    <n v="0"/>
    <n v="0"/>
    <n v="0"/>
    <n v="0"/>
    <n v="0"/>
    <n v="0"/>
    <n v="0"/>
  </r>
  <r>
    <d v="2017-02-01T00:00:00"/>
    <x v="0"/>
    <n v="0"/>
    <n v="0"/>
    <n v="0"/>
    <n v="0"/>
    <n v="0"/>
    <n v="0"/>
    <n v="0"/>
    <n v="0"/>
  </r>
  <r>
    <d v="2017-03-01T00:00:00"/>
    <x v="0"/>
    <n v="0"/>
    <n v="0"/>
    <n v="0"/>
    <n v="0"/>
    <n v="0"/>
    <n v="0"/>
    <n v="0"/>
    <n v="0"/>
  </r>
  <r>
    <d v="2017-04-01T00:00:00"/>
    <x v="1"/>
    <n v="0"/>
    <n v="0"/>
    <n v="0"/>
    <n v="0"/>
    <n v="0"/>
    <n v="0"/>
    <n v="0"/>
    <n v="0"/>
  </r>
  <r>
    <d v="2017-05-01T00:00:00"/>
    <x v="1"/>
    <n v="0"/>
    <n v="0"/>
    <n v="0"/>
    <n v="0"/>
    <n v="0"/>
    <n v="0"/>
    <n v="0"/>
    <n v="0"/>
  </r>
  <r>
    <d v="2017-06-01T00:00:00"/>
    <x v="1"/>
    <n v="0"/>
    <n v="0"/>
    <n v="0"/>
    <n v="0"/>
    <n v="0"/>
    <n v="0"/>
    <n v="0"/>
    <n v="0"/>
  </r>
  <r>
    <d v="2017-07-01T00:00:00"/>
    <x v="1"/>
    <n v="0"/>
    <n v="0"/>
    <n v="0"/>
    <n v="0"/>
    <n v="0"/>
    <n v="0"/>
    <n v="0"/>
    <n v="0"/>
  </r>
  <r>
    <d v="2017-08-01T00:00:00"/>
    <x v="1"/>
    <n v="0"/>
    <n v="0"/>
    <n v="0"/>
    <n v="0"/>
    <n v="0"/>
    <n v="0"/>
    <n v="0"/>
    <n v="0"/>
  </r>
  <r>
    <d v="2017-09-01T00:00:00"/>
    <x v="1"/>
    <n v="0"/>
    <n v="0"/>
    <n v="0"/>
    <n v="0"/>
    <n v="0"/>
    <n v="0"/>
    <n v="0"/>
    <n v="0"/>
  </r>
  <r>
    <d v="2017-10-01T00:00:00"/>
    <x v="1"/>
    <n v="0"/>
    <n v="0"/>
    <n v="0"/>
    <n v="0"/>
    <n v="0"/>
    <n v="0"/>
    <n v="0"/>
    <n v="0"/>
  </r>
  <r>
    <d v="2017-11-01T00:00:00"/>
    <x v="1"/>
    <n v="0"/>
    <n v="0"/>
    <n v="0"/>
    <n v="0"/>
    <n v="0"/>
    <n v="0"/>
    <n v="0"/>
    <n v="0"/>
  </r>
  <r>
    <d v="2017-12-01T00:00:00"/>
    <x v="1"/>
    <n v="0"/>
    <n v="0"/>
    <n v="0"/>
    <n v="0"/>
    <n v="0"/>
    <n v="0"/>
    <n v="0"/>
    <n v="0"/>
  </r>
  <r>
    <d v="2018-01-01T00:00:00"/>
    <x v="1"/>
    <n v="0"/>
    <n v="0"/>
    <n v="0"/>
    <n v="0"/>
    <n v="0"/>
    <n v="0"/>
    <n v="0"/>
    <n v="0"/>
  </r>
  <r>
    <d v="2018-02-01T00:00:00"/>
    <x v="1"/>
    <n v="0"/>
    <n v="0"/>
    <n v="0"/>
    <n v="0"/>
    <n v="0"/>
    <n v="0"/>
    <n v="0"/>
    <n v="0"/>
  </r>
  <r>
    <d v="2018-03-01T00:00:00"/>
    <x v="1"/>
    <n v="0"/>
    <n v="0"/>
    <n v="0"/>
    <n v="0"/>
    <n v="0"/>
    <n v="0"/>
    <n v="0"/>
    <n v="0"/>
  </r>
  <r>
    <d v="2018-04-01T00:00:00"/>
    <x v="2"/>
    <n v="0"/>
    <n v="0"/>
    <n v="0"/>
    <n v="0"/>
    <n v="0"/>
    <n v="0"/>
    <n v="0"/>
    <n v="0"/>
  </r>
  <r>
    <d v="2018-05-01T00:00:00"/>
    <x v="2"/>
    <n v="0"/>
    <n v="0"/>
    <n v="0"/>
    <n v="0"/>
    <n v="0"/>
    <n v="0"/>
    <n v="0"/>
    <n v="0"/>
  </r>
  <r>
    <d v="2018-06-01T00:00:00"/>
    <x v="2"/>
    <n v="0"/>
    <n v="0"/>
    <n v="0"/>
    <n v="0"/>
    <n v="0"/>
    <n v="0"/>
    <n v="0"/>
    <n v="0"/>
  </r>
  <r>
    <d v="2018-07-01T00:00:00"/>
    <x v="2"/>
    <n v="0"/>
    <n v="0"/>
    <n v="0"/>
    <n v="0"/>
    <n v="0"/>
    <n v="0"/>
    <n v="0"/>
    <n v="0"/>
  </r>
  <r>
    <d v="2018-08-01T00:00:00"/>
    <x v="2"/>
    <n v="0"/>
    <n v="0"/>
    <n v="0"/>
    <n v="0"/>
    <n v="0"/>
    <n v="0"/>
    <n v="0"/>
    <n v="0"/>
  </r>
  <r>
    <d v="2018-09-01T00:00:00"/>
    <x v="2"/>
    <n v="0"/>
    <n v="0"/>
    <n v="0"/>
    <n v="0"/>
    <n v="10731800"/>
    <n v="0"/>
    <n v="827.97"/>
    <n v="0"/>
  </r>
  <r>
    <d v="2018-10-01T00:00:00"/>
    <x v="2"/>
    <n v="43050.469680050897"/>
    <n v="0"/>
    <n v="6875986.4133207537"/>
    <n v="0"/>
    <n v="3092750"/>
    <n v="0"/>
    <n v="270.04000000000002"/>
    <n v="0"/>
  </r>
  <r>
    <d v="2018-11-01T00:00:00"/>
    <x v="2"/>
    <n v="31683.891574888876"/>
    <n v="0"/>
    <n v="5118123.9754838478"/>
    <n v="0"/>
    <n v="4649625"/>
    <n v="0"/>
    <n v="399.28"/>
    <n v="0"/>
  </r>
  <r>
    <d v="2018-12-01T00:00:00"/>
    <x v="2"/>
    <n v="32904.909954745621"/>
    <n v="0"/>
    <n v="5073198.3670383776"/>
    <n v="0"/>
    <n v="3096000"/>
    <n v="0"/>
    <n v="277.67"/>
    <n v="0"/>
  </r>
  <r>
    <d v="2019-01-01T00:00:00"/>
    <x v="2"/>
    <n v="25884.450763837754"/>
    <n v="0"/>
    <n v="4075641.6176349404"/>
    <n v="0"/>
    <n v="0"/>
    <n v="0"/>
    <n v="68.42"/>
    <n v="0"/>
  </r>
  <r>
    <d v="2019-02-01T00:00:00"/>
    <x v="2"/>
    <n v="15231.212499017172"/>
    <n v="0"/>
    <n v="2410119.4677390587"/>
    <n v="0"/>
    <n v="0"/>
    <n v="3392250"/>
    <n v="0"/>
    <n v="225.76"/>
  </r>
  <r>
    <d v="2019-03-01T00:00:00"/>
    <x v="2"/>
    <n v="5401.0116837922496"/>
    <n v="11852.219254663389"/>
    <n v="904050.25025142182"/>
    <n v="1983887.9103645557"/>
    <n v="0"/>
    <n v="11344000"/>
    <n v="0"/>
    <n v="826.73"/>
  </r>
  <r>
    <d v="2019-04-01T00:00:00"/>
    <x v="3"/>
    <n v="2166.9101460659576"/>
    <n v="48288.522056708411"/>
    <n v="345854.67256667285"/>
    <n v="7707200.5108157806"/>
    <n v="0"/>
    <n v="6902750"/>
    <n v="0"/>
    <n v="585.15"/>
  </r>
  <r>
    <d v="2019-05-01T00:00:00"/>
    <x v="3"/>
    <n v="785.67461098391709"/>
    <n v="45438.150213518304"/>
    <n v="120170.01028909731"/>
    <n v="6949827.4506261433"/>
    <n v="0"/>
    <n v="3653250"/>
    <n v="0"/>
    <n v="276.18"/>
  </r>
  <r>
    <d v="2019-06-01T00:00:00"/>
    <x v="3"/>
    <n v="331.64780019664073"/>
    <n v="33091.559504090357"/>
    <n v="51645.505238795056"/>
    <n v="5153148.3360211588"/>
    <n v="0"/>
    <n v="0"/>
    <n v="1.22"/>
    <n v="0"/>
  </r>
  <r>
    <d v="2019-07-01T00:00:00"/>
    <x v="3"/>
    <n v="190.34734256180838"/>
    <n v="13349.696397290765"/>
    <n v="29918.421731572496"/>
    <n v="2098279.0798506043"/>
    <n v="9391250"/>
    <n v="0"/>
    <n v="852.58"/>
    <n v="0"/>
  </r>
  <r>
    <d v="2019-08-01T00:00:00"/>
    <x v="3"/>
    <n v="39087.67885589692"/>
    <n v="5270.9529467476677"/>
    <n v="6407648.0783997644"/>
    <n v="864067.97510484373"/>
    <n v="2609500"/>
    <n v="0"/>
    <n v="236.39"/>
    <n v="0"/>
  </r>
  <r>
    <d v="2019-09-01T00:00:00"/>
    <x v="3"/>
    <n v="29232.23023763299"/>
    <n v="2329.9950888936683"/>
    <n v="4820391.5958674224"/>
    <n v="384215.93746399175"/>
    <n v="0"/>
    <n v="0"/>
    <n v="0"/>
    <n v="0"/>
  </r>
  <r>
    <d v="2019-10-01T00:00:00"/>
    <x v="3"/>
    <n v="11110.562143751709"/>
    <n v="885.58262641426131"/>
    <n v="1830615.2395888816"/>
    <n v="145911.70373326185"/>
    <n v="0"/>
    <n v="0"/>
    <n v="0"/>
    <n v="0"/>
  </r>
  <r>
    <d v="2019-11-01T00:00:00"/>
    <x v="3"/>
    <n v="4146.7424391508775"/>
    <n v="330.52180554085743"/>
    <n v="705723.14290971111"/>
    <n v="56250.633076273225"/>
    <n v="0"/>
    <n v="0"/>
    <n v="0"/>
    <n v="0"/>
  </r>
  <r>
    <d v="2019-12-01T00:00:00"/>
    <x v="3"/>
    <n v="1894.6990044688655"/>
    <n v="151.01958829199626"/>
    <n v="309626.82758426439"/>
    <n v="24679.231854581834"/>
    <n v="0"/>
    <n v="0"/>
    <n v="0"/>
    <n v="0"/>
  </r>
  <r>
    <d v="2020-01-01T00:00:00"/>
    <x v="3"/>
    <n v="670.07822412229734"/>
    <n v="53.409505832695103"/>
    <n v="109733.78747594304"/>
    <n v="8746.4823527386161"/>
    <n v="0"/>
    <n v="0"/>
    <n v="0"/>
    <n v="0"/>
  </r>
  <r>
    <d v="2020-02-01T00:00:00"/>
    <x v="3"/>
    <n v="296.60817996894383"/>
    <n v="23.641562653116537"/>
    <n v="48486.031899782407"/>
    <n v="3864.6458134759932"/>
    <n v="0"/>
    <n v="0"/>
    <n v="0"/>
    <n v="0"/>
  </r>
  <r>
    <d v="2020-03-01T00:00:00"/>
    <x v="3"/>
    <n v="107.88059182271257"/>
    <n v="8.598770846100745"/>
    <n v="17125.517917237652"/>
    <n v="1365.0129435062677"/>
    <n v="0"/>
    <n v="0"/>
    <n v="0"/>
    <n v="0"/>
  </r>
  <r>
    <d v="2020-04-01T00:00:00"/>
    <x v="4"/>
    <n v="46.019472355733939"/>
    <n v="3.6680452948916122"/>
    <n v="6881.9794451632924"/>
    <n v="548.53763051080966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1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2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3-01T00:00: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4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5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6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7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8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09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0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1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7-12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1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2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3-01T00:00:0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4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5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6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7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8-01T00:00:0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d v="2018-09-01T00:00:00"/>
    <x v="2"/>
    <n v="0"/>
    <n v="0"/>
    <n v="0"/>
    <n v="0"/>
    <n v="0"/>
    <n v="0"/>
    <n v="0"/>
    <n v="0"/>
    <n v="0"/>
    <n v="0"/>
    <n v="0"/>
    <n v="0"/>
    <n v="3689750"/>
    <n v="1281750"/>
    <n v="3155750"/>
    <n v="782750"/>
    <n v="1694750"/>
    <n v="127050"/>
    <n v="205.67"/>
    <n v="229.9"/>
    <n v="180.45"/>
    <n v="91.26"/>
    <n v="102.84"/>
    <n v="17.850000000000001"/>
  </r>
  <r>
    <d v="2018-10-01T00:00:00"/>
    <x v="2"/>
    <n v="6120.5058306504325"/>
    <n v="6953.3733193690869"/>
    <n v="7352.8105791473017"/>
    <n v="7641.9601240497332"/>
    <n v="6838.8310089116048"/>
    <n v="6381.899703510473"/>
    <n v="977562.27160755731"/>
    <n v="1110587.1974466306"/>
    <n v="1174384.9955106499"/>
    <n v="1220567.7284039988"/>
    <n v="1092292.5916894958"/>
    <n v="1019311.8908723106"/>
    <n v="1373750"/>
    <n v="389875"/>
    <n v="733750"/>
    <n v="244875"/>
    <n v="316250"/>
    <n v="34250"/>
    <n v="76.790000000000006"/>
    <n v="76.36"/>
    <n v="55.14"/>
    <n v="30.87"/>
    <n v="25.16"/>
    <n v="5.72"/>
  </r>
  <r>
    <d v="2018-11-01T00:00:00"/>
    <x v="2"/>
    <n v="4784.7253401535463"/>
    <n v="5146.090572067802"/>
    <n v="5244.1879596749404"/>
    <n v="5702.9788706769605"/>
    <n v="4456.4830356820194"/>
    <n v="4647.6974628256758"/>
    <n v="772910.65782315808"/>
    <n v="831284.5495843729"/>
    <n v="847130.91713861458"/>
    <n v="921242.67060751433"/>
    <n v="719887.34771893884"/>
    <n v="750775.57184094016"/>
    <n v="2117250"/>
    <n v="552500"/>
    <n v="1057500"/>
    <n v="479375"/>
    <n v="443000"/>
    <n v="0"/>
    <n v="100.72"/>
    <n v="103.76"/>
    <n v="108.96"/>
    <n v="43.48"/>
    <n v="38.29"/>
    <n v="4.07"/>
  </r>
  <r>
    <d v="2018-12-01T00:00:00"/>
    <x v="2"/>
    <n v="5186.9405489538685"/>
    <n v="5488.0655289745328"/>
    <n v="6909.6416574178575"/>
    <n v="6254.9333717104273"/>
    <n v="4570.8215595948141"/>
    <n v="3493.8409070713583"/>
    <n v="799709.7806700666"/>
    <n v="846136.49203369929"/>
    <n v="1065311.6152404805"/>
    <n v="964370.29643713275"/>
    <n v="704718.06499552191"/>
    <n v="538671.82766412548"/>
    <n v="1301375"/>
    <n v="303750"/>
    <n v="707500"/>
    <n v="420375"/>
    <n v="355500"/>
    <n v="7500"/>
    <n v="80.63"/>
    <n v="56.6"/>
    <n v="69.989999999999995"/>
    <n v="44.05"/>
    <n v="25.42"/>
    <n v="0.98"/>
  </r>
  <r>
    <d v="2019-01-01T00:00:00"/>
    <x v="2"/>
    <n v="4687.4652464032069"/>
    <n v="4069.7390124016911"/>
    <n v="5873.5590221439925"/>
    <n v="6508.3446380608011"/>
    <n v="3674.3606477273547"/>
    <n v="1795.1343081920031"/>
    <n v="738065.82236422983"/>
    <n v="640801.60878011282"/>
    <n v="924822.46630200464"/>
    <n v="1024772.7684394176"/>
    <n v="578547.22554126009"/>
    <n v="282653.24856469472"/>
    <n v="0"/>
    <n v="0"/>
    <n v="0"/>
    <n v="0"/>
    <n v="0"/>
    <n v="0"/>
    <n v="1.07"/>
    <n v="10.91"/>
    <n v="40.01"/>
    <n v="8.02"/>
    <n v="8.07"/>
    <n v="0.34"/>
  </r>
  <r>
    <d v="2019-02-01T00:00:00"/>
    <x v="2"/>
    <n v="1887.3758864701699"/>
    <n v="1960.2800158237455"/>
    <n v="4056.8559430683263"/>
    <n v="3287.9562664568462"/>
    <n v="2023.8107563438443"/>
    <n v="839.14510522136595"/>
    <n v="298649.98385496502"/>
    <n v="310186.00972585066"/>
    <n v="641938.87957592262"/>
    <n v="520271.60722586029"/>
    <n v="320238.8321480478"/>
    <n v="132782.59721492673"/>
    <n v="1425250"/>
    <n v="375000"/>
    <n v="863250"/>
    <n v="188750"/>
    <n v="515000"/>
    <n v="25000"/>
    <n v="75.790000000000006"/>
    <n v="47.21"/>
    <n v="54.84"/>
    <n v="14.15"/>
    <n v="32.06"/>
    <n v="1.71"/>
  </r>
  <r>
    <d v="2019-03-01T00:00:00"/>
    <x v="2"/>
    <n v="3307.9024757277334"/>
    <n v="2415.2536575347026"/>
    <n v="4194.6753018420068"/>
    <n v="2701.1058080493053"/>
    <n v="3227.4171330809381"/>
    <n v="1034.0619569606963"/>
    <n v="553694.42542831297"/>
    <n v="404278.0873937651"/>
    <n v="702127.20845126605"/>
    <n v="452125.55067238264"/>
    <n v="540222.35789330676"/>
    <n v="173086.82626463121"/>
    <n v="4571000"/>
    <n v="1362000"/>
    <n v="2786250"/>
    <n v="960500"/>
    <n v="1565500"/>
    <n v="98750"/>
    <n v="268.14999999999998"/>
    <n v="192.95"/>
    <n v="166.07"/>
    <n v="80.28"/>
    <n v="109.63"/>
    <n v="9.65"/>
  </r>
  <r>
    <d v="2019-04-01T00:00:00"/>
    <x v="3"/>
    <n v="9972.7066618725385"/>
    <n v="7291.7217869243541"/>
    <n v="8998.8966312999"/>
    <n v="8367.987580890609"/>
    <n v="9191.1413360781735"/>
    <n v="4157.2565233503155"/>
    <n v="1591716.7601099126"/>
    <n v="1163812.0092992701"/>
    <n v="1436289.5727494683"/>
    <n v="1335591.8841790378"/>
    <n v="1466973.2305580198"/>
    <n v="663528.47914314177"/>
    <n v="2835500"/>
    <n v="930250"/>
    <n v="1300000"/>
    <n v="647750"/>
    <n v="1097000"/>
    <n v="92250"/>
    <n v="156.5"/>
    <n v="179.96"/>
    <n v="97.65"/>
    <n v="55.14"/>
    <n v="80.63"/>
    <n v="15.27"/>
  </r>
  <r>
    <d v="2019-05-01T00:00:00"/>
    <x v="3"/>
    <n v="8538.1162043237491"/>
    <n v="8332.9955746981395"/>
    <n v="7475.0896203236052"/>
    <n v="7891.9966446421531"/>
    <n v="8966.1462817259544"/>
    <n v="7167.9220677776393"/>
    <n v="1305916.5941969026"/>
    <n v="1274543.1123152026"/>
    <n v="1143325.2188985399"/>
    <n v="1207091.720579453"/>
    <n v="1371384.3821161932"/>
    <n v="1096343.5200707014"/>
    <n v="1816750"/>
    <n v="599750"/>
    <n v="608750"/>
    <n v="191000"/>
    <n v="398250"/>
    <n v="38750"/>
    <n v="87.91"/>
    <n v="74.23"/>
    <n v="46.14"/>
    <n v="16.95"/>
    <n v="41.7"/>
    <n v="9.25"/>
  </r>
  <r>
    <d v="2019-06-01T00:00:00"/>
    <x v="3"/>
    <n v="5948.7585441724059"/>
    <n v="5497.527881183405"/>
    <n v="4797.5773608592517"/>
    <n v="4499.2839045376404"/>
    <n v="6272.7805376522447"/>
    <n v="6105.5801438134404"/>
    <n v="926364.17420897086"/>
    <n v="856096.75330195448"/>
    <n v="747097.69392973871"/>
    <n v="700646.25884703407"/>
    <n v="976822.15870887029"/>
    <n v="950785.05304795341"/>
    <n v="0"/>
    <n v="0"/>
    <n v="0"/>
    <n v="0"/>
    <n v="0"/>
    <n v="0"/>
    <n v="0"/>
    <n v="0"/>
    <n v="0.32"/>
    <n v="0"/>
    <n v="0.9"/>
    <n v="0"/>
  </r>
  <r>
    <d v="2019-07-01T00:00:00"/>
    <x v="3"/>
    <n v="2377.3440736576626"/>
    <n v="2197.0156009950092"/>
    <n v="1930.3237400688729"/>
    <n v="1798.0803636137409"/>
    <n v="2566.6629961513149"/>
    <n v="2440.0157887322898"/>
    <n v="373666.27576452133"/>
    <n v="345322.60034084303"/>
    <n v="303404.49704515276"/>
    <n v="282618.7426724222"/>
    <n v="403423.05244813993"/>
    <n v="383516.89294156333"/>
    <n v="4300750"/>
    <n v="1058250"/>
    <n v="1898250"/>
    <n v="651750"/>
    <n v="1354750"/>
    <n v="127500"/>
    <n v="241.76"/>
    <n v="270.23"/>
    <n v="132.08000000000001"/>
    <n v="74.48"/>
    <n v="109.56"/>
    <n v="24.47"/>
  </r>
  <r>
    <d v="2019-08-01T00:00:00"/>
    <x v="3"/>
    <n v="8060.5114931137841"/>
    <n v="8957.5225916840609"/>
    <n v="6089.85789567541"/>
    <n v="6883.5010500367443"/>
    <n v="8225.7248131167671"/>
    <n v="9623.2963577084738"/>
    <n v="1321360.6561336601"/>
    <n v="1468407.7975934292"/>
    <n v="998311.16569525364"/>
    <n v="1128413.1871462236"/>
    <n v="1348444.0963232394"/>
    <n v="1577548.1742385293"/>
    <n v="1229250"/>
    <n v="420750"/>
    <n v="484500"/>
    <n v="162750"/>
    <n v="264500"/>
    <n v="47750"/>
    <n v="51.52"/>
    <n v="89.82"/>
    <n v="39.39"/>
    <n v="21.07"/>
    <n v="26.01"/>
    <n v="8.58"/>
  </r>
  <r>
    <d v="2019-09-01T00:00:00"/>
    <x v="3"/>
    <n v="4666.169456339715"/>
    <n v="6171.7802848935198"/>
    <n v="3960.3752087649909"/>
    <n v="4427.9716286698094"/>
    <n v="4922.5490649875301"/>
    <n v="6775.6658367400205"/>
    <n v="769450.83729111042"/>
    <n v="1017725.8996318694"/>
    <n v="653065.44241142587"/>
    <n v="730172.04134157288"/>
    <n v="811727.80695203971"/>
    <n v="1117306.561638257"/>
    <n v="0"/>
    <n v="0"/>
    <n v="0"/>
    <n v="0"/>
    <n v="0"/>
    <n v="0"/>
    <n v="0"/>
    <n v="0"/>
    <n v="0"/>
    <n v="0"/>
    <n v="0"/>
    <n v="0"/>
  </r>
  <r>
    <d v="2019-10-01T00:00:00"/>
    <x v="3"/>
    <n v="1866.4677825358831"/>
    <n v="2468.7121139574078"/>
    <n v="1584.1500835059962"/>
    <n v="1771.1886514679268"/>
    <n v="1969.0196259950094"/>
    <n v="2710.2663346960089"/>
    <n v="307525.78696779662"/>
    <n v="406753.67812146479"/>
    <n v="261010.13136342011"/>
    <n v="291827.26270852896"/>
    <n v="324422.58886272024"/>
    <n v="446552.99987943523"/>
    <n v="0"/>
    <n v="0"/>
    <n v="0"/>
    <n v="0"/>
    <n v="0"/>
    <n v="0"/>
    <n v="0"/>
    <n v="0"/>
    <n v="0"/>
    <n v="0"/>
    <n v="0"/>
    <n v="0"/>
  </r>
  <r>
    <d v="2019-11-01T00:00:00"/>
    <x v="3"/>
    <n v="746.58711301435369"/>
    <n v="987.48484558296354"/>
    <n v="633.66003340239854"/>
    <n v="708.47546058717001"/>
    <n v="787.60785039800351"/>
    <n v="1084.1065338784044"/>
    <n v="127059.68880002748"/>
    <n v="168057.43762161923"/>
    <n v="107840.92739566998"/>
    <n v="120573.56733792333"/>
    <n v="134040.89974709347"/>
    <n v="184501.22754532227"/>
    <n v="0"/>
    <n v="0"/>
    <n v="0"/>
    <n v="0"/>
    <n v="0"/>
    <n v="0"/>
    <n v="0"/>
    <n v="0"/>
    <n v="0"/>
    <n v="0"/>
    <n v="0"/>
    <n v="0"/>
  </r>
  <r>
    <d v="2019-12-01T00:00:00"/>
    <x v="3"/>
    <n v="298.63484520574087"/>
    <n v="394.99393823318553"/>
    <n v="253.4640133609598"/>
    <n v="283.39018423486783"/>
    <n v="315.04314015920266"/>
    <n v="433.64261355136057"/>
    <n v="48802.136650244298"/>
    <n v="64548.891260139892"/>
    <n v="41420.435741311536"/>
    <n v="46310.893448619114"/>
    <n v="51483.537917951966"/>
    <n v="70864.758160832847"/>
    <n v="0"/>
    <n v="0"/>
    <n v="0"/>
    <n v="0"/>
    <n v="0"/>
    <n v="0"/>
    <n v="0"/>
    <n v="0"/>
    <n v="0"/>
    <n v="0"/>
    <n v="0"/>
    <n v="0"/>
  </r>
  <r>
    <d v="2020-01-01T00:00:00"/>
    <x v="3"/>
    <n v="119.45393808229646"/>
    <n v="157.99757529327397"/>
    <n v="101.38560534438365"/>
    <n v="113.35607369394731"/>
    <n v="126.01725606368105"/>
    <n v="173.45704542054469"/>
    <n v="19562.093771748634"/>
    <n v="25874.102044811563"/>
    <n v="16603.175673337366"/>
    <n v="18563.491323915467"/>
    <n v="20636.92013467017"/>
    <n v="28405.78588166312"/>
    <n v="0"/>
    <n v="0"/>
    <n v="0"/>
    <n v="0"/>
    <n v="0"/>
    <n v="0"/>
    <n v="0"/>
    <n v="0"/>
    <n v="0"/>
    <n v="0"/>
    <n v="0"/>
    <n v="0"/>
  </r>
  <r>
    <d v="2020-02-01T00:00:00"/>
    <x v="3"/>
    <n v="47.781575232918676"/>
    <n v="63.199030117309562"/>
    <n v="40.554242137753675"/>
    <n v="45.342429477578811"/>
    <n v="50.406902425472332"/>
    <n v="69.382818168217838"/>
    <n v="7810.7723839838827"/>
    <n v="10331.037365941906"/>
    <n v="6629.3326036001645"/>
    <n v="7412.0493989535626"/>
    <n v="8239.9301301352207"/>
    <n v="11341.890622683595"/>
    <n v="0"/>
    <n v="0"/>
    <n v="0"/>
    <n v="0"/>
    <n v="0"/>
    <n v="0"/>
    <n v="0"/>
    <n v="0"/>
    <n v="0"/>
    <n v="0"/>
    <n v="0"/>
    <n v="0"/>
  </r>
  <r>
    <d v="2020-03-01T00:00:00"/>
    <x v="3"/>
    <n v="19.112630093167454"/>
    <n v="25.279612046923862"/>
    <n v="16.221696855101396"/>
    <n v="18.136971791031566"/>
    <n v="20.162760970188934"/>
    <n v="27.753127267287148"/>
    <n v="3034.0368325376944"/>
    <n v="4013.0151469864804"/>
    <n v="2575.1152774223947"/>
    <n v="2879.1558344635623"/>
    <n v="3200.739988740529"/>
    <n v="4405.6736271559712"/>
    <n v="0"/>
    <n v="0"/>
    <n v="0"/>
    <n v="0"/>
    <n v="0"/>
    <n v="0"/>
    <n v="0"/>
    <n v="0"/>
    <n v="0"/>
    <n v="0"/>
    <n v="0"/>
    <n v="0"/>
  </r>
  <r>
    <d v="2020-04-01T00:00:00"/>
    <x v="4"/>
    <n v="7.6450520372669697"/>
    <n v="10.111844818769548"/>
    <n v="6.4886787420405749"/>
    <n v="7.2547887164126195"/>
    <n v="8.0651043880755751"/>
    <n v="11.101250906914867"/>
    <n v="1143.2788835771939"/>
    <n v="1512.1752734912061"/>
    <n v="970.34910317539357"/>
    <n v="1084.9169768704091"/>
    <n v="1206.0955891189549"/>
    <n v="1660.1359521556826"/>
    <n v="0"/>
    <n v="0"/>
    <n v="0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1-01T00:00:00"/>
    <x v="0"/>
    <n v="0"/>
    <n v="0"/>
    <n v="0"/>
    <n v="0"/>
    <n v="0"/>
    <n v="0"/>
    <n v="0"/>
    <n v="0"/>
    <n v="0"/>
    <n v="0"/>
    <n v="0"/>
    <n v="0"/>
  </r>
  <r>
    <d v="2017-02-01T00:00:00"/>
    <x v="0"/>
    <n v="0"/>
    <n v="0"/>
    <n v="0"/>
    <n v="0"/>
    <n v="0"/>
    <n v="0"/>
    <n v="0"/>
    <n v="0"/>
    <n v="0"/>
    <n v="0"/>
    <n v="0"/>
    <n v="0"/>
  </r>
  <r>
    <d v="2017-03-01T00:00:00"/>
    <x v="0"/>
    <n v="0"/>
    <n v="0"/>
    <n v="0"/>
    <n v="0"/>
    <n v="0"/>
    <n v="0"/>
    <n v="0"/>
    <n v="0"/>
    <n v="0"/>
    <n v="0"/>
    <n v="0"/>
    <n v="0"/>
  </r>
  <r>
    <d v="2017-04-01T00:00:00"/>
    <x v="1"/>
    <n v="0"/>
    <n v="0"/>
    <n v="0"/>
    <n v="0"/>
    <n v="0"/>
    <n v="0"/>
    <n v="0"/>
    <n v="0"/>
    <n v="0"/>
    <n v="0"/>
    <n v="0"/>
    <n v="0"/>
  </r>
  <r>
    <d v="2017-05-01T00:00:00"/>
    <x v="1"/>
    <n v="0"/>
    <n v="0"/>
    <n v="0"/>
    <n v="0"/>
    <n v="0"/>
    <n v="0"/>
    <n v="0"/>
    <n v="0"/>
    <n v="0"/>
    <n v="0"/>
    <n v="0"/>
    <n v="0"/>
  </r>
  <r>
    <d v="2017-06-01T00:00:00"/>
    <x v="1"/>
    <n v="0"/>
    <n v="0"/>
    <n v="0"/>
    <n v="0"/>
    <n v="0"/>
    <n v="0"/>
    <n v="0"/>
    <n v="0"/>
    <n v="0"/>
    <n v="0"/>
    <n v="0"/>
    <n v="0"/>
  </r>
  <r>
    <d v="2017-07-01T00:00:00"/>
    <x v="1"/>
    <n v="0"/>
    <n v="0"/>
    <n v="0"/>
    <n v="0"/>
    <n v="0"/>
    <n v="0"/>
    <n v="0"/>
    <n v="0"/>
    <n v="0"/>
    <n v="0"/>
    <n v="0"/>
    <n v="0"/>
  </r>
  <r>
    <d v="2017-08-01T00:00:00"/>
    <x v="1"/>
    <n v="0"/>
    <n v="0"/>
    <n v="0"/>
    <n v="0"/>
    <n v="0"/>
    <n v="0"/>
    <n v="0"/>
    <n v="0"/>
    <n v="0"/>
    <n v="0"/>
    <n v="0"/>
    <n v="0"/>
  </r>
  <r>
    <d v="2017-09-01T00:00:00"/>
    <x v="1"/>
    <n v="0"/>
    <n v="0"/>
    <n v="0"/>
    <n v="0"/>
    <n v="0"/>
    <n v="0"/>
    <n v="0"/>
    <n v="0"/>
    <n v="0"/>
    <n v="0"/>
    <n v="0"/>
    <n v="0"/>
  </r>
  <r>
    <d v="2017-10-01T00:00:00"/>
    <x v="1"/>
    <n v="0"/>
    <n v="0"/>
    <n v="0"/>
    <n v="0"/>
    <n v="0"/>
    <n v="0"/>
    <n v="0"/>
    <n v="0"/>
    <n v="0"/>
    <n v="0"/>
    <n v="0"/>
    <n v="0"/>
  </r>
  <r>
    <d v="2017-11-01T00:00:00"/>
    <x v="1"/>
    <n v="0"/>
    <n v="0"/>
    <n v="0"/>
    <n v="0"/>
    <n v="0"/>
    <n v="0"/>
    <n v="0"/>
    <n v="0"/>
    <n v="0"/>
    <n v="0"/>
    <n v="0"/>
    <n v="0"/>
  </r>
  <r>
    <d v="2017-12-01T00:00:00"/>
    <x v="1"/>
    <n v="0"/>
    <n v="0"/>
    <n v="0"/>
    <n v="0"/>
    <n v="0"/>
    <n v="0"/>
    <n v="0"/>
    <n v="0"/>
    <n v="0"/>
    <n v="0"/>
    <n v="0"/>
    <n v="0"/>
  </r>
  <r>
    <d v="2018-01-01T00:00:00"/>
    <x v="1"/>
    <n v="0"/>
    <n v="0"/>
    <n v="0"/>
    <n v="0"/>
    <n v="0"/>
    <n v="0"/>
    <n v="0"/>
    <n v="0"/>
    <n v="0"/>
    <n v="0"/>
    <n v="0"/>
    <n v="0"/>
  </r>
  <r>
    <d v="2018-02-01T00:00:00"/>
    <x v="1"/>
    <n v="0"/>
    <n v="0"/>
    <n v="0"/>
    <n v="0"/>
    <n v="0"/>
    <n v="0"/>
    <n v="0"/>
    <n v="0"/>
    <n v="0"/>
    <n v="0"/>
    <n v="0"/>
    <n v="0"/>
  </r>
  <r>
    <d v="2018-03-01T00:00:00"/>
    <x v="1"/>
    <n v="0"/>
    <n v="0"/>
    <n v="0"/>
    <n v="0"/>
    <n v="0"/>
    <n v="0"/>
    <n v="0"/>
    <n v="0"/>
    <n v="0"/>
    <n v="0"/>
    <n v="0"/>
    <n v="0"/>
  </r>
  <r>
    <d v="2018-04-01T00:00:00"/>
    <x v="2"/>
    <n v="0"/>
    <n v="0"/>
    <n v="0"/>
    <n v="0"/>
    <n v="0"/>
    <n v="0"/>
    <n v="0"/>
    <n v="0"/>
    <n v="0"/>
    <n v="0"/>
    <n v="0"/>
    <n v="0"/>
  </r>
  <r>
    <d v="2018-05-01T00:00:00"/>
    <x v="2"/>
    <n v="0"/>
    <n v="0"/>
    <n v="0"/>
    <n v="0"/>
    <n v="0"/>
    <n v="0"/>
    <n v="0"/>
    <n v="0"/>
    <n v="0"/>
    <n v="0"/>
    <n v="0"/>
    <n v="0"/>
  </r>
  <r>
    <d v="2018-06-01T00:00:00"/>
    <x v="2"/>
    <n v="0"/>
    <n v="0"/>
    <n v="0"/>
    <n v="0"/>
    <n v="0"/>
    <n v="0"/>
    <n v="0"/>
    <n v="0"/>
    <n v="0"/>
    <n v="0"/>
    <n v="0"/>
    <n v="0"/>
  </r>
  <r>
    <d v="2018-07-01T00:00:00"/>
    <x v="2"/>
    <n v="0"/>
    <n v="0"/>
    <n v="0"/>
    <n v="0"/>
    <n v="0"/>
    <n v="0"/>
    <n v="0"/>
    <n v="0"/>
    <n v="0"/>
    <n v="0"/>
    <n v="0"/>
    <n v="0"/>
  </r>
  <r>
    <d v="2018-08-01T00:00:00"/>
    <x v="2"/>
    <n v="0"/>
    <n v="0"/>
    <n v="0"/>
    <n v="0"/>
    <n v="0"/>
    <n v="0"/>
    <n v="0"/>
    <n v="0"/>
    <n v="0"/>
    <n v="0"/>
    <n v="0"/>
    <n v="0"/>
  </r>
  <r>
    <d v="2018-09-01T00:00:00"/>
    <x v="2"/>
    <n v="0"/>
    <n v="0"/>
    <n v="0"/>
    <n v="0"/>
    <n v="0"/>
    <n v="0"/>
    <n v="10731800"/>
    <n v="0"/>
    <n v="0"/>
    <n v="827.97"/>
    <n v="0"/>
    <n v="0"/>
  </r>
  <r>
    <d v="2018-10-01T00:00:00"/>
    <x v="2"/>
    <n v="41636.295740811438"/>
    <n v="0"/>
    <n v="0"/>
    <n v="6650115.6884587491"/>
    <n v="0"/>
    <n v="0"/>
    <n v="3092750"/>
    <n v="0"/>
    <n v="0"/>
    <n v="270.04000000000002"/>
    <n v="0"/>
    <n v="0"/>
  </r>
  <r>
    <d v="2018-11-01T00:00:00"/>
    <x v="2"/>
    <n v="30643.100752119779"/>
    <n v="0"/>
    <n v="0"/>
    <n v="4949997.643815048"/>
    <n v="0"/>
    <n v="0"/>
    <n v="4649625"/>
    <n v="0"/>
    <n v="0"/>
    <n v="399.28"/>
    <n v="0"/>
    <n v="0"/>
  </r>
  <r>
    <d v="2018-12-01T00:00:00"/>
    <x v="2"/>
    <n v="31824.009642232071"/>
    <n v="0"/>
    <n v="0"/>
    <n v="4906547.8061367776"/>
    <n v="0"/>
    <n v="0"/>
    <n v="3096000"/>
    <n v="0"/>
    <n v="0"/>
    <n v="277.67"/>
    <n v="0"/>
    <n v="0"/>
  </r>
  <r>
    <d v="2019-01-01T00:00:00"/>
    <x v="2"/>
    <n v="25034.166992863971"/>
    <n v="0"/>
    <n v="0"/>
    <n v="3941760.0083476463"/>
    <n v="0"/>
    <n v="0"/>
    <n v="0"/>
    <n v="0"/>
    <n v="0"/>
    <n v="68.42"/>
    <n v="0"/>
    <n v="0"/>
  </r>
  <r>
    <d v="2019-02-01T00:00:00"/>
    <x v="2"/>
    <n v="14730.879193963607"/>
    <n v="0"/>
    <n v="0"/>
    <n v="2330948.9460917744"/>
    <n v="0"/>
    <n v="0"/>
    <n v="0"/>
    <n v="0"/>
    <n v="3392250"/>
    <n v="0"/>
    <n v="0"/>
    <n v="225.76"/>
  </r>
  <r>
    <d v="2019-03-01T00:00:00"/>
    <x v="2"/>
    <n v="5223.5927142545934"/>
    <n v="0"/>
    <n v="11836.035818175786"/>
    <n v="874352.91330782755"/>
    <n v="0"/>
    <n v="1981179.0401263279"/>
    <n v="0"/>
    <n v="0"/>
    <n v="11344000"/>
    <n v="0"/>
    <n v="0"/>
    <n v="826.73"/>
  </r>
  <r>
    <d v="2019-04-01T00:00:00"/>
    <x v="3"/>
    <n v="2095.7288586139416"/>
    <n v="0"/>
    <n v="48222.587212524901"/>
    <n v="334493.61963640433"/>
    <n v="0"/>
    <n v="7696676.8285176363"/>
    <n v="0"/>
    <n v="0"/>
    <n v="6902750"/>
    <n v="0"/>
    <n v="0"/>
    <n v="585.15"/>
  </r>
  <r>
    <d v="2019-05-01T00:00:00"/>
    <x v="3"/>
    <n v="759.86582032883166"/>
    <n v="0"/>
    <n v="45376.107367170742"/>
    <n v="116222.52032924387"/>
    <n v="0"/>
    <n v="6940337.9121076278"/>
    <n v="0"/>
    <n v="0"/>
    <n v="3653250"/>
    <n v="0"/>
    <n v="0"/>
    <n v="276.18"/>
  </r>
  <r>
    <d v="2019-06-01T00:00:00"/>
    <x v="3"/>
    <n v="320.75343180693858"/>
    <n v="0"/>
    <n v="33046.375126379869"/>
    <n v="49948.991167511842"/>
    <n v="0"/>
    <n v="5146112.0462753046"/>
    <n v="0"/>
    <n v="0"/>
    <n v="0"/>
    <n v="0"/>
    <n v="1.22"/>
    <n v="0"/>
  </r>
  <r>
    <d v="2019-07-01T00:00:00"/>
    <x v="3"/>
    <n v="129.39737495546123"/>
    <n v="59.600759610918992"/>
    <n v="13331.468252912709"/>
    <n v="20338.425442523952"/>
    <n v="9367.9304242586441"/>
    <n v="2095414.0158914921"/>
    <n v="0"/>
    <n v="9391250"/>
    <n v="0"/>
    <n v="0"/>
    <n v="852.58"/>
    <n v="0"/>
  </r>
  <r>
    <d v="2019-08-01T00:00:00"/>
    <x v="3"/>
    <n v="51.090860385507987"/>
    <n v="41137.071768097834"/>
    <n v="5263.7558024483606"/>
    <n v="8375.3311262073639"/>
    <n v="6743605.3145447588"/>
    <n v="862888.14634065854"/>
    <n v="0"/>
    <n v="2609500"/>
    <n v="0"/>
    <n v="0"/>
    <n v="236.39"/>
    <n v="0"/>
  </r>
  <r>
    <d v="2019-09-01T00:00:00"/>
    <x v="3"/>
    <n v="22.584427329983612"/>
    <n v="30781.920709496986"/>
    <n v="2326.8136317566264"/>
    <n v="3724.1696173691153"/>
    <n v="5075935.3866094695"/>
    <n v="383691.31552713161"/>
    <n v="0"/>
    <n v="0"/>
    <n v="0"/>
    <n v="0"/>
    <n v="0"/>
    <n v="0"/>
  </r>
  <r>
    <d v="2019-10-01T00:00:00"/>
    <x v="3"/>
    <n v="8.5838706554722908"/>
    <n v="11699.567229961625"/>
    <n v="884.37342078946165"/>
    <n v="1414.3086761280022"/>
    <n v="1927661.786204672"/>
    <n v="145712.47076773635"/>
    <n v="0"/>
    <n v="0"/>
    <n v="0"/>
    <n v="0"/>
    <n v="0"/>
    <n v="0"/>
  </r>
  <r>
    <d v="2019-11-01T00:00:00"/>
    <x v="3"/>
    <n v="3.2037173527935821"/>
    <n v="4366.5740152908802"/>
    <n v="330.07049945776811"/>
    <n v="545.23219427894719"/>
    <n v="743135.69821085152"/>
    <n v="56173.826486029036"/>
    <n v="0"/>
    <n v="0"/>
    <n v="0"/>
    <n v="0"/>
    <n v="0"/>
    <n v="0"/>
  </r>
  <r>
    <d v="2019-12-01T00:00:00"/>
    <x v="3"/>
    <n v="1.4638189296802782"/>
    <n v="1995.1428286453593"/>
    <n v="150.81338084147635"/>
    <n v="239.21351638739708"/>
    <n v="326041.09842984262"/>
    <n v="24645.53396453274"/>
    <n v="0"/>
    <n v="0"/>
    <n v="0"/>
    <n v="0"/>
    <n v="0"/>
    <n v="0"/>
  </r>
  <r>
    <d v="2020-01-01T00:00:00"/>
    <x v="3"/>
    <n v="0.5176934101528855"/>
    <n v="705.6011325998403"/>
    <n v="53.33657861738584"/>
    <n v="84.778846114307882"/>
    <n v="115551.11319863453"/>
    <n v="8734.5395985080304"/>
    <n v="0"/>
    <n v="0"/>
    <n v="0"/>
    <n v="0"/>
    <n v="0"/>
    <n v="0"/>
  </r>
  <r>
    <d v="2020-02-01T00:00:00"/>
    <x v="3"/>
    <n v="0.2291554845980758"/>
    <n v="312.33229224632476"/>
    <n v="23.60928163304397"/>
    <n v="37.459655149752621"/>
    <n v="51056.425641305912"/>
    <n v="3859.3688903339548"/>
    <n v="0"/>
    <n v="0"/>
    <n v="0"/>
    <n v="0"/>
    <n v="0"/>
    <n v="0"/>
  </r>
  <r>
    <d v="2020-03-01T00:00:00"/>
    <x v="3"/>
    <n v="8.3347092114753607E-2"/>
    <n v="113.59967394158176"/>
    <n v="8.5870297823497914"/>
    <n v="13.230944465956862"/>
    <n v="18033.394316894439"/>
    <n v="1363.149106886194"/>
    <n v="0"/>
    <n v="0"/>
    <n v="0"/>
    <n v="0"/>
    <n v="0"/>
    <n v="0"/>
  </r>
  <r>
    <d v="2020-04-01T00:00:00"/>
    <x v="4"/>
    <n v="3.5554024470026896E-2"/>
    <n v="48.459106186274838"/>
    <n v="3.663036817003376"/>
    <n v="5.3169246206072787"/>
    <n v="7246.8143512596353"/>
    <n v="547.7886379623520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23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E29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_ADST_lag_by1_pred" fld="2" baseField="0" baseItem="0"/>
    <dataField name="Sum of Pepsi.Black_TV_Campaign__Pepsi.Max.Taste.Raspberry_GRP_ADST_lag_by1_p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30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D47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" fld="20" baseField="0" baseItem="0"/>
    <dataField name="Sum of Pepsi.Black_TV_Genre__Feature.Film_GRP" fld="21" baseField="0" baseItem="0"/>
    <dataField name="Sum of Pepsi.Black_TV_Genre__Light.Entertain_GRP" fld="22" baseField="0" baseItem="0"/>
    <dataField name="Sum of Pepsi.Black_TV_Genre__Mini.Series_GRP" fld="23" baseField="0" baseItem="0"/>
    <dataField name="Sum of Pepsi.Black_TV_Genre__News_GRP" fld="24" baseField="0" baseItem="0"/>
    <dataField name="Sum of Pepsi.Black_TV_Genre__Others_GRP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9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D37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_ADST_lag_by1_pred" fld="2" baseField="0" baseItem="0"/>
    <dataField name="Sum of Pepsi.Black_TV_Genre__Feature.Film_GRP_ADST_lag_by1_pred" fld="3" baseField="0" baseItem="0"/>
    <dataField name="Sum of Pepsi.Black_TV_Genre__Light.Entertain_GRP_ADST_lag_by1_pred" fld="4" baseField="0" baseItem="0"/>
    <dataField name="Sum of Pepsi.Black_TV_Genre__Mini.Series_GRP_ADST_lag_by1_pred" fld="5" baseField="0" baseItem="0"/>
    <dataField name="Sum of Pepsi.Black_TV_Genre__News_GRP_ADST_lag_by1_pred" fld="6" baseField="0" baseItem="0"/>
    <dataField name="Sum of Pepsi.Black_TV_Genre__Others_GRP_ADST_lag_by1_pr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8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20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Spend" fld="14" baseField="0" baseItem="0"/>
    <dataField name="Sum of Pepsi.Black_TV_Genre__Feature.Film_Spend" fld="15" baseField="0" baseItem="0"/>
    <dataField name="Sum of Pepsi.Black_TV_Genre__Light.Entertain_Spend" fld="16" baseField="0" baseItem="0"/>
    <dataField name="Sum of Pepsi.Black_TV_Genre__Mini.Series_Spend" fld="17" baseField="0" baseItem="0"/>
    <dataField name="Sum of Pepsi.Black_TV_Genre__News_Spend" fld="18" baseField="0" baseItem="0"/>
    <dataField name="Sum of Pepsi.Black_TV_Genre__Others_Spend" fld="19" baseField="0" baseItem="0"/>
  </dataFields>
  <formats count="1">
    <format dxfId="3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37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D14" firstHeaderRow="1" firstDataRow="2" firstDataCol="1"/>
  <pivotFields count="14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 v="1"/>
    </i>
    <i>
      <x v="2"/>
    </i>
    <i t="grand">
      <x/>
    </i>
  </colItems>
  <dataFields count="3">
    <dataField name="Sum of Pepsi.Black_TV_Campaign__Pepsi.Max.Taste_2018_GRP" fld="11" baseField="0" baseItem="0"/>
    <dataField name="Sum of Pepsi.Black_TV_Campaign__Pepsi.Max.Taste_2019_GRP" fld="12" baseField="0" baseItem="0"/>
    <dataField name="Sum of Pepsi.Black_TV_Campaign__Pepsi.Max.Taste.Raspberry_GRP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6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4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 v="1"/>
    </i>
    <i>
      <x v="2"/>
    </i>
    <i t="grand">
      <x/>
    </i>
  </colItems>
  <dataFields count="3">
    <dataField name="Sum of Pepsi.Black_TV_Campaign__Pepsi.Max.Taste_GRP_2018_pred" fld="2" baseField="0" baseItem="0"/>
    <dataField name="Sum of Pepsi.Black_TV_Campaign__Pepsi.Max.Taste_GRP_2019_pred" fld="3" baseField="0" baseItem="0"/>
    <dataField name="Sum of Pepsi.Black_TV_Campaign__Pepsi.Max.Taste.Raspberry_GRP_pred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38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D32" firstHeaderRow="1" firstDataRow="2" firstDataCol="1"/>
  <pivotFields count="14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Campaign__Pepsi.Max.Taste_GRP_2018_revenue" fld="5" baseField="0" baseItem="0"/>
    <dataField name="Sum of Pepsi.Black_TV_Campaign__Pepsi.Max.Taste_GRP_2019_revenue" fld="6" baseField="0" baseItem="0"/>
    <dataField name="Sum of Pepsi.Black_TV_Campaign__Pepsi.Max.Taste.Raspberry_GRP_revenue" fld="7" baseField="0" baseItem="0"/>
    <dataField name="Sum of Pepsi.Black_TV_Campaign__Pepsi.Max.Taste_2018_spend" fld="8" baseField="0" baseItem="0"/>
    <dataField name="Sum of Pepsi.Black_TV_Campaign__Pepsi.Max.Taste_2019_spend" fld="9" baseField="0" baseItem="0"/>
    <dataField name="Sum of Pepsi.Black_TV_Campaign__Pepsi.Max.Taste.Raspberry_spend" fld="10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25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E43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_ADST_lag_by1_revenue" fld="4" baseField="0" baseItem="0"/>
    <dataField name="Sum of Pepsi.Black_TV_Campaign__Pepsi.Max.Taste.Raspberry_GRP_ADST_lag_by1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0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0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" fld="8" baseField="0" baseItem="0"/>
    <dataField name="Sum of Pepsi.Black_TV_Campaign__Pepsi.Max.Taste.Raspberry_GR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9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0"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_ADST_lag_by1_pred" fld="2" baseField="0" baseItem="0"/>
    <dataField name="Sum of Pepsi.Black_TV_Campaign__Pepsi.Max.Taste.Raspberry_GRP_ADST_lag_by1_p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26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6:E49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spend" fld="6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1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16" firstHeaderRow="1" firstDataRow="1" firstDataCol="1"/>
  <pivotFields count="10">
    <pivotField numFmtId="14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GRP_ADST_lag_by1_revenue" fld="4" baseField="0" baseItem="0"/>
    <dataField name="Sum of Pepsi.Black_TV_Campaign__Pepsi.Max.Taste.Raspberry_GRP_ADST_lag_by1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24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E35" firstHeaderRow="1" firstDataRow="2" firstDataCol="1"/>
  <pivotFields count="10">
    <pivotField numFmtId="14" showAll="0"/>
    <pivotField axis="axisCol" showAll="0">
      <items count="6">
        <item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Pepsi.Black_TV_Campaign__Pepsi.Max.Taste_GRP" fld="8" baseField="0" baseItem="0"/>
    <dataField name="Sum of Pepsi.Black_TV_Campaign__Pepsi.Max.Taste.Raspberry_GR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2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Pepsi.Black_TV_Campaign__Pepsi.Max.Taste_spend" fld="6" baseField="0" baseItem="0"/>
    <dataField name="Sum of Pepsi.Black_TV_Campaign__Pepsi.Max.Taste.Raspberry_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7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26">
    <pivotField numFmtId="14" showAll="0"/>
    <pivotField axis="axisCol" showAll="0">
      <items count="6">
        <item h="1" x="1"/>
        <item x="2"/>
        <item x="3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3">
    <i>
      <x v="1"/>
    </i>
    <i>
      <x v="2"/>
    </i>
    <i t="grand">
      <x/>
    </i>
  </colItems>
  <dataFields count="6">
    <dataField name="Sum of Pepsi.Black_TV_Genre__Drama.Serial_GRP_ADST_lag_by1_Revenue" fld="8" baseField="0" baseItem="0"/>
    <dataField name="Sum of Pepsi.Black_TV_Genre__Feature.Film_GRP_ADST_lag_by1_Revenue" fld="9" baseField="0" baseItem="0"/>
    <dataField name="Sum of Pepsi.Black_TV_Genre__Light.Entertain_GRP_ADST_lag_by1_Revenue" fld="10" baseField="0" baseItem="0"/>
    <dataField name="Sum of Pepsi.Black_TV_Genre__Mini.Series_GRP_ADST_lag_by1_Revenue" fld="11" baseField="0" baseItem="0"/>
    <dataField name="Sum of Pepsi.Black_TV_Genre__News_GRP_ADST_lag_by1_Revenue" fld="12" baseField="0" baseItem="0"/>
    <dataField name="Sum of Pepsi.Black_TV_Genre__Others_GRP_ADST_lag_by1_Reven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workbookViewId="0">
      <selection activeCell="K1" sqref="K1"/>
    </sheetView>
  </sheetViews>
  <sheetFormatPr defaultRowHeight="14.4" x14ac:dyDescent="0.3"/>
  <cols>
    <col min="1" max="1" width="10.44140625" bestFit="1" customWidth="1"/>
  </cols>
  <sheetData>
    <row r="1" spans="1:33" x14ac:dyDescent="0.3">
      <c r="K1" t="s">
        <v>122</v>
      </c>
      <c r="L1" t="s">
        <v>122</v>
      </c>
      <c r="M1" t="s">
        <v>122</v>
      </c>
      <c r="N1" t="s">
        <v>123</v>
      </c>
      <c r="O1" t="s">
        <v>123</v>
      </c>
      <c r="P1" t="s">
        <v>123</v>
      </c>
      <c r="AA1" t="s">
        <v>33</v>
      </c>
      <c r="AB1" t="s">
        <v>33</v>
      </c>
      <c r="AF1" t="s">
        <v>37</v>
      </c>
      <c r="AG1" t="s">
        <v>37</v>
      </c>
    </row>
    <row r="2" spans="1:33" ht="129.6" x14ac:dyDescent="0.3">
      <c r="A2" t="s">
        <v>0</v>
      </c>
      <c r="B2" s="1" t="s">
        <v>1</v>
      </c>
      <c r="C2" t="s">
        <v>2</v>
      </c>
      <c r="D2" t="s">
        <v>3</v>
      </c>
      <c r="E2" s="4" t="s">
        <v>4</v>
      </c>
      <c r="F2" t="s">
        <v>5</v>
      </c>
      <c r="G2" s="5" t="s">
        <v>6</v>
      </c>
      <c r="H2" s="6" t="s">
        <v>120</v>
      </c>
      <c r="I2" s="6" t="s">
        <v>121</v>
      </c>
      <c r="J2" s="6" t="s">
        <v>41</v>
      </c>
      <c r="K2" s="6" t="s">
        <v>120</v>
      </c>
      <c r="L2" s="6" t="s">
        <v>121</v>
      </c>
      <c r="M2" s="6" t="s">
        <v>41</v>
      </c>
      <c r="N2" s="6" t="s">
        <v>120</v>
      </c>
      <c r="O2" s="6" t="s">
        <v>121</v>
      </c>
      <c r="P2" s="6" t="s">
        <v>41</v>
      </c>
      <c r="U2" s="6" t="s">
        <v>7</v>
      </c>
      <c r="V2" s="6" t="s">
        <v>8</v>
      </c>
      <c r="X2" s="6" t="str">
        <f>U2</f>
        <v>Pepsi.Black_TV_Campaign__Pepsi.Max.Taste_GRP_ADST_lag_by1</v>
      </c>
      <c r="Y2" s="6" t="str">
        <f>V2</f>
        <v>Pepsi.Black_TV_Campaign__Pepsi.Max.Taste.Raspberry_GRP_ADST_lag_by1</v>
      </c>
      <c r="AA2" s="6" t="s">
        <v>7</v>
      </c>
      <c r="AB2" s="6" t="s">
        <v>8</v>
      </c>
      <c r="AD2" s="6" t="s">
        <v>36</v>
      </c>
      <c r="AF2" s="6" t="str">
        <f>AA2</f>
        <v>Pepsi.Black_TV_Campaign__Pepsi.Max.Taste_GRP_ADST_lag_by1</v>
      </c>
      <c r="AG2" s="6" t="str">
        <f>AB2</f>
        <v>Pepsi.Black_TV_Campaign__Pepsi.Max.Taste.Raspberry_GRP_ADST_lag_by1</v>
      </c>
    </row>
    <row r="3" spans="1:33" x14ac:dyDescent="0.3">
      <c r="A3" s="2">
        <v>42736</v>
      </c>
      <c r="B3" s="3">
        <v>4</v>
      </c>
      <c r="C3">
        <v>243782.80309999999</v>
      </c>
      <c r="D3">
        <v>254459.75588842056</v>
      </c>
      <c r="E3" s="3">
        <v>0</v>
      </c>
      <c r="F3">
        <f>C3/D3</f>
        <v>0.95804070175598866</v>
      </c>
      <c r="G3">
        <f>E3*F3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U3">
        <v>0</v>
      </c>
      <c r="V3">
        <v>0</v>
      </c>
      <c r="X3">
        <f>U3*U$44</f>
        <v>0</v>
      </c>
      <c r="Y3">
        <f>V3*V$44</f>
        <v>0</v>
      </c>
      <c r="AA3">
        <f>X3*($D3/$C3)</f>
        <v>0</v>
      </c>
      <c r="AB3">
        <f>Y3*($D3/$C3)</f>
        <v>0</v>
      </c>
      <c r="AD3">
        <v>146.5738458433901</v>
      </c>
      <c r="AF3">
        <f>AA3*$AD3</f>
        <v>0</v>
      </c>
      <c r="AG3">
        <f>AB3*$AD3</f>
        <v>0</v>
      </c>
    </row>
    <row r="4" spans="1:33" x14ac:dyDescent="0.3">
      <c r="A4" s="2">
        <v>42767</v>
      </c>
      <c r="B4" s="3">
        <v>4</v>
      </c>
      <c r="C4">
        <v>230484.11730000001</v>
      </c>
      <c r="D4">
        <v>245858.61899187532</v>
      </c>
      <c r="E4" s="3">
        <v>0</v>
      </c>
      <c r="F4">
        <f t="shared" ref="F4:F42" si="0">C4/D4</f>
        <v>0.93746608618027183</v>
      </c>
      <c r="G4">
        <f t="shared" ref="G4:G42" si="1">E4*F4</f>
        <v>0</v>
      </c>
      <c r="H4">
        <v>0</v>
      </c>
      <c r="I4">
        <v>0</v>
      </c>
      <c r="J4">
        <v>0</v>
      </c>
      <c r="K4">
        <f>H4+K3*0.4</f>
        <v>0</v>
      </c>
      <c r="L4">
        <f>I4+L3*0.4</f>
        <v>0</v>
      </c>
      <c r="M4">
        <f>J4+M3*0.4</f>
        <v>0</v>
      </c>
      <c r="N4">
        <f>K3</f>
        <v>0</v>
      </c>
      <c r="O4">
        <f t="shared" ref="O4:P4" si="2">L3</f>
        <v>0</v>
      </c>
      <c r="P4">
        <f t="shared" si="2"/>
        <v>0</v>
      </c>
      <c r="U4">
        <v>0</v>
      </c>
      <c r="V4">
        <v>0</v>
      </c>
      <c r="X4">
        <f t="shared" ref="X4:X42" si="3">U4*U$44</f>
        <v>0</v>
      </c>
      <c r="Y4">
        <f t="shared" ref="Y4:Y42" si="4">V4*V$44</f>
        <v>0</v>
      </c>
      <c r="AA4">
        <f t="shared" ref="AA4:AA42" si="5">X4*($D4/$C4)</f>
        <v>0</v>
      </c>
      <c r="AB4">
        <f t="shared" ref="AB4:AB42" si="6">Y4*($D4/$C4)</f>
        <v>0</v>
      </c>
      <c r="AD4">
        <v>142.62515890163934</v>
      </c>
      <c r="AF4">
        <f t="shared" ref="AF4:AF42" si="7">AA4*$AD4</f>
        <v>0</v>
      </c>
      <c r="AG4">
        <f t="shared" ref="AG4:AG42" si="8">AB4*$AD4</f>
        <v>0</v>
      </c>
    </row>
    <row r="5" spans="1:33" x14ac:dyDescent="0.3">
      <c r="A5" s="2">
        <v>42795</v>
      </c>
      <c r="B5" s="3">
        <v>4</v>
      </c>
      <c r="C5">
        <v>315715.81540000002</v>
      </c>
      <c r="D5">
        <v>301876.55282569554</v>
      </c>
      <c r="E5" s="3">
        <v>0</v>
      </c>
      <c r="F5">
        <f t="shared" si="0"/>
        <v>1.0458441122530484</v>
      </c>
      <c r="G5">
        <f t="shared" si="1"/>
        <v>0</v>
      </c>
      <c r="H5">
        <v>0</v>
      </c>
      <c r="I5">
        <v>0</v>
      </c>
      <c r="J5">
        <v>0</v>
      </c>
      <c r="K5">
        <f t="shared" ref="K5:K42" si="9">H5+K4*0.4</f>
        <v>0</v>
      </c>
      <c r="L5">
        <f t="shared" ref="L5:L42" si="10">I5+L4*0.4</f>
        <v>0</v>
      </c>
      <c r="M5">
        <f t="shared" ref="M5:M42" si="11">J5+M4*0.4</f>
        <v>0</v>
      </c>
      <c r="N5">
        <f t="shared" ref="N5:N42" si="12">K4</f>
        <v>0</v>
      </c>
      <c r="O5">
        <f t="shared" ref="O5:O42" si="13">L4</f>
        <v>0</v>
      </c>
      <c r="P5">
        <f t="shared" ref="P5:P42" si="14">M4</f>
        <v>0</v>
      </c>
      <c r="U5">
        <v>0</v>
      </c>
      <c r="V5">
        <v>0</v>
      </c>
      <c r="X5">
        <f t="shared" si="3"/>
        <v>0</v>
      </c>
      <c r="Y5">
        <f t="shared" si="4"/>
        <v>0</v>
      </c>
      <c r="AA5">
        <f t="shared" si="5"/>
        <v>0</v>
      </c>
      <c r="AB5">
        <f t="shared" si="6"/>
        <v>0</v>
      </c>
      <c r="AD5">
        <v>143.89370793869242</v>
      </c>
      <c r="AF5">
        <f t="shared" si="7"/>
        <v>0</v>
      </c>
      <c r="AG5">
        <f t="shared" si="8"/>
        <v>0</v>
      </c>
    </row>
    <row r="6" spans="1:33" x14ac:dyDescent="0.3">
      <c r="A6" s="2">
        <v>42826</v>
      </c>
      <c r="B6" s="3">
        <v>1</v>
      </c>
      <c r="C6">
        <v>342856.8749</v>
      </c>
      <c r="D6">
        <v>394533.87192821241</v>
      </c>
      <c r="E6" s="3">
        <v>0</v>
      </c>
      <c r="F6">
        <f t="shared" si="0"/>
        <v>0.86901759087084085</v>
      </c>
      <c r="G6">
        <f t="shared" si="1"/>
        <v>0</v>
      </c>
      <c r="H6">
        <v>0</v>
      </c>
      <c r="I6">
        <v>0</v>
      </c>
      <c r="J6"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>
        <f t="shared" si="14"/>
        <v>0</v>
      </c>
      <c r="U6">
        <v>0</v>
      </c>
      <c r="V6">
        <v>0</v>
      </c>
      <c r="X6">
        <f t="shared" si="3"/>
        <v>0</v>
      </c>
      <c r="Y6">
        <f t="shared" si="4"/>
        <v>0</v>
      </c>
      <c r="AA6">
        <f t="shared" si="5"/>
        <v>0</v>
      </c>
      <c r="AB6">
        <f t="shared" si="6"/>
        <v>0</v>
      </c>
      <c r="AD6">
        <v>139.99798366025078</v>
      </c>
      <c r="AF6">
        <f t="shared" si="7"/>
        <v>0</v>
      </c>
      <c r="AG6">
        <f t="shared" si="8"/>
        <v>0</v>
      </c>
    </row>
    <row r="7" spans="1:33" x14ac:dyDescent="0.3">
      <c r="A7" s="2">
        <v>42856</v>
      </c>
      <c r="B7" s="3">
        <v>1</v>
      </c>
      <c r="C7">
        <v>319240.74479999999</v>
      </c>
      <c r="D7">
        <v>324497.43600121507</v>
      </c>
      <c r="E7" s="3">
        <v>0</v>
      </c>
      <c r="F7">
        <f t="shared" si="0"/>
        <v>0.9838005154493874</v>
      </c>
      <c r="G7">
        <f t="shared" si="1"/>
        <v>0</v>
      </c>
      <c r="H7">
        <v>0</v>
      </c>
      <c r="I7">
        <v>0</v>
      </c>
      <c r="J7"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0</v>
      </c>
      <c r="U7">
        <v>0</v>
      </c>
      <c r="V7">
        <v>0</v>
      </c>
      <c r="X7">
        <f t="shared" si="3"/>
        <v>0</v>
      </c>
      <c r="Y7">
        <f t="shared" si="4"/>
        <v>0</v>
      </c>
      <c r="AA7">
        <f t="shared" si="5"/>
        <v>0</v>
      </c>
      <c r="AB7">
        <f t="shared" si="6"/>
        <v>0</v>
      </c>
      <c r="AD7">
        <v>138.66743463975723</v>
      </c>
      <c r="AF7">
        <f t="shared" si="7"/>
        <v>0</v>
      </c>
      <c r="AG7">
        <f t="shared" si="8"/>
        <v>0</v>
      </c>
    </row>
    <row r="8" spans="1:33" x14ac:dyDescent="0.3">
      <c r="A8" s="2">
        <v>42887</v>
      </c>
      <c r="B8" s="3">
        <v>1</v>
      </c>
      <c r="C8">
        <v>277073.3</v>
      </c>
      <c r="D8">
        <v>273440.88538338186</v>
      </c>
      <c r="E8" s="3">
        <v>0</v>
      </c>
      <c r="F8">
        <f t="shared" si="0"/>
        <v>1.0132840947012194</v>
      </c>
      <c r="G8">
        <f t="shared" si="1"/>
        <v>0</v>
      </c>
      <c r="H8">
        <v>0</v>
      </c>
      <c r="I8">
        <v>0</v>
      </c>
      <c r="J8"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U8">
        <v>0</v>
      </c>
      <c r="V8">
        <v>0</v>
      </c>
      <c r="X8">
        <f t="shared" si="3"/>
        <v>0</v>
      </c>
      <c r="Y8">
        <f t="shared" si="4"/>
        <v>0</v>
      </c>
      <c r="AA8">
        <f t="shared" si="5"/>
        <v>0</v>
      </c>
      <c r="AB8">
        <f t="shared" si="6"/>
        <v>0</v>
      </c>
      <c r="AD8">
        <v>145.35727256029011</v>
      </c>
      <c r="AF8">
        <f t="shared" si="7"/>
        <v>0</v>
      </c>
      <c r="AG8">
        <f t="shared" si="8"/>
        <v>0</v>
      </c>
    </row>
    <row r="9" spans="1:33" x14ac:dyDescent="0.3">
      <c r="A9" s="2">
        <v>42917</v>
      </c>
      <c r="B9" s="3">
        <v>1</v>
      </c>
      <c r="C9">
        <v>294341.14760000003</v>
      </c>
      <c r="D9">
        <v>269749.67560535087</v>
      </c>
      <c r="E9" s="3">
        <v>0</v>
      </c>
      <c r="F9">
        <f t="shared" si="0"/>
        <v>1.0911640465904655</v>
      </c>
      <c r="G9">
        <f t="shared" si="1"/>
        <v>0</v>
      </c>
      <c r="H9">
        <v>0</v>
      </c>
      <c r="I9">
        <v>0</v>
      </c>
      <c r="J9"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>
        <f t="shared" si="14"/>
        <v>0</v>
      </c>
      <c r="U9">
        <v>0</v>
      </c>
      <c r="V9">
        <v>0</v>
      </c>
      <c r="X9">
        <f t="shared" si="3"/>
        <v>0</v>
      </c>
      <c r="Y9">
        <f t="shared" si="4"/>
        <v>0</v>
      </c>
      <c r="AA9">
        <f t="shared" si="5"/>
        <v>0</v>
      </c>
      <c r="AB9">
        <f t="shared" si="6"/>
        <v>0</v>
      </c>
      <c r="AD9">
        <v>143.1528037756344</v>
      </c>
      <c r="AF9">
        <f t="shared" si="7"/>
        <v>0</v>
      </c>
      <c r="AG9">
        <f t="shared" si="8"/>
        <v>0</v>
      </c>
    </row>
    <row r="10" spans="1:33" x14ac:dyDescent="0.3">
      <c r="A10" s="2">
        <v>42948</v>
      </c>
      <c r="B10" s="3">
        <v>1</v>
      </c>
      <c r="C10">
        <v>318765.29509999999</v>
      </c>
      <c r="D10">
        <v>324333.60337862518</v>
      </c>
      <c r="E10" s="3">
        <v>0</v>
      </c>
      <c r="F10">
        <f t="shared" si="0"/>
        <v>0.98283154067102696</v>
      </c>
      <c r="G10">
        <f t="shared" si="1"/>
        <v>0</v>
      </c>
      <c r="H10">
        <v>0</v>
      </c>
      <c r="I10">
        <v>0</v>
      </c>
      <c r="J10"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>
        <f t="shared" si="14"/>
        <v>0</v>
      </c>
      <c r="U10">
        <v>0</v>
      </c>
      <c r="V10">
        <v>0</v>
      </c>
      <c r="X10">
        <f t="shared" si="3"/>
        <v>0</v>
      </c>
      <c r="Y10">
        <f t="shared" si="4"/>
        <v>0</v>
      </c>
      <c r="AA10">
        <f t="shared" si="5"/>
        <v>0</v>
      </c>
      <c r="AB10">
        <f t="shared" si="6"/>
        <v>0</v>
      </c>
      <c r="AD10">
        <v>148.15552659039011</v>
      </c>
      <c r="AF10">
        <f t="shared" si="7"/>
        <v>0</v>
      </c>
      <c r="AG10">
        <f t="shared" si="8"/>
        <v>0</v>
      </c>
    </row>
    <row r="11" spans="1:33" x14ac:dyDescent="0.3">
      <c r="A11" s="2">
        <v>42979</v>
      </c>
      <c r="B11" s="3">
        <v>1</v>
      </c>
      <c r="C11">
        <v>324336.62430000002</v>
      </c>
      <c r="D11">
        <v>314111.87933867885</v>
      </c>
      <c r="E11" s="3">
        <v>0</v>
      </c>
      <c r="F11">
        <f t="shared" si="0"/>
        <v>1.0325512839019271</v>
      </c>
      <c r="G11">
        <f t="shared" si="1"/>
        <v>0</v>
      </c>
      <c r="H11">
        <v>0</v>
      </c>
      <c r="I11">
        <v>0</v>
      </c>
      <c r="J11"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0</v>
      </c>
      <c r="U11">
        <v>0</v>
      </c>
      <c r="V11">
        <v>0</v>
      </c>
      <c r="X11">
        <f t="shared" si="3"/>
        <v>0</v>
      </c>
      <c r="Y11">
        <f t="shared" si="4"/>
        <v>0</v>
      </c>
      <c r="AA11">
        <f t="shared" si="5"/>
        <v>0</v>
      </c>
      <c r="AB11">
        <f t="shared" si="6"/>
        <v>0</v>
      </c>
      <c r="AD11">
        <v>146.88276570091239</v>
      </c>
      <c r="AF11">
        <f t="shared" si="7"/>
        <v>0</v>
      </c>
      <c r="AG11">
        <f t="shared" si="8"/>
        <v>0</v>
      </c>
    </row>
    <row r="12" spans="1:33" x14ac:dyDescent="0.3">
      <c r="A12" s="2">
        <v>43009</v>
      </c>
      <c r="B12" s="3">
        <v>1</v>
      </c>
      <c r="C12">
        <v>320276.56910000002</v>
      </c>
      <c r="D12">
        <v>298007.68641053449</v>
      </c>
      <c r="E12" s="3">
        <v>0</v>
      </c>
      <c r="F12">
        <f t="shared" si="0"/>
        <v>1.0747258668314614</v>
      </c>
      <c r="G12">
        <f t="shared" si="1"/>
        <v>0</v>
      </c>
      <c r="H12">
        <v>0</v>
      </c>
      <c r="I12">
        <v>0</v>
      </c>
      <c r="J12"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>
        <f t="shared" si="14"/>
        <v>0</v>
      </c>
      <c r="U12">
        <v>0</v>
      </c>
      <c r="V12">
        <v>0</v>
      </c>
      <c r="X12">
        <f t="shared" si="3"/>
        <v>0</v>
      </c>
      <c r="Y12">
        <f t="shared" si="4"/>
        <v>0</v>
      </c>
      <c r="AA12">
        <f t="shared" si="5"/>
        <v>0</v>
      </c>
      <c r="AB12">
        <f t="shared" si="6"/>
        <v>0</v>
      </c>
      <c r="AD12">
        <v>147.38168134209428</v>
      </c>
      <c r="AF12">
        <f t="shared" si="7"/>
        <v>0</v>
      </c>
      <c r="AG12">
        <f t="shared" si="8"/>
        <v>0</v>
      </c>
    </row>
    <row r="13" spans="1:33" x14ac:dyDescent="0.3">
      <c r="A13" s="2">
        <v>43040</v>
      </c>
      <c r="B13" s="3">
        <v>1</v>
      </c>
      <c r="C13">
        <v>305011.72220000002</v>
      </c>
      <c r="D13">
        <v>284719.18076573609</v>
      </c>
      <c r="E13" s="3">
        <v>0</v>
      </c>
      <c r="F13">
        <f t="shared" si="0"/>
        <v>1.0712721263797131</v>
      </c>
      <c r="G13">
        <f t="shared" si="1"/>
        <v>0</v>
      </c>
      <c r="H13">
        <v>0</v>
      </c>
      <c r="I13">
        <v>0</v>
      </c>
      <c r="J13"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>
        <f t="shared" si="14"/>
        <v>0</v>
      </c>
      <c r="U13">
        <v>0</v>
      </c>
      <c r="V13">
        <v>0</v>
      </c>
      <c r="X13">
        <f t="shared" si="3"/>
        <v>0</v>
      </c>
      <c r="Y13">
        <f t="shared" si="4"/>
        <v>0</v>
      </c>
      <c r="AA13">
        <f t="shared" si="5"/>
        <v>0</v>
      </c>
      <c r="AB13">
        <f t="shared" si="6"/>
        <v>0</v>
      </c>
      <c r="AD13">
        <v>154.01841664167461</v>
      </c>
      <c r="AF13">
        <f t="shared" si="7"/>
        <v>0</v>
      </c>
      <c r="AG13">
        <f t="shared" si="8"/>
        <v>0</v>
      </c>
    </row>
    <row r="14" spans="1:33" x14ac:dyDescent="0.3">
      <c r="A14" s="2">
        <v>43070</v>
      </c>
      <c r="B14" s="3">
        <v>1</v>
      </c>
      <c r="C14">
        <v>337200.14309999999</v>
      </c>
      <c r="D14">
        <v>349414.47003097611</v>
      </c>
      <c r="E14" s="3">
        <v>0</v>
      </c>
      <c r="F14">
        <f t="shared" si="0"/>
        <v>0.96504344273466036</v>
      </c>
      <c r="G14">
        <f t="shared" si="1"/>
        <v>0</v>
      </c>
      <c r="H14">
        <v>0</v>
      </c>
      <c r="I14">
        <v>0</v>
      </c>
      <c r="J14"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U14">
        <v>0</v>
      </c>
      <c r="V14">
        <v>0</v>
      </c>
      <c r="X14">
        <f t="shared" si="3"/>
        <v>0</v>
      </c>
      <c r="Y14">
        <f t="shared" si="4"/>
        <v>0</v>
      </c>
      <c r="AA14">
        <f t="shared" si="5"/>
        <v>0</v>
      </c>
      <c r="AB14">
        <f t="shared" si="6"/>
        <v>0</v>
      </c>
      <c r="AD14">
        <v>143.26504403821073</v>
      </c>
      <c r="AF14">
        <f t="shared" si="7"/>
        <v>0</v>
      </c>
      <c r="AG14">
        <f t="shared" si="8"/>
        <v>0</v>
      </c>
    </row>
    <row r="15" spans="1:33" x14ac:dyDescent="0.3">
      <c r="A15" s="2">
        <v>43101</v>
      </c>
      <c r="B15" s="3">
        <v>1</v>
      </c>
      <c r="C15">
        <v>324929.92479999998</v>
      </c>
      <c r="D15">
        <v>313254.6981781642</v>
      </c>
      <c r="E15" s="3">
        <v>0</v>
      </c>
      <c r="F15">
        <f t="shared" si="0"/>
        <v>1.0372707151392682</v>
      </c>
      <c r="G15">
        <f t="shared" si="1"/>
        <v>0</v>
      </c>
      <c r="H15">
        <v>0</v>
      </c>
      <c r="I15">
        <v>0</v>
      </c>
      <c r="J15"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U15">
        <v>0</v>
      </c>
      <c r="V15">
        <v>0</v>
      </c>
      <c r="X15">
        <f t="shared" si="3"/>
        <v>0</v>
      </c>
      <c r="Y15">
        <f t="shared" si="4"/>
        <v>0</v>
      </c>
      <c r="AA15">
        <f t="shared" si="5"/>
        <v>0</v>
      </c>
      <c r="AB15">
        <f t="shared" si="6"/>
        <v>0</v>
      </c>
      <c r="AD15">
        <v>150.68673020917845</v>
      </c>
      <c r="AF15">
        <f t="shared" si="7"/>
        <v>0</v>
      </c>
      <c r="AG15">
        <f t="shared" si="8"/>
        <v>0</v>
      </c>
    </row>
    <row r="16" spans="1:33" x14ac:dyDescent="0.3">
      <c r="A16" s="2">
        <v>43132</v>
      </c>
      <c r="B16" s="3">
        <v>1</v>
      </c>
      <c r="C16">
        <v>307777.25150000001</v>
      </c>
      <c r="D16">
        <v>326689.97962296352</v>
      </c>
      <c r="E16" s="3">
        <v>0</v>
      </c>
      <c r="F16">
        <f t="shared" si="0"/>
        <v>0.94210802503097613</v>
      </c>
      <c r="G16">
        <f t="shared" si="1"/>
        <v>0</v>
      </c>
      <c r="H16">
        <v>0</v>
      </c>
      <c r="I16">
        <v>0</v>
      </c>
      <c r="J16"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0</v>
      </c>
      <c r="P16">
        <f t="shared" si="14"/>
        <v>0</v>
      </c>
      <c r="U16">
        <v>0</v>
      </c>
      <c r="V16">
        <v>0</v>
      </c>
      <c r="X16">
        <f t="shared" si="3"/>
        <v>0</v>
      </c>
      <c r="Y16">
        <f t="shared" si="4"/>
        <v>0</v>
      </c>
      <c r="AA16">
        <f t="shared" si="5"/>
        <v>0</v>
      </c>
      <c r="AB16">
        <f t="shared" si="6"/>
        <v>0</v>
      </c>
      <c r="AD16">
        <v>148.75328219138223</v>
      </c>
      <c r="AF16">
        <f t="shared" si="7"/>
        <v>0</v>
      </c>
      <c r="AG16">
        <f t="shared" si="8"/>
        <v>0</v>
      </c>
    </row>
    <row r="17" spans="1:33" x14ac:dyDescent="0.3">
      <c r="A17" s="2">
        <v>43160</v>
      </c>
      <c r="B17" s="3">
        <v>1</v>
      </c>
      <c r="C17">
        <v>383787.65259999997</v>
      </c>
      <c r="D17">
        <v>364292.58567214536</v>
      </c>
      <c r="E17" s="3">
        <v>0</v>
      </c>
      <c r="F17">
        <f t="shared" si="0"/>
        <v>1.053514860567049</v>
      </c>
      <c r="G17">
        <f t="shared" si="1"/>
        <v>0</v>
      </c>
      <c r="H17">
        <v>0</v>
      </c>
      <c r="I17">
        <v>0</v>
      </c>
      <c r="J17"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0</v>
      </c>
      <c r="U17">
        <v>0</v>
      </c>
      <c r="V17">
        <v>0</v>
      </c>
      <c r="X17">
        <f t="shared" si="3"/>
        <v>0</v>
      </c>
      <c r="Y17">
        <f t="shared" si="4"/>
        <v>0</v>
      </c>
      <c r="AA17">
        <f t="shared" si="5"/>
        <v>0</v>
      </c>
      <c r="AB17">
        <f t="shared" si="6"/>
        <v>0</v>
      </c>
      <c r="AD17">
        <v>145.87603227849894</v>
      </c>
      <c r="AF17">
        <f t="shared" si="7"/>
        <v>0</v>
      </c>
      <c r="AG17">
        <f t="shared" si="8"/>
        <v>0</v>
      </c>
    </row>
    <row r="18" spans="1:33" x14ac:dyDescent="0.3">
      <c r="A18" s="2">
        <v>43191</v>
      </c>
      <c r="B18" s="3">
        <v>2</v>
      </c>
      <c r="C18">
        <v>405003.72039999999</v>
      </c>
      <c r="D18">
        <v>407818.01832959772</v>
      </c>
      <c r="E18" s="3">
        <v>0</v>
      </c>
      <c r="F18">
        <f t="shared" si="0"/>
        <v>0.99309913293893937</v>
      </c>
      <c r="G18">
        <f t="shared" si="1"/>
        <v>0</v>
      </c>
      <c r="H18">
        <v>0</v>
      </c>
      <c r="I18">
        <v>0</v>
      </c>
      <c r="J18"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0</v>
      </c>
      <c r="U18">
        <v>0</v>
      </c>
      <c r="V18">
        <v>0</v>
      </c>
      <c r="X18">
        <f t="shared" si="3"/>
        <v>0</v>
      </c>
      <c r="Y18">
        <f t="shared" si="4"/>
        <v>0</v>
      </c>
      <c r="AA18">
        <f t="shared" si="5"/>
        <v>0</v>
      </c>
      <c r="AB18">
        <f t="shared" si="6"/>
        <v>0</v>
      </c>
      <c r="AD18">
        <v>140.8919956799553</v>
      </c>
      <c r="AF18">
        <f t="shared" si="7"/>
        <v>0</v>
      </c>
      <c r="AG18">
        <f t="shared" si="8"/>
        <v>0</v>
      </c>
    </row>
    <row r="19" spans="1:33" x14ac:dyDescent="0.3">
      <c r="A19" s="2">
        <v>43221</v>
      </c>
      <c r="B19" s="3">
        <v>2</v>
      </c>
      <c r="C19">
        <v>379593.45529999997</v>
      </c>
      <c r="D19">
        <v>352130.42929748731</v>
      </c>
      <c r="E19" s="3">
        <v>0</v>
      </c>
      <c r="F19">
        <f t="shared" si="0"/>
        <v>1.0779910615998236</v>
      </c>
      <c r="G19">
        <f t="shared" si="1"/>
        <v>0</v>
      </c>
      <c r="H19">
        <v>0</v>
      </c>
      <c r="I19">
        <v>0</v>
      </c>
      <c r="J19">
        <v>0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0</v>
      </c>
      <c r="U19">
        <v>0</v>
      </c>
      <c r="V19">
        <v>0</v>
      </c>
      <c r="X19">
        <f t="shared" si="3"/>
        <v>0</v>
      </c>
      <c r="Y19">
        <f t="shared" si="4"/>
        <v>0</v>
      </c>
      <c r="AA19">
        <f t="shared" si="5"/>
        <v>0</v>
      </c>
      <c r="AB19">
        <f t="shared" si="6"/>
        <v>0</v>
      </c>
      <c r="AD19">
        <v>139.87338813879873</v>
      </c>
      <c r="AF19">
        <f t="shared" si="7"/>
        <v>0</v>
      </c>
      <c r="AG19">
        <f t="shared" si="8"/>
        <v>0</v>
      </c>
    </row>
    <row r="20" spans="1:33" x14ac:dyDescent="0.3">
      <c r="A20" s="2">
        <v>43252</v>
      </c>
      <c r="B20" s="3">
        <v>2</v>
      </c>
      <c r="C20">
        <v>349825.61080000002</v>
      </c>
      <c r="D20">
        <v>385086.15614322643</v>
      </c>
      <c r="E20" s="3">
        <v>0</v>
      </c>
      <c r="F20">
        <f t="shared" si="0"/>
        <v>0.90843465863230921</v>
      </c>
      <c r="G20">
        <f t="shared" si="1"/>
        <v>0</v>
      </c>
      <c r="H20">
        <v>0</v>
      </c>
      <c r="I20">
        <v>0</v>
      </c>
      <c r="J20">
        <v>0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U20">
        <v>0</v>
      </c>
      <c r="V20">
        <v>0</v>
      </c>
      <c r="X20">
        <f t="shared" si="3"/>
        <v>0</v>
      </c>
      <c r="Y20">
        <f t="shared" si="4"/>
        <v>0</v>
      </c>
      <c r="AA20">
        <f t="shared" si="5"/>
        <v>0</v>
      </c>
      <c r="AB20">
        <f t="shared" si="6"/>
        <v>0</v>
      </c>
      <c r="AD20">
        <v>143.32908518079935</v>
      </c>
      <c r="AF20">
        <f t="shared" si="7"/>
        <v>0</v>
      </c>
      <c r="AG20">
        <f t="shared" si="8"/>
        <v>0</v>
      </c>
    </row>
    <row r="21" spans="1:33" x14ac:dyDescent="0.3">
      <c r="A21" s="2">
        <v>43282</v>
      </c>
      <c r="B21" s="3">
        <v>2</v>
      </c>
      <c r="C21">
        <v>358538.53749999998</v>
      </c>
      <c r="D21">
        <v>321590.82296333648</v>
      </c>
      <c r="E21" s="3">
        <v>0</v>
      </c>
      <c r="F21">
        <f t="shared" si="0"/>
        <v>1.114890450530287</v>
      </c>
      <c r="G21">
        <f t="shared" si="1"/>
        <v>0</v>
      </c>
      <c r="H21">
        <v>0</v>
      </c>
      <c r="I21">
        <v>0</v>
      </c>
      <c r="J21"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>
        <f t="shared" si="14"/>
        <v>0</v>
      </c>
      <c r="U21">
        <v>0</v>
      </c>
      <c r="V21">
        <v>0</v>
      </c>
      <c r="X21">
        <f t="shared" si="3"/>
        <v>0</v>
      </c>
      <c r="Y21">
        <f t="shared" si="4"/>
        <v>0</v>
      </c>
      <c r="AA21">
        <f t="shared" si="5"/>
        <v>0</v>
      </c>
      <c r="AB21">
        <f t="shared" si="6"/>
        <v>0</v>
      </c>
      <c r="AD21">
        <v>149.38246126843805</v>
      </c>
      <c r="AF21">
        <f t="shared" si="7"/>
        <v>0</v>
      </c>
      <c r="AG21">
        <f t="shared" si="8"/>
        <v>0</v>
      </c>
    </row>
    <row r="22" spans="1:33" x14ac:dyDescent="0.3">
      <c r="A22" s="2">
        <v>43313</v>
      </c>
      <c r="B22" s="3">
        <v>2</v>
      </c>
      <c r="C22">
        <v>366573.32939999999</v>
      </c>
      <c r="D22">
        <v>362174.63060776895</v>
      </c>
      <c r="E22" s="3">
        <v>0</v>
      </c>
      <c r="F22">
        <f t="shared" si="0"/>
        <v>1.0121452427102626</v>
      </c>
      <c r="G22">
        <f t="shared" si="1"/>
        <v>0</v>
      </c>
      <c r="H22">
        <v>0</v>
      </c>
      <c r="I22">
        <v>0</v>
      </c>
      <c r="J22"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U22">
        <v>0</v>
      </c>
      <c r="V22">
        <v>0</v>
      </c>
      <c r="X22">
        <f t="shared" si="3"/>
        <v>0</v>
      </c>
      <c r="Y22">
        <f t="shared" si="4"/>
        <v>0</v>
      </c>
      <c r="AA22">
        <f t="shared" si="5"/>
        <v>0</v>
      </c>
      <c r="AB22">
        <f t="shared" si="6"/>
        <v>0</v>
      </c>
      <c r="AD22">
        <v>152.5638114554967</v>
      </c>
      <c r="AF22">
        <f t="shared" si="7"/>
        <v>0</v>
      </c>
      <c r="AG22">
        <f t="shared" si="8"/>
        <v>0</v>
      </c>
    </row>
    <row r="23" spans="1:33" x14ac:dyDescent="0.3">
      <c r="A23" s="2">
        <v>43344</v>
      </c>
      <c r="B23" s="3">
        <v>2</v>
      </c>
      <c r="C23">
        <v>351914.15419999999</v>
      </c>
      <c r="D23">
        <v>352462.77957013511</v>
      </c>
      <c r="E23" s="3">
        <v>0</v>
      </c>
      <c r="F23">
        <f t="shared" si="0"/>
        <v>0.9984434516155033</v>
      </c>
      <c r="G23">
        <f t="shared" si="1"/>
        <v>0</v>
      </c>
      <c r="H23">
        <v>827.97</v>
      </c>
      <c r="I23">
        <v>0</v>
      </c>
      <c r="J23">
        <v>0</v>
      </c>
      <c r="K23">
        <f t="shared" si="9"/>
        <v>827.97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U23">
        <v>0</v>
      </c>
      <c r="V23">
        <v>0</v>
      </c>
      <c r="X23">
        <f t="shared" si="3"/>
        <v>0</v>
      </c>
      <c r="Y23">
        <f t="shared" si="4"/>
        <v>0</v>
      </c>
      <c r="AA23">
        <f t="shared" si="5"/>
        <v>0</v>
      </c>
      <c r="AB23">
        <f t="shared" si="6"/>
        <v>0</v>
      </c>
      <c r="AD23">
        <v>152.93614705529126</v>
      </c>
      <c r="AF23">
        <f t="shared" si="7"/>
        <v>0</v>
      </c>
      <c r="AG23">
        <f t="shared" si="8"/>
        <v>0</v>
      </c>
    </row>
    <row r="24" spans="1:33" x14ac:dyDescent="0.3">
      <c r="A24" s="2">
        <v>43374</v>
      </c>
      <c r="B24" s="3">
        <v>2</v>
      </c>
      <c r="C24">
        <v>441097.76040000003</v>
      </c>
      <c r="D24">
        <v>477955.86955366784</v>
      </c>
      <c r="E24" s="3">
        <v>41289.380565638639</v>
      </c>
      <c r="F24">
        <f t="shared" si="0"/>
        <v>0.92288386543283329</v>
      </c>
      <c r="G24">
        <f t="shared" si="1"/>
        <v>38105.303137743889</v>
      </c>
      <c r="H24">
        <v>270.04000000000002</v>
      </c>
      <c r="I24">
        <v>0</v>
      </c>
      <c r="J24">
        <v>0</v>
      </c>
      <c r="K24">
        <f t="shared" si="9"/>
        <v>601.22800000000007</v>
      </c>
      <c r="L24">
        <f t="shared" si="10"/>
        <v>0</v>
      </c>
      <c r="M24">
        <f t="shared" si="11"/>
        <v>0</v>
      </c>
      <c r="N24">
        <f t="shared" si="12"/>
        <v>827.97</v>
      </c>
      <c r="O24">
        <f t="shared" si="13"/>
        <v>0</v>
      </c>
      <c r="P24">
        <f t="shared" si="14"/>
        <v>0</v>
      </c>
      <c r="U24">
        <v>827.97</v>
      </c>
      <c r="V24">
        <v>0</v>
      </c>
      <c r="X24">
        <f t="shared" si="3"/>
        <v>39730.583867024361</v>
      </c>
      <c r="Y24">
        <f t="shared" si="4"/>
        <v>0</v>
      </c>
      <c r="AA24">
        <f t="shared" si="5"/>
        <v>43050.469680050897</v>
      </c>
      <c r="AB24">
        <f t="shared" si="6"/>
        <v>0</v>
      </c>
      <c r="AD24">
        <v>159.71919619978055</v>
      </c>
      <c r="AF24">
        <f t="shared" si="7"/>
        <v>6875986.4133207537</v>
      </c>
      <c r="AG24">
        <f t="shared" si="8"/>
        <v>0</v>
      </c>
    </row>
    <row r="25" spans="1:33" x14ac:dyDescent="0.3">
      <c r="A25" s="2">
        <v>43405</v>
      </c>
      <c r="B25" s="3">
        <v>2</v>
      </c>
      <c r="C25">
        <v>444832.82740000001</v>
      </c>
      <c r="D25">
        <v>488523.88666893501</v>
      </c>
      <c r="E25" s="3">
        <v>29982.163241080943</v>
      </c>
      <c r="F25">
        <f t="shared" si="0"/>
        <v>0.91056515257248061</v>
      </c>
      <c r="G25">
        <f t="shared" si="1"/>
        <v>27300.713046067889</v>
      </c>
      <c r="H25">
        <v>399.28</v>
      </c>
      <c r="I25">
        <v>0</v>
      </c>
      <c r="J25">
        <v>0</v>
      </c>
      <c r="K25">
        <f t="shared" si="9"/>
        <v>639.77120000000002</v>
      </c>
      <c r="L25">
        <f t="shared" si="10"/>
        <v>0</v>
      </c>
      <c r="M25">
        <f t="shared" si="11"/>
        <v>0</v>
      </c>
      <c r="N25">
        <f t="shared" si="12"/>
        <v>601.22800000000007</v>
      </c>
      <c r="O25">
        <f t="shared" si="13"/>
        <v>0</v>
      </c>
      <c r="P25">
        <f t="shared" si="14"/>
        <v>0</v>
      </c>
      <c r="U25">
        <v>601.22799999999995</v>
      </c>
      <c r="V25">
        <v>0</v>
      </c>
      <c r="X25">
        <f t="shared" si="3"/>
        <v>28850.247565978621</v>
      </c>
      <c r="Y25">
        <f t="shared" si="4"/>
        <v>0</v>
      </c>
      <c r="AA25">
        <f t="shared" si="5"/>
        <v>31683.891574888876</v>
      </c>
      <c r="AB25">
        <f t="shared" si="6"/>
        <v>0</v>
      </c>
      <c r="AD25">
        <v>161.53710043434899</v>
      </c>
      <c r="AF25">
        <f t="shared" si="7"/>
        <v>5118123.9754838478</v>
      </c>
      <c r="AG25">
        <f t="shared" si="8"/>
        <v>0</v>
      </c>
    </row>
    <row r="26" spans="1:33" x14ac:dyDescent="0.3">
      <c r="A26" s="2">
        <v>43435</v>
      </c>
      <c r="B26" s="3">
        <v>2</v>
      </c>
      <c r="C26">
        <v>507494.86839999998</v>
      </c>
      <c r="D26">
        <v>543947.93172718887</v>
      </c>
      <c r="E26" s="3">
        <v>31904.243573722852</v>
      </c>
      <c r="F26">
        <f t="shared" si="0"/>
        <v>0.93298427808808815</v>
      </c>
      <c r="G26">
        <f t="shared" si="1"/>
        <v>29766.15765857634</v>
      </c>
      <c r="H26">
        <v>277.67</v>
      </c>
      <c r="I26">
        <v>0</v>
      </c>
      <c r="J26">
        <v>0</v>
      </c>
      <c r="K26">
        <f t="shared" si="9"/>
        <v>533.57848000000001</v>
      </c>
      <c r="L26">
        <f t="shared" si="10"/>
        <v>0</v>
      </c>
      <c r="M26">
        <f t="shared" si="11"/>
        <v>0</v>
      </c>
      <c r="N26">
        <f t="shared" si="12"/>
        <v>639.77120000000002</v>
      </c>
      <c r="O26">
        <f t="shared" si="13"/>
        <v>0</v>
      </c>
      <c r="P26">
        <f t="shared" si="14"/>
        <v>0</v>
      </c>
      <c r="U26">
        <v>639.77120000000002</v>
      </c>
      <c r="V26">
        <v>0</v>
      </c>
      <c r="X26">
        <f t="shared" si="3"/>
        <v>30699.763659681888</v>
      </c>
      <c r="Y26">
        <f t="shared" si="4"/>
        <v>0</v>
      </c>
      <c r="AA26">
        <f t="shared" si="5"/>
        <v>32904.909954745621</v>
      </c>
      <c r="AB26">
        <f t="shared" si="6"/>
        <v>0</v>
      </c>
      <c r="AD26">
        <v>154.1775490045585</v>
      </c>
      <c r="AF26">
        <f t="shared" si="7"/>
        <v>5073198.3670383776</v>
      </c>
      <c r="AG26">
        <f t="shared" si="8"/>
        <v>0</v>
      </c>
    </row>
    <row r="27" spans="1:33" x14ac:dyDescent="0.3">
      <c r="A27" s="2">
        <v>43466</v>
      </c>
      <c r="B27" s="3">
        <v>2</v>
      </c>
      <c r="C27">
        <v>468417.52470000001</v>
      </c>
      <c r="D27">
        <v>473547.37910935091</v>
      </c>
      <c r="E27" s="3">
        <v>26608.602874929049</v>
      </c>
      <c r="F27">
        <f t="shared" si="0"/>
        <v>0.98916717812059451</v>
      </c>
      <c r="G27">
        <f t="shared" si="1"/>
        <v>26320.356619525104</v>
      </c>
      <c r="H27">
        <v>68.42</v>
      </c>
      <c r="I27">
        <v>0</v>
      </c>
      <c r="J27">
        <v>0</v>
      </c>
      <c r="K27">
        <f t="shared" si="9"/>
        <v>281.85139200000003</v>
      </c>
      <c r="L27">
        <f t="shared" si="10"/>
        <v>0</v>
      </c>
      <c r="M27">
        <f t="shared" si="11"/>
        <v>0</v>
      </c>
      <c r="N27">
        <f t="shared" si="12"/>
        <v>533.57848000000001</v>
      </c>
      <c r="O27">
        <f t="shared" si="13"/>
        <v>0</v>
      </c>
      <c r="P27">
        <f t="shared" si="14"/>
        <v>0</v>
      </c>
      <c r="U27">
        <v>533.57848000000001</v>
      </c>
      <c r="V27">
        <v>0</v>
      </c>
      <c r="X27">
        <f t="shared" si="3"/>
        <v>25604.049119266856</v>
      </c>
      <c r="Y27">
        <f t="shared" si="4"/>
        <v>0</v>
      </c>
      <c r="AA27">
        <f t="shared" si="5"/>
        <v>25884.450763837754</v>
      </c>
      <c r="AB27">
        <f t="shared" si="6"/>
        <v>0</v>
      </c>
      <c r="AD27">
        <v>157.45520949313996</v>
      </c>
      <c r="AF27">
        <f t="shared" si="7"/>
        <v>4075641.6176349404</v>
      </c>
      <c r="AG27">
        <f t="shared" si="8"/>
        <v>0</v>
      </c>
    </row>
    <row r="28" spans="1:33" x14ac:dyDescent="0.3">
      <c r="A28" s="2">
        <v>43497</v>
      </c>
      <c r="B28" s="3">
        <v>2</v>
      </c>
      <c r="C28">
        <v>511870.00589999999</v>
      </c>
      <c r="D28">
        <v>576452.63531550893</v>
      </c>
      <c r="E28" s="3">
        <v>14055.423973384299</v>
      </c>
      <c r="F28">
        <f t="shared" si="0"/>
        <v>0.88796541908397897</v>
      </c>
      <c r="G28">
        <f t="shared" si="1"/>
        <v>12480.730438929193</v>
      </c>
      <c r="H28">
        <v>0</v>
      </c>
      <c r="I28">
        <v>0</v>
      </c>
      <c r="J28">
        <v>225.76</v>
      </c>
      <c r="K28">
        <f t="shared" si="9"/>
        <v>112.74055680000002</v>
      </c>
      <c r="L28">
        <f t="shared" si="10"/>
        <v>0</v>
      </c>
      <c r="M28">
        <f t="shared" si="11"/>
        <v>225.76</v>
      </c>
      <c r="N28">
        <f t="shared" si="12"/>
        <v>281.85139200000003</v>
      </c>
      <c r="O28">
        <f t="shared" si="13"/>
        <v>0</v>
      </c>
      <c r="P28">
        <f t="shared" si="14"/>
        <v>0</v>
      </c>
      <c r="U28">
        <v>281.85139199999998</v>
      </c>
      <c r="V28">
        <v>0</v>
      </c>
      <c r="X28">
        <f t="shared" si="3"/>
        <v>13524.789989846922</v>
      </c>
      <c r="Y28">
        <f t="shared" si="4"/>
        <v>0</v>
      </c>
      <c r="AA28">
        <f t="shared" si="5"/>
        <v>15231.212499017172</v>
      </c>
      <c r="AB28">
        <f t="shared" si="6"/>
        <v>0</v>
      </c>
      <c r="AD28">
        <v>158.23556186971831</v>
      </c>
      <c r="AF28">
        <f t="shared" si="7"/>
        <v>2410119.4677390587</v>
      </c>
      <c r="AG28">
        <f t="shared" si="8"/>
        <v>0</v>
      </c>
    </row>
    <row r="29" spans="1:33" x14ac:dyDescent="0.3">
      <c r="A29" s="2">
        <v>43525</v>
      </c>
      <c r="B29" s="3">
        <v>2</v>
      </c>
      <c r="C29">
        <v>734594.08869999996</v>
      </c>
      <c r="D29">
        <v>733385.00244585413</v>
      </c>
      <c r="E29" s="3">
        <v>16880.416333195379</v>
      </c>
      <c r="F29">
        <f t="shared" si="0"/>
        <v>1.0016486378233991</v>
      </c>
      <c r="G29">
        <f t="shared" si="1"/>
        <v>16908.24602603701</v>
      </c>
      <c r="H29">
        <v>0</v>
      </c>
      <c r="I29">
        <v>0</v>
      </c>
      <c r="J29">
        <v>826.73</v>
      </c>
      <c r="K29">
        <f t="shared" si="9"/>
        <v>45.096222720000014</v>
      </c>
      <c r="L29">
        <f t="shared" si="10"/>
        <v>0</v>
      </c>
      <c r="M29">
        <f t="shared" si="11"/>
        <v>917.03399999999999</v>
      </c>
      <c r="N29">
        <f t="shared" si="12"/>
        <v>112.74055680000002</v>
      </c>
      <c r="O29">
        <f t="shared" si="13"/>
        <v>0</v>
      </c>
      <c r="P29">
        <f t="shared" si="14"/>
        <v>225.76</v>
      </c>
      <c r="U29">
        <v>112.74055679999999</v>
      </c>
      <c r="V29">
        <v>225.76</v>
      </c>
      <c r="X29">
        <f t="shared" si="3"/>
        <v>5409.9159959387698</v>
      </c>
      <c r="Y29">
        <f t="shared" si="4"/>
        <v>11871.759271617844</v>
      </c>
      <c r="AA29">
        <f t="shared" si="5"/>
        <v>5401.0116837922496</v>
      </c>
      <c r="AB29">
        <f t="shared" si="6"/>
        <v>11852.219254663389</v>
      </c>
      <c r="AD29">
        <v>167.38535355595727</v>
      </c>
      <c r="AF29">
        <f t="shared" si="7"/>
        <v>904050.25025142182</v>
      </c>
      <c r="AG29">
        <f t="shared" si="8"/>
        <v>1983887.9103645557</v>
      </c>
    </row>
    <row r="30" spans="1:33" x14ac:dyDescent="0.3">
      <c r="A30" s="2">
        <v>43556</v>
      </c>
      <c r="B30" s="3">
        <v>3</v>
      </c>
      <c r="C30">
        <v>776868.72010000004</v>
      </c>
      <c r="D30">
        <v>777925.5320275299</v>
      </c>
      <c r="E30" s="3">
        <v>47979.710520415887</v>
      </c>
      <c r="F30">
        <f t="shared" si="0"/>
        <v>0.99864149988138906</v>
      </c>
      <c r="G30">
        <f t="shared" si="1"/>
        <v>47914.530077982985</v>
      </c>
      <c r="H30">
        <v>0</v>
      </c>
      <c r="I30">
        <v>0</v>
      </c>
      <c r="J30">
        <v>585.15</v>
      </c>
      <c r="K30">
        <f t="shared" si="9"/>
        <v>18.038489088000006</v>
      </c>
      <c r="L30">
        <f t="shared" si="10"/>
        <v>0</v>
      </c>
      <c r="M30">
        <f t="shared" si="11"/>
        <v>951.96360000000004</v>
      </c>
      <c r="N30">
        <f t="shared" si="12"/>
        <v>45.096222720000014</v>
      </c>
      <c r="O30">
        <f t="shared" si="13"/>
        <v>0</v>
      </c>
      <c r="P30">
        <f t="shared" si="14"/>
        <v>917.03399999999999</v>
      </c>
      <c r="U30">
        <v>45.09622272</v>
      </c>
      <c r="V30">
        <v>917.03399999999999</v>
      </c>
      <c r="X30">
        <f t="shared" si="3"/>
        <v>2163.9663983755081</v>
      </c>
      <c r="Y30">
        <f t="shared" si="4"/>
        <v>48222.922093766829</v>
      </c>
      <c r="AA30">
        <f t="shared" si="5"/>
        <v>2166.9101460659576</v>
      </c>
      <c r="AB30">
        <f t="shared" si="6"/>
        <v>48288.522056708411</v>
      </c>
      <c r="AD30">
        <v>159.60729760510591</v>
      </c>
      <c r="AF30">
        <f t="shared" si="7"/>
        <v>345854.67256667285</v>
      </c>
      <c r="AG30">
        <f t="shared" si="8"/>
        <v>7707200.5108157806</v>
      </c>
    </row>
    <row r="31" spans="1:33" x14ac:dyDescent="0.3">
      <c r="A31" s="2">
        <v>43586</v>
      </c>
      <c r="B31" s="3">
        <v>3</v>
      </c>
      <c r="C31">
        <v>738975.83719999995</v>
      </c>
      <c r="D31">
        <v>670752.73656568502</v>
      </c>
      <c r="E31" s="3">
        <v>48372.266393491249</v>
      </c>
      <c r="F31">
        <f t="shared" si="0"/>
        <v>1.101711252023545</v>
      </c>
      <c r="G31">
        <f t="shared" si="1"/>
        <v>53292.270171589698</v>
      </c>
      <c r="H31">
        <v>0</v>
      </c>
      <c r="I31">
        <v>0</v>
      </c>
      <c r="J31">
        <v>276.18</v>
      </c>
      <c r="K31">
        <f t="shared" si="9"/>
        <v>7.2153956352000028</v>
      </c>
      <c r="L31">
        <f t="shared" si="10"/>
        <v>0</v>
      </c>
      <c r="M31">
        <f t="shared" si="11"/>
        <v>656.96544000000006</v>
      </c>
      <c r="N31">
        <f t="shared" si="12"/>
        <v>18.038489088000006</v>
      </c>
      <c r="O31">
        <f t="shared" si="13"/>
        <v>0</v>
      </c>
      <c r="P31">
        <f t="shared" si="14"/>
        <v>951.96360000000004</v>
      </c>
      <c r="U31">
        <v>18.038489087999999</v>
      </c>
      <c r="V31">
        <v>951.96360000000004</v>
      </c>
      <c r="X31">
        <f t="shared" si="3"/>
        <v>865.58655935020306</v>
      </c>
      <c r="Y31">
        <f t="shared" si="4"/>
        <v>50059.721361369164</v>
      </c>
      <c r="AA31">
        <f t="shared" si="5"/>
        <v>785.67461098391709</v>
      </c>
      <c r="AB31">
        <f t="shared" si="6"/>
        <v>45438.150213518304</v>
      </c>
      <c r="AD31">
        <v>152.95137275545386</v>
      </c>
      <c r="AF31">
        <f t="shared" si="7"/>
        <v>120170.01028909731</v>
      </c>
      <c r="AG31">
        <f t="shared" si="8"/>
        <v>6949827.4506261433</v>
      </c>
    </row>
    <row r="32" spans="1:33" x14ac:dyDescent="0.3">
      <c r="A32" s="2">
        <v>43617</v>
      </c>
      <c r="B32" s="3">
        <v>3</v>
      </c>
      <c r="C32">
        <v>635291.87540000002</v>
      </c>
      <c r="D32">
        <v>608527.1042025421</v>
      </c>
      <c r="E32" s="3">
        <v>33121.508372218392</v>
      </c>
      <c r="F32">
        <f t="shared" si="0"/>
        <v>1.043982874407102</v>
      </c>
      <c r="G32">
        <f t="shared" si="1"/>
        <v>34578.287515127449</v>
      </c>
      <c r="H32">
        <v>0</v>
      </c>
      <c r="I32">
        <v>1.22</v>
      </c>
      <c r="J32">
        <v>0</v>
      </c>
      <c r="K32">
        <f t="shared" si="9"/>
        <v>2.8861582540800015</v>
      </c>
      <c r="L32">
        <f t="shared" si="10"/>
        <v>1.22</v>
      </c>
      <c r="M32">
        <f t="shared" si="11"/>
        <v>262.78617600000001</v>
      </c>
      <c r="N32">
        <f t="shared" si="12"/>
        <v>7.2153956352000028</v>
      </c>
      <c r="O32">
        <f t="shared" si="13"/>
        <v>0</v>
      </c>
      <c r="P32">
        <f t="shared" si="14"/>
        <v>656.96544000000006</v>
      </c>
      <c r="U32">
        <v>7.2153956352000002</v>
      </c>
      <c r="V32">
        <v>656.96543999999994</v>
      </c>
      <c r="X32">
        <f t="shared" si="3"/>
        <v>346.23462374008125</v>
      </c>
      <c r="Y32">
        <f t="shared" si="4"/>
        <v>34547.021409693909</v>
      </c>
      <c r="AA32">
        <f t="shared" si="5"/>
        <v>331.64780019664073</v>
      </c>
      <c r="AB32">
        <f t="shared" si="6"/>
        <v>33091.559504090357</v>
      </c>
      <c r="AD32">
        <v>155.72394934678712</v>
      </c>
      <c r="AF32">
        <f t="shared" si="7"/>
        <v>51645.505238795056</v>
      </c>
      <c r="AG32">
        <f t="shared" si="8"/>
        <v>5153148.3360211588</v>
      </c>
    </row>
    <row r="33" spans="1:33" x14ac:dyDescent="0.3">
      <c r="A33" s="2">
        <v>43647</v>
      </c>
      <c r="B33" s="3">
        <v>3</v>
      </c>
      <c r="C33">
        <v>645204.93949999998</v>
      </c>
      <c r="D33">
        <v>623301.93059281097</v>
      </c>
      <c r="E33" s="3">
        <v>13309.44256321889</v>
      </c>
      <c r="F33">
        <f t="shared" si="0"/>
        <v>1.0351402872863837</v>
      </c>
      <c r="G33">
        <f t="shared" si="1"/>
        <v>13777.140198512026</v>
      </c>
      <c r="H33">
        <v>0</v>
      </c>
      <c r="I33">
        <v>852.58</v>
      </c>
      <c r="J33">
        <v>0</v>
      </c>
      <c r="K33">
        <f t="shared" si="9"/>
        <v>1.1544633016320007</v>
      </c>
      <c r="L33">
        <f t="shared" si="10"/>
        <v>853.0680000000001</v>
      </c>
      <c r="M33">
        <f t="shared" si="11"/>
        <v>105.11447040000002</v>
      </c>
      <c r="N33">
        <f t="shared" si="12"/>
        <v>2.8861582540800015</v>
      </c>
      <c r="O33">
        <f t="shared" si="13"/>
        <v>1.22</v>
      </c>
      <c r="P33">
        <f t="shared" si="14"/>
        <v>262.78617600000001</v>
      </c>
      <c r="U33">
        <v>4.1061582540800003</v>
      </c>
      <c r="V33">
        <v>262.78617600000001</v>
      </c>
      <c r="X33">
        <f t="shared" si="3"/>
        <v>197.03620286363002</v>
      </c>
      <c r="Y33">
        <f t="shared" si="4"/>
        <v>13818.808563877565</v>
      </c>
      <c r="AA33">
        <f t="shared" si="5"/>
        <v>190.34734256180838</v>
      </c>
      <c r="AB33">
        <f t="shared" si="6"/>
        <v>13349.696397290765</v>
      </c>
      <c r="AD33">
        <v>157.17803741787242</v>
      </c>
      <c r="AF33">
        <f t="shared" si="7"/>
        <v>29918.421731572496</v>
      </c>
      <c r="AG33">
        <f t="shared" si="8"/>
        <v>2098279.0798506043</v>
      </c>
    </row>
    <row r="34" spans="1:33" x14ac:dyDescent="0.3">
      <c r="A34" s="2">
        <v>43678</v>
      </c>
      <c r="B34" s="3">
        <v>3</v>
      </c>
      <c r="C34">
        <v>632524.07180000003</v>
      </c>
      <c r="D34">
        <v>603164.26787656441</v>
      </c>
      <c r="E34" s="3">
        <v>47840.414201335232</v>
      </c>
      <c r="F34">
        <f t="shared" si="0"/>
        <v>1.0486762984597822</v>
      </c>
      <c r="G34">
        <f t="shared" si="1"/>
        <v>50169.108481439027</v>
      </c>
      <c r="H34">
        <v>0</v>
      </c>
      <c r="I34">
        <v>236.39</v>
      </c>
      <c r="J34">
        <v>0</v>
      </c>
      <c r="K34">
        <f t="shared" si="9"/>
        <v>0.46178532065280031</v>
      </c>
      <c r="L34">
        <f t="shared" si="10"/>
        <v>577.61720000000003</v>
      </c>
      <c r="M34">
        <f t="shared" si="11"/>
        <v>42.045788160000008</v>
      </c>
      <c r="N34">
        <f t="shared" si="12"/>
        <v>1.1544633016320007</v>
      </c>
      <c r="O34">
        <f t="shared" si="13"/>
        <v>853.0680000000001</v>
      </c>
      <c r="P34">
        <f t="shared" si="14"/>
        <v>105.11447040000002</v>
      </c>
      <c r="U34">
        <v>854.22246330163205</v>
      </c>
      <c r="V34">
        <v>105.1144704</v>
      </c>
      <c r="X34">
        <f t="shared" si="3"/>
        <v>40990.322377986675</v>
      </c>
      <c r="Y34">
        <f t="shared" si="4"/>
        <v>5527.5234255510259</v>
      </c>
      <c r="AA34">
        <f t="shared" si="5"/>
        <v>39087.67885589692</v>
      </c>
      <c r="AB34">
        <f t="shared" si="6"/>
        <v>5270.9529467476677</v>
      </c>
      <c r="AD34">
        <v>163.93012493841346</v>
      </c>
      <c r="AF34">
        <f t="shared" si="7"/>
        <v>6407648.0783997644</v>
      </c>
      <c r="AG34">
        <f t="shared" si="8"/>
        <v>864067.97510484373</v>
      </c>
    </row>
    <row r="35" spans="1:33" x14ac:dyDescent="0.3">
      <c r="A35" s="2">
        <v>43709</v>
      </c>
      <c r="B35" s="3">
        <v>3</v>
      </c>
      <c r="C35">
        <v>567254.08649999998</v>
      </c>
      <c r="D35">
        <v>597780.92915459105</v>
      </c>
      <c r="E35" s="3">
        <v>30924.51148039558</v>
      </c>
      <c r="F35">
        <f t="shared" si="0"/>
        <v>0.94893306031397906</v>
      </c>
      <c r="G35">
        <f t="shared" si="1"/>
        <v>29345.291317806557</v>
      </c>
      <c r="H35">
        <v>0</v>
      </c>
      <c r="I35">
        <v>0</v>
      </c>
      <c r="J35">
        <v>0</v>
      </c>
      <c r="K35">
        <f t="shared" si="9"/>
        <v>0.18471412826112013</v>
      </c>
      <c r="L35">
        <f t="shared" si="10"/>
        <v>231.04688000000002</v>
      </c>
      <c r="M35">
        <f t="shared" si="11"/>
        <v>16.818315264000002</v>
      </c>
      <c r="N35">
        <f t="shared" si="12"/>
        <v>0.46178532065280031</v>
      </c>
      <c r="O35">
        <f t="shared" si="13"/>
        <v>577.61720000000003</v>
      </c>
      <c r="P35">
        <f t="shared" si="14"/>
        <v>42.045788160000008</v>
      </c>
      <c r="U35">
        <v>578.07898532065303</v>
      </c>
      <c r="V35">
        <v>42.045788160000001</v>
      </c>
      <c r="X35">
        <f t="shared" si="3"/>
        <v>27739.429699199907</v>
      </c>
      <c r="Y35">
        <f t="shared" si="4"/>
        <v>2211.0093702204103</v>
      </c>
      <c r="AA35">
        <f t="shared" si="5"/>
        <v>29232.23023763299</v>
      </c>
      <c r="AB35">
        <f t="shared" si="6"/>
        <v>2329.9950888936683</v>
      </c>
      <c r="AD35">
        <v>164.89989154716449</v>
      </c>
      <c r="AF35">
        <f t="shared" si="7"/>
        <v>4820391.5958674224</v>
      </c>
      <c r="AG35">
        <f t="shared" si="8"/>
        <v>384215.93746399175</v>
      </c>
    </row>
    <row r="36" spans="1:33" x14ac:dyDescent="0.3">
      <c r="A36" s="2">
        <v>43739</v>
      </c>
      <c r="B36" s="3">
        <v>3</v>
      </c>
      <c r="C36">
        <v>672938.67819999997</v>
      </c>
      <c r="D36">
        <v>673835.6812082273</v>
      </c>
      <c r="E36" s="3">
        <v>12369.804592158232</v>
      </c>
      <c r="F36">
        <f t="shared" si="0"/>
        <v>0.99866881046337741</v>
      </c>
      <c r="G36">
        <f t="shared" si="1"/>
        <v>12353.338037715086</v>
      </c>
      <c r="H36">
        <v>0</v>
      </c>
      <c r="I36">
        <v>0</v>
      </c>
      <c r="J36">
        <v>0</v>
      </c>
      <c r="K36">
        <f t="shared" si="9"/>
        <v>7.3885651304448061E-2</v>
      </c>
      <c r="L36">
        <f t="shared" si="10"/>
        <v>92.418752000000012</v>
      </c>
      <c r="M36">
        <f t="shared" si="11"/>
        <v>6.7273261056000013</v>
      </c>
      <c r="N36">
        <f t="shared" si="12"/>
        <v>0.18471412826112013</v>
      </c>
      <c r="O36">
        <f t="shared" si="13"/>
        <v>231.04688000000002</v>
      </c>
      <c r="P36">
        <f t="shared" si="14"/>
        <v>16.818315264000002</v>
      </c>
      <c r="U36">
        <v>231.23159412826101</v>
      </c>
      <c r="V36">
        <v>16.818315263999999</v>
      </c>
      <c r="X36">
        <f t="shared" si="3"/>
        <v>11095.771879679953</v>
      </c>
      <c r="Y36">
        <f t="shared" si="4"/>
        <v>884.40374808816398</v>
      </c>
      <c r="AA36">
        <f t="shared" si="5"/>
        <v>11110.562143751709</v>
      </c>
      <c r="AB36">
        <f t="shared" si="6"/>
        <v>885.58262641426131</v>
      </c>
      <c r="AD36">
        <v>164.76351204411128</v>
      </c>
      <c r="AF36">
        <f t="shared" si="7"/>
        <v>1830615.2395888816</v>
      </c>
      <c r="AG36">
        <f t="shared" si="8"/>
        <v>145911.70373326185</v>
      </c>
    </row>
    <row r="37" spans="1:33" x14ac:dyDescent="0.3">
      <c r="A37" s="2">
        <v>43770</v>
      </c>
      <c r="B37" s="3">
        <v>3</v>
      </c>
      <c r="C37">
        <v>600456.52830000001</v>
      </c>
      <c r="D37">
        <v>561010.67049844342</v>
      </c>
      <c r="E37" s="3">
        <v>4947.9218368632937</v>
      </c>
      <c r="F37">
        <f t="shared" si="0"/>
        <v>1.0703121346453357</v>
      </c>
      <c r="G37">
        <f t="shared" si="1"/>
        <v>5295.8207832714224</v>
      </c>
      <c r="H37">
        <v>0</v>
      </c>
      <c r="I37">
        <v>0</v>
      </c>
      <c r="J37">
        <v>0</v>
      </c>
      <c r="K37">
        <f t="shared" si="9"/>
        <v>2.9554260521779226E-2</v>
      </c>
      <c r="L37">
        <f t="shared" si="10"/>
        <v>36.967500800000003</v>
      </c>
      <c r="M37">
        <f t="shared" si="11"/>
        <v>2.6909304422400009</v>
      </c>
      <c r="N37">
        <f t="shared" si="12"/>
        <v>7.3885651304448061E-2</v>
      </c>
      <c r="O37">
        <f t="shared" si="13"/>
        <v>92.418752000000012</v>
      </c>
      <c r="P37">
        <f t="shared" si="14"/>
        <v>6.7273261056000013</v>
      </c>
      <c r="U37">
        <v>92.492637651304406</v>
      </c>
      <c r="V37">
        <v>6.7273261056000004</v>
      </c>
      <c r="X37">
        <f t="shared" si="3"/>
        <v>4438.3087518719813</v>
      </c>
      <c r="Y37">
        <f t="shared" si="4"/>
        <v>353.76149923526566</v>
      </c>
      <c r="AA37">
        <f t="shared" si="5"/>
        <v>4146.7424391508775</v>
      </c>
      <c r="AB37">
        <f t="shared" si="6"/>
        <v>330.52180554085743</v>
      </c>
      <c r="AD37">
        <v>170.18735869552125</v>
      </c>
      <c r="AF37">
        <f t="shared" si="7"/>
        <v>705723.14290971111</v>
      </c>
      <c r="AG37">
        <f t="shared" si="8"/>
        <v>56250.633076273225</v>
      </c>
    </row>
    <row r="38" spans="1:33" x14ac:dyDescent="0.3">
      <c r="A38" s="2">
        <v>43800</v>
      </c>
      <c r="B38" s="3">
        <v>3</v>
      </c>
      <c r="C38">
        <v>571309.73939999996</v>
      </c>
      <c r="D38">
        <v>609725.49173600634</v>
      </c>
      <c r="E38" s="3">
        <v>1979.1687347453176</v>
      </c>
      <c r="F38">
        <f t="shared" si="0"/>
        <v>0.93699500372433286</v>
      </c>
      <c r="G38">
        <f t="shared" si="1"/>
        <v>1854.471215983772</v>
      </c>
      <c r="H38">
        <v>0</v>
      </c>
      <c r="I38">
        <v>0</v>
      </c>
      <c r="J38">
        <v>0</v>
      </c>
      <c r="K38">
        <f t="shared" si="9"/>
        <v>1.1821704208711691E-2</v>
      </c>
      <c r="L38">
        <f t="shared" si="10"/>
        <v>14.787000320000002</v>
      </c>
      <c r="M38">
        <f t="shared" si="11"/>
        <v>1.0763721768960004</v>
      </c>
      <c r="N38">
        <f t="shared" si="12"/>
        <v>2.9554260521779226E-2</v>
      </c>
      <c r="O38">
        <f t="shared" si="13"/>
        <v>36.967500800000003</v>
      </c>
      <c r="P38">
        <f t="shared" si="14"/>
        <v>2.6909304422400009</v>
      </c>
      <c r="U38">
        <v>36.997055060521802</v>
      </c>
      <c r="V38">
        <v>2.69093044224</v>
      </c>
      <c r="X38">
        <f t="shared" si="3"/>
        <v>1775.3235007487945</v>
      </c>
      <c r="Y38">
        <f t="shared" si="4"/>
        <v>141.50459969410625</v>
      </c>
      <c r="AA38">
        <f t="shared" si="5"/>
        <v>1894.6990044688655</v>
      </c>
      <c r="AB38">
        <f t="shared" si="6"/>
        <v>151.01958829199626</v>
      </c>
      <c r="AD38">
        <v>163.4174224264508</v>
      </c>
      <c r="AF38">
        <f t="shared" si="7"/>
        <v>309626.82758426439</v>
      </c>
      <c r="AG38">
        <f t="shared" si="8"/>
        <v>24679.231854581834</v>
      </c>
    </row>
    <row r="39" spans="1:33" x14ac:dyDescent="0.3">
      <c r="A39" s="2">
        <v>43831</v>
      </c>
      <c r="B39" s="3">
        <v>3</v>
      </c>
      <c r="C39">
        <v>591887.50549999997</v>
      </c>
      <c r="D39">
        <v>558505.1518756086</v>
      </c>
      <c r="E39" s="3">
        <v>791.66749389812708</v>
      </c>
      <c r="F39">
        <f t="shared" si="0"/>
        <v>1.059770896494481</v>
      </c>
      <c r="G39">
        <f t="shared" si="1"/>
        <v>838.98616973395713</v>
      </c>
      <c r="H39">
        <v>0</v>
      </c>
      <c r="I39">
        <v>0</v>
      </c>
      <c r="J39">
        <v>0</v>
      </c>
      <c r="K39">
        <f t="shared" si="9"/>
        <v>4.728681683484677E-3</v>
      </c>
      <c r="L39">
        <f t="shared" si="10"/>
        <v>5.9148001280000013</v>
      </c>
      <c r="M39">
        <f t="shared" si="11"/>
        <v>0.4305488707584002</v>
      </c>
      <c r="N39">
        <f t="shared" si="12"/>
        <v>1.1821704208711691E-2</v>
      </c>
      <c r="O39">
        <f t="shared" si="13"/>
        <v>14.787000320000002</v>
      </c>
      <c r="P39">
        <f t="shared" si="14"/>
        <v>1.0763721768960004</v>
      </c>
      <c r="U39">
        <v>14.7988220242087</v>
      </c>
      <c r="V39">
        <v>1.076372176896</v>
      </c>
      <c r="X39">
        <f t="shared" si="3"/>
        <v>710.12940029951676</v>
      </c>
      <c r="Y39">
        <f t="shared" si="4"/>
        <v>56.601839877642497</v>
      </c>
      <c r="AA39">
        <f t="shared" si="5"/>
        <v>670.07822412229734</v>
      </c>
      <c r="AB39">
        <f t="shared" si="6"/>
        <v>53.409505832695103</v>
      </c>
      <c r="AD39">
        <v>163.76265266593009</v>
      </c>
      <c r="AF39">
        <f t="shared" si="7"/>
        <v>109733.78747594304</v>
      </c>
      <c r="AG39">
        <f t="shared" si="8"/>
        <v>8746.4823527386161</v>
      </c>
    </row>
    <row r="40" spans="1:33" x14ac:dyDescent="0.3">
      <c r="A40" s="2">
        <v>43862</v>
      </c>
      <c r="B40" s="3">
        <v>3</v>
      </c>
      <c r="C40">
        <v>540023.64679999999</v>
      </c>
      <c r="D40">
        <v>563895.22441255441</v>
      </c>
      <c r="E40" s="3">
        <v>316.66699755925089</v>
      </c>
      <c r="F40">
        <f t="shared" si="0"/>
        <v>0.95766664341336993</v>
      </c>
      <c r="G40">
        <f t="shared" si="1"/>
        <v>303.26142063235761</v>
      </c>
      <c r="H40">
        <v>0</v>
      </c>
      <c r="I40">
        <v>0</v>
      </c>
      <c r="J40">
        <v>0</v>
      </c>
      <c r="K40">
        <f t="shared" si="9"/>
        <v>1.891472673393871E-3</v>
      </c>
      <c r="L40">
        <f t="shared" si="10"/>
        <v>2.3659200512000007</v>
      </c>
      <c r="M40">
        <f t="shared" si="11"/>
        <v>0.17221954830336009</v>
      </c>
      <c r="N40">
        <f t="shared" si="12"/>
        <v>4.728681683484677E-3</v>
      </c>
      <c r="O40">
        <f t="shared" si="13"/>
        <v>5.9148001280000013</v>
      </c>
      <c r="P40">
        <f t="shared" si="14"/>
        <v>0.4305488707584002</v>
      </c>
      <c r="U40">
        <v>5.9195288096834897</v>
      </c>
      <c r="V40">
        <v>0.43054887075839998</v>
      </c>
      <c r="X40">
        <f t="shared" si="3"/>
        <v>284.05176011980717</v>
      </c>
      <c r="Y40">
        <f t="shared" si="4"/>
        <v>22.640735951057</v>
      </c>
      <c r="AA40">
        <f t="shared" si="5"/>
        <v>296.60817996894383</v>
      </c>
      <c r="AB40">
        <f t="shared" si="6"/>
        <v>23.641562653116537</v>
      </c>
      <c r="AD40">
        <v>163.46828973111633</v>
      </c>
      <c r="AF40">
        <f t="shared" si="7"/>
        <v>48486.031899782407</v>
      </c>
      <c r="AG40">
        <f t="shared" si="8"/>
        <v>3864.6458134759932</v>
      </c>
    </row>
    <row r="41" spans="1:33" x14ac:dyDescent="0.3">
      <c r="A41" s="2">
        <v>43891</v>
      </c>
      <c r="B41" s="3">
        <v>3</v>
      </c>
      <c r="C41">
        <v>656379.45290000003</v>
      </c>
      <c r="D41">
        <v>623219.19611811254</v>
      </c>
      <c r="E41" s="3">
        <v>126.66679902370035</v>
      </c>
      <c r="F41">
        <f t="shared" si="0"/>
        <v>1.0532080157165169</v>
      </c>
      <c r="G41">
        <f t="shared" si="1"/>
        <v>133.4064880569143</v>
      </c>
      <c r="H41">
        <v>0</v>
      </c>
      <c r="I41">
        <v>0</v>
      </c>
      <c r="J41">
        <v>0</v>
      </c>
      <c r="K41">
        <f t="shared" si="9"/>
        <v>7.5658906935754846E-4</v>
      </c>
      <c r="L41">
        <f t="shared" si="10"/>
        <v>0.94636802048000035</v>
      </c>
      <c r="M41">
        <f t="shared" si="11"/>
        <v>6.8887819321344038E-2</v>
      </c>
      <c r="N41">
        <f t="shared" si="12"/>
        <v>1.891472673393871E-3</v>
      </c>
      <c r="O41">
        <f t="shared" si="13"/>
        <v>2.3659200512000007</v>
      </c>
      <c r="P41">
        <f t="shared" si="14"/>
        <v>0.17221954830336009</v>
      </c>
      <c r="U41">
        <v>2.3678115238733901</v>
      </c>
      <c r="V41">
        <v>0.17221954830336</v>
      </c>
      <c r="X41">
        <f t="shared" si="3"/>
        <v>113.6207040479226</v>
      </c>
      <c r="Y41">
        <f t="shared" si="4"/>
        <v>9.0562943804228002</v>
      </c>
      <c r="AA41">
        <f t="shared" si="5"/>
        <v>107.88059182271257</v>
      </c>
      <c r="AB41">
        <f t="shared" si="6"/>
        <v>8.598770846100745</v>
      </c>
      <c r="AD41">
        <v>158.74512391794408</v>
      </c>
      <c r="AF41">
        <f t="shared" si="7"/>
        <v>17125.517917237652</v>
      </c>
      <c r="AG41">
        <f t="shared" si="8"/>
        <v>1365.0129435062677</v>
      </c>
    </row>
    <row r="42" spans="1:33" x14ac:dyDescent="0.3">
      <c r="A42" s="2">
        <v>43922</v>
      </c>
      <c r="B42" s="3">
        <v>4</v>
      </c>
      <c r="C42">
        <v>703684.59869999997</v>
      </c>
      <c r="D42">
        <v>712528.45615557511</v>
      </c>
      <c r="E42" s="3">
        <v>50.666719609480147</v>
      </c>
      <c r="F42">
        <f t="shared" si="0"/>
        <v>0.98758806419705414</v>
      </c>
      <c r="G42">
        <f t="shared" si="1"/>
        <v>50.037847538341424</v>
      </c>
      <c r="H42">
        <v>0</v>
      </c>
      <c r="I42">
        <v>0</v>
      </c>
      <c r="J42">
        <v>0</v>
      </c>
      <c r="K42">
        <f t="shared" si="9"/>
        <v>3.026356277430194E-4</v>
      </c>
      <c r="L42">
        <f t="shared" si="10"/>
        <v>0.37854720819200016</v>
      </c>
      <c r="M42">
        <f t="shared" si="11"/>
        <v>2.7555127728537618E-2</v>
      </c>
      <c r="N42">
        <f t="shared" si="12"/>
        <v>7.5658906935754846E-4</v>
      </c>
      <c r="O42">
        <f t="shared" si="13"/>
        <v>0.94636802048000035</v>
      </c>
      <c r="P42">
        <f t="shared" si="14"/>
        <v>6.8887819321344038E-2</v>
      </c>
      <c r="U42">
        <v>0.94712460954935795</v>
      </c>
      <c r="V42">
        <v>6.8887819321343996E-2</v>
      </c>
      <c r="X42">
        <f t="shared" si="3"/>
        <v>45.44828161916913</v>
      </c>
      <c r="Y42">
        <f t="shared" si="4"/>
        <v>3.6225177521691201</v>
      </c>
      <c r="AA42">
        <f t="shared" si="5"/>
        <v>46.019472355733939</v>
      </c>
      <c r="AB42">
        <f t="shared" si="6"/>
        <v>3.6680452948916122</v>
      </c>
      <c r="AD42">
        <v>149.54494462615912</v>
      </c>
      <c r="AF42">
        <f t="shared" si="7"/>
        <v>6881.9794451632924</v>
      </c>
      <c r="AG42">
        <f t="shared" si="8"/>
        <v>548.53763051080966</v>
      </c>
    </row>
    <row r="44" spans="1:33" x14ac:dyDescent="0.3">
      <c r="A44" t="s">
        <v>9</v>
      </c>
      <c r="U44">
        <v>47.985535547211079</v>
      </c>
      <c r="V44">
        <v>52.585751557485139</v>
      </c>
    </row>
    <row r="45" spans="1:33" ht="15" thickBot="1" x14ac:dyDescent="0.35"/>
    <row r="46" spans="1:33" x14ac:dyDescent="0.3">
      <c r="A46" s="9" t="s">
        <v>10</v>
      </c>
      <c r="B46" s="9"/>
    </row>
    <row r="47" spans="1:33" x14ac:dyDescent="0.3">
      <c r="A47" t="s">
        <v>11</v>
      </c>
      <c r="B47">
        <v>0.99882366900518293</v>
      </c>
    </row>
    <row r="48" spans="1:33" x14ac:dyDescent="0.3">
      <c r="A48" t="s">
        <v>12</v>
      </c>
      <c r="B48">
        <v>0.99764872176497521</v>
      </c>
    </row>
    <row r="49" spans="1:22" x14ac:dyDescent="0.3">
      <c r="A49" t="s">
        <v>13</v>
      </c>
      <c r="B49">
        <v>0.97127105654826396</v>
      </c>
    </row>
    <row r="50" spans="1:22" x14ac:dyDescent="0.3">
      <c r="A50" t="s">
        <v>14</v>
      </c>
      <c r="B50">
        <v>940.71986990183143</v>
      </c>
    </row>
    <row r="51" spans="1:22" ht="15" thickBot="1" x14ac:dyDescent="0.35">
      <c r="A51" s="7" t="s">
        <v>15</v>
      </c>
      <c r="B51" s="7">
        <v>40</v>
      </c>
    </row>
    <row r="53" spans="1:22" ht="15" thickBot="1" x14ac:dyDescent="0.35">
      <c r="A53" t="s">
        <v>16</v>
      </c>
    </row>
    <row r="54" spans="1:22" x14ac:dyDescent="0.3">
      <c r="A54" s="8"/>
      <c r="B54" s="8" t="s">
        <v>21</v>
      </c>
      <c r="C54" s="8" t="s">
        <v>22</v>
      </c>
      <c r="D54" s="8" t="s">
        <v>23</v>
      </c>
      <c r="E54" s="8" t="s">
        <v>24</v>
      </c>
      <c r="F54" s="8" t="s">
        <v>25</v>
      </c>
    </row>
    <row r="55" spans="1:22" x14ac:dyDescent="0.3">
      <c r="A55" t="s">
        <v>17</v>
      </c>
      <c r="B55">
        <v>2</v>
      </c>
      <c r="C55">
        <v>14268484831.951881</v>
      </c>
      <c r="D55">
        <v>7134242415.9759407</v>
      </c>
      <c r="E55">
        <v>8061.7110434548376</v>
      </c>
      <c r="F55">
        <v>1.430068860942494E-49</v>
      </c>
    </row>
    <row r="56" spans="1:22" x14ac:dyDescent="0.3">
      <c r="A56" t="s">
        <v>18</v>
      </c>
      <c r="B56">
        <v>38</v>
      </c>
      <c r="C56">
        <v>33628247.197868511</v>
      </c>
      <c r="D56">
        <v>884953.87362811866</v>
      </c>
    </row>
    <row r="57" spans="1:22" ht="15" thickBot="1" x14ac:dyDescent="0.35">
      <c r="A57" s="7" t="s">
        <v>19</v>
      </c>
      <c r="B57" s="7">
        <v>40</v>
      </c>
      <c r="C57" s="7">
        <v>14302113079.14975</v>
      </c>
      <c r="D57" s="7"/>
      <c r="E57" s="7"/>
      <c r="F57" s="7"/>
    </row>
    <row r="58" spans="1:22" ht="15" thickBot="1" x14ac:dyDescent="0.35"/>
    <row r="59" spans="1:22" x14ac:dyDescent="0.3">
      <c r="A59" s="8"/>
      <c r="B59" s="8" t="s">
        <v>26</v>
      </c>
      <c r="C59" s="8" t="s">
        <v>14</v>
      </c>
      <c r="D59" s="8" t="s">
        <v>27</v>
      </c>
      <c r="E59" s="8" t="s">
        <v>28</v>
      </c>
      <c r="F59" s="8" t="s">
        <v>29</v>
      </c>
      <c r="G59" s="8" t="s">
        <v>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31</v>
      </c>
      <c r="V59" s="8" t="s">
        <v>32</v>
      </c>
    </row>
    <row r="60" spans="1:22" x14ac:dyDescent="0.3">
      <c r="A60" t="s">
        <v>20</v>
      </c>
      <c r="B60">
        <v>0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U60" t="e">
        <v>#N/A</v>
      </c>
      <c r="V60" t="e">
        <v>#N/A</v>
      </c>
    </row>
    <row r="61" spans="1:22" x14ac:dyDescent="0.3">
      <c r="A61" t="s">
        <v>7</v>
      </c>
      <c r="B61">
        <v>47.985535547211079</v>
      </c>
      <c r="C61">
        <v>0.54823659340643915</v>
      </c>
      <c r="D61">
        <v>87.5270569756307</v>
      </c>
      <c r="E61">
        <v>1.9224877005652449E-45</v>
      </c>
      <c r="F61">
        <v>46.875688587076105</v>
      </c>
      <c r="G61">
        <v>49.095382507346052</v>
      </c>
      <c r="U61">
        <v>46.875688587076105</v>
      </c>
      <c r="V61">
        <v>49.095382507346052</v>
      </c>
    </row>
    <row r="62" spans="1:22" ht="15" thickBot="1" x14ac:dyDescent="0.35">
      <c r="A62" s="7" t="s">
        <v>8</v>
      </c>
      <c r="B62" s="7">
        <v>52.585751557485139</v>
      </c>
      <c r="C62" s="7">
        <v>0.62065768708065738</v>
      </c>
      <c r="D62" s="7">
        <v>84.725852353217334</v>
      </c>
      <c r="E62" s="7">
        <v>6.5765369770393792E-45</v>
      </c>
      <c r="F62" s="7">
        <v>51.329295757971956</v>
      </c>
      <c r="G62" s="7">
        <v>53.842207356998323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51.329295757971956</v>
      </c>
      <c r="V62" s="7">
        <v>53.842207356998323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2"/>
  <sheetViews>
    <sheetView workbookViewId="0">
      <selection activeCell="K1" sqref="K1"/>
    </sheetView>
  </sheetViews>
  <sheetFormatPr defaultRowHeight="14.4" x14ac:dyDescent="0.3"/>
  <cols>
    <col min="1" max="1" width="64.6640625" bestFit="1" customWidth="1"/>
    <col min="2" max="2" width="16.33203125" bestFit="1" customWidth="1"/>
    <col min="3" max="4" width="9" bestFit="1" customWidth="1"/>
    <col min="5" max="5" width="11.33203125" bestFit="1" customWidth="1"/>
    <col min="6" max="7" width="12" bestFit="1" customWidth="1"/>
  </cols>
  <sheetData>
    <row r="3" spans="1:4" x14ac:dyDescent="0.3">
      <c r="A3" s="10" t="s">
        <v>44</v>
      </c>
    </row>
    <row r="4" spans="1:4" x14ac:dyDescent="0.3">
      <c r="A4" s="11" t="s">
        <v>42</v>
      </c>
      <c r="B4">
        <v>244223.02520531195</v>
      </c>
    </row>
    <row r="5" spans="1:4" x14ac:dyDescent="0.3">
      <c r="A5" s="11" t="s">
        <v>43</v>
      </c>
      <c r="B5">
        <v>161077.53736678645</v>
      </c>
    </row>
    <row r="8" spans="1:4" x14ac:dyDescent="0.3">
      <c r="A8" s="10" t="s">
        <v>44</v>
      </c>
      <c r="D8" t="s">
        <v>51</v>
      </c>
    </row>
    <row r="9" spans="1:4" x14ac:dyDescent="0.3">
      <c r="A9" s="11" t="s">
        <v>45</v>
      </c>
      <c r="B9">
        <v>2933.57</v>
      </c>
      <c r="D9" s="12">
        <f>B4/B9</f>
        <v>83.251132649063067</v>
      </c>
    </row>
    <row r="10" spans="1:4" x14ac:dyDescent="0.3">
      <c r="A10" s="11" t="s">
        <v>46</v>
      </c>
      <c r="B10">
        <v>1913.82</v>
      </c>
      <c r="D10" s="12">
        <f>B5/B10</f>
        <v>84.165458280708975</v>
      </c>
    </row>
    <row r="11" spans="1:4" x14ac:dyDescent="0.3">
      <c r="D11" s="12"/>
    </row>
    <row r="12" spans="1:4" x14ac:dyDescent="0.3">
      <c r="D12" s="12"/>
    </row>
    <row r="13" spans="1:4" x14ac:dyDescent="0.3">
      <c r="D13" s="12"/>
    </row>
    <row r="14" spans="1:4" x14ac:dyDescent="0.3">
      <c r="A14" s="10" t="s">
        <v>44</v>
      </c>
      <c r="D14" s="12"/>
    </row>
    <row r="15" spans="1:4" x14ac:dyDescent="0.3">
      <c r="A15" s="11" t="s">
        <v>47</v>
      </c>
      <c r="B15">
        <v>39260940.902382724</v>
      </c>
      <c r="D15" s="12"/>
    </row>
    <row r="16" spans="1:4" x14ac:dyDescent="0.3">
      <c r="A16" s="11" t="s">
        <v>48</v>
      </c>
      <c r="B16">
        <v>25381993.44765142</v>
      </c>
      <c r="D16" s="12"/>
    </row>
    <row r="17" spans="1:5" x14ac:dyDescent="0.3">
      <c r="D17" s="12"/>
    </row>
    <row r="18" spans="1:5" x14ac:dyDescent="0.3">
      <c r="D18" s="12"/>
    </row>
    <row r="19" spans="1:5" x14ac:dyDescent="0.3">
      <c r="A19" s="10" t="s">
        <v>44</v>
      </c>
      <c r="D19" t="s">
        <v>52</v>
      </c>
    </row>
    <row r="20" spans="1:5" x14ac:dyDescent="0.3">
      <c r="A20" s="11" t="s">
        <v>49</v>
      </c>
      <c r="B20">
        <v>33570925</v>
      </c>
      <c r="D20" s="12">
        <f>B15/B20</f>
        <v>1.1694923777757904</v>
      </c>
    </row>
    <row r="21" spans="1:5" x14ac:dyDescent="0.3">
      <c r="A21" s="11" t="s">
        <v>50</v>
      </c>
      <c r="B21">
        <v>25292250</v>
      </c>
      <c r="D21" s="12">
        <f>B16/B21</f>
        <v>1.0035482587611391</v>
      </c>
    </row>
    <row r="26" spans="1:5" x14ac:dyDescent="0.3">
      <c r="B26" s="10" t="s">
        <v>54</v>
      </c>
    </row>
    <row r="27" spans="1:5" x14ac:dyDescent="0.3">
      <c r="A27" s="10" t="s">
        <v>44</v>
      </c>
      <c r="B27">
        <v>1</v>
      </c>
      <c r="C27">
        <v>2</v>
      </c>
      <c r="D27">
        <v>3</v>
      </c>
      <c r="E27" t="s">
        <v>55</v>
      </c>
    </row>
    <row r="28" spans="1:5" x14ac:dyDescent="0.3">
      <c r="A28" s="11" t="s">
        <v>42</v>
      </c>
      <c r="B28">
        <v>0</v>
      </c>
      <c r="C28">
        <v>154155.94615633259</v>
      </c>
      <c r="D28">
        <v>90021.059576623651</v>
      </c>
      <c r="E28">
        <v>244177.00573295623</v>
      </c>
    </row>
    <row r="29" spans="1:5" x14ac:dyDescent="0.3">
      <c r="A29" s="11" t="s">
        <v>43</v>
      </c>
      <c r="B29">
        <v>0</v>
      </c>
      <c r="C29">
        <v>11852.219254663389</v>
      </c>
      <c r="D29">
        <v>149221.65006682818</v>
      </c>
      <c r="E29">
        <v>161073.86932149157</v>
      </c>
    </row>
    <row r="32" spans="1:5" x14ac:dyDescent="0.3">
      <c r="B32" s="10" t="s">
        <v>54</v>
      </c>
    </row>
    <row r="33" spans="1:5" x14ac:dyDescent="0.3">
      <c r="A33" s="10" t="s">
        <v>44</v>
      </c>
      <c r="B33">
        <v>1</v>
      </c>
      <c r="C33">
        <v>2</v>
      </c>
      <c r="D33">
        <v>3</v>
      </c>
      <c r="E33" t="s">
        <v>55</v>
      </c>
    </row>
    <row r="34" spans="1:5" x14ac:dyDescent="0.3">
      <c r="A34" s="11" t="s">
        <v>45</v>
      </c>
      <c r="B34">
        <v>0</v>
      </c>
      <c r="C34">
        <v>1843.38</v>
      </c>
      <c r="D34">
        <v>1090.19</v>
      </c>
      <c r="E34">
        <v>2933.57</v>
      </c>
    </row>
    <row r="35" spans="1:5" x14ac:dyDescent="0.3">
      <c r="A35" s="11" t="s">
        <v>46</v>
      </c>
      <c r="B35">
        <v>0</v>
      </c>
      <c r="C35">
        <v>1052.49</v>
      </c>
      <c r="D35">
        <v>861.32999999999993</v>
      </c>
      <c r="E35">
        <v>1913.82</v>
      </c>
    </row>
    <row r="37" spans="1:5" x14ac:dyDescent="0.3">
      <c r="C37">
        <f>C28/C34</f>
        <v>83.626786748436345</v>
      </c>
      <c r="D37">
        <f>D28/D34</f>
        <v>82.573734465206655</v>
      </c>
    </row>
    <row r="38" spans="1:5" x14ac:dyDescent="0.3">
      <c r="C38">
        <f>C29/C35</f>
        <v>11.261122912962012</v>
      </c>
      <c r="D38">
        <f>D29/D35</f>
        <v>173.24562022317602</v>
      </c>
    </row>
    <row r="40" spans="1:5" x14ac:dyDescent="0.3">
      <c r="B40" s="10" t="s">
        <v>54</v>
      </c>
    </row>
    <row r="41" spans="1:5" x14ac:dyDescent="0.3">
      <c r="A41" s="10" t="s">
        <v>44</v>
      </c>
      <c r="B41">
        <v>1</v>
      </c>
      <c r="C41">
        <v>2</v>
      </c>
      <c r="D41">
        <v>3</v>
      </c>
      <c r="E41" t="s">
        <v>55</v>
      </c>
    </row>
    <row r="42" spans="1:5" x14ac:dyDescent="0.3">
      <c r="A42" s="11" t="s">
        <v>47</v>
      </c>
      <c r="B42">
        <v>0</v>
      </c>
      <c r="C42">
        <v>24457120.091468405</v>
      </c>
      <c r="D42">
        <v>14796938.831469145</v>
      </c>
      <c r="E42">
        <v>39254058.92293755</v>
      </c>
    </row>
    <row r="43" spans="1:5" x14ac:dyDescent="0.3">
      <c r="A43" s="11" t="s">
        <v>48</v>
      </c>
      <c r="B43">
        <v>0</v>
      </c>
      <c r="C43">
        <v>1983887.9103645557</v>
      </c>
      <c r="D43">
        <v>23397556.999656353</v>
      </c>
      <c r="E43">
        <v>25381444.91002091</v>
      </c>
    </row>
    <row r="46" spans="1:5" x14ac:dyDescent="0.3">
      <c r="B46" s="10" t="s">
        <v>54</v>
      </c>
    </row>
    <row r="47" spans="1:5" x14ac:dyDescent="0.3">
      <c r="A47" s="10" t="s">
        <v>44</v>
      </c>
      <c r="B47">
        <v>1</v>
      </c>
      <c r="C47">
        <v>2</v>
      </c>
      <c r="D47">
        <v>3</v>
      </c>
      <c r="E47" t="s">
        <v>55</v>
      </c>
    </row>
    <row r="48" spans="1:5" x14ac:dyDescent="0.3">
      <c r="A48" s="11" t="s">
        <v>49</v>
      </c>
      <c r="B48">
        <v>0</v>
      </c>
      <c r="C48">
        <v>21570175</v>
      </c>
      <c r="D48">
        <v>12000750</v>
      </c>
      <c r="E48">
        <v>33570925</v>
      </c>
    </row>
    <row r="49" spans="1:5" x14ac:dyDescent="0.3">
      <c r="A49" s="11" t="s">
        <v>50</v>
      </c>
      <c r="B49">
        <v>0</v>
      </c>
      <c r="C49">
        <v>14736250</v>
      </c>
      <c r="D49">
        <v>10556000</v>
      </c>
      <c r="E49">
        <v>25292250</v>
      </c>
    </row>
    <row r="51" spans="1:5" x14ac:dyDescent="0.3">
      <c r="C51">
        <f>C42/C48</f>
        <v>1.1338396694263446</v>
      </c>
      <c r="D51">
        <f>D42/D48</f>
        <v>1.2330011733824258</v>
      </c>
    </row>
    <row r="52" spans="1:5" x14ac:dyDescent="0.3">
      <c r="C52">
        <f>C43/C49</f>
        <v>0.13462637444156794</v>
      </c>
      <c r="D52">
        <f>D43/D49</f>
        <v>2.2165173360796091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workbookViewId="0">
      <selection activeCell="K1" sqref="K1"/>
    </sheetView>
  </sheetViews>
  <sheetFormatPr defaultRowHeight="14.4" x14ac:dyDescent="0.3"/>
  <cols>
    <col min="1" max="1" width="10.44140625" bestFit="1" customWidth="1"/>
    <col min="2" max="2" width="10.44140625" customWidth="1"/>
  </cols>
  <sheetData>
    <row r="1" spans="1:6" ht="144" x14ac:dyDescent="0.3">
      <c r="A1" t="s">
        <v>0</v>
      </c>
      <c r="B1" s="1" t="s">
        <v>1</v>
      </c>
      <c r="C1" s="6" t="s">
        <v>34</v>
      </c>
      <c r="D1" s="6" t="s">
        <v>35</v>
      </c>
      <c r="E1" s="6" t="s">
        <v>38</v>
      </c>
      <c r="F1" s="6" t="s">
        <v>39</v>
      </c>
    </row>
    <row r="2" spans="1:6" x14ac:dyDescent="0.3">
      <c r="A2" s="2">
        <v>42736</v>
      </c>
      <c r="B2" s="3">
        <v>4</v>
      </c>
      <c r="C2">
        <v>0</v>
      </c>
      <c r="D2">
        <v>0</v>
      </c>
      <c r="E2">
        <v>0</v>
      </c>
      <c r="F2">
        <v>0</v>
      </c>
    </row>
    <row r="3" spans="1:6" x14ac:dyDescent="0.3">
      <c r="A3" s="2">
        <v>42767</v>
      </c>
      <c r="B3" s="3">
        <v>4</v>
      </c>
      <c r="C3">
        <v>0</v>
      </c>
      <c r="D3">
        <v>0</v>
      </c>
      <c r="E3">
        <v>0</v>
      </c>
      <c r="F3">
        <v>0</v>
      </c>
    </row>
    <row r="4" spans="1:6" x14ac:dyDescent="0.3">
      <c r="A4" s="2">
        <v>42795</v>
      </c>
      <c r="B4" s="3">
        <v>4</v>
      </c>
      <c r="C4">
        <v>0</v>
      </c>
      <c r="D4">
        <v>0</v>
      </c>
      <c r="E4">
        <v>0</v>
      </c>
      <c r="F4">
        <v>0</v>
      </c>
    </row>
    <row r="5" spans="1:6" x14ac:dyDescent="0.3">
      <c r="A5" s="2">
        <v>42826</v>
      </c>
      <c r="B5" s="3">
        <v>1</v>
      </c>
      <c r="C5">
        <v>0</v>
      </c>
      <c r="D5">
        <v>0</v>
      </c>
      <c r="E5">
        <v>0</v>
      </c>
      <c r="F5">
        <v>0</v>
      </c>
    </row>
    <row r="6" spans="1:6" x14ac:dyDescent="0.3">
      <c r="A6" s="2">
        <v>42856</v>
      </c>
      <c r="B6" s="3">
        <v>1</v>
      </c>
      <c r="C6">
        <v>0</v>
      </c>
      <c r="D6">
        <v>0</v>
      </c>
      <c r="E6">
        <v>0</v>
      </c>
      <c r="F6">
        <v>0</v>
      </c>
    </row>
    <row r="7" spans="1:6" x14ac:dyDescent="0.3">
      <c r="A7" s="2">
        <v>42887</v>
      </c>
      <c r="B7" s="3">
        <v>1</v>
      </c>
      <c r="C7">
        <v>0</v>
      </c>
      <c r="D7">
        <v>0</v>
      </c>
      <c r="E7">
        <v>0</v>
      </c>
      <c r="F7">
        <v>0</v>
      </c>
    </row>
    <row r="8" spans="1:6" x14ac:dyDescent="0.3">
      <c r="A8" s="2">
        <v>42917</v>
      </c>
      <c r="B8" s="3">
        <v>1</v>
      </c>
      <c r="C8">
        <v>0</v>
      </c>
      <c r="D8">
        <v>0</v>
      </c>
      <c r="E8">
        <v>0</v>
      </c>
      <c r="F8">
        <v>0</v>
      </c>
    </row>
    <row r="9" spans="1:6" x14ac:dyDescent="0.3">
      <c r="A9" s="2">
        <v>42948</v>
      </c>
      <c r="B9" s="3">
        <v>1</v>
      </c>
      <c r="C9">
        <v>0</v>
      </c>
      <c r="D9">
        <v>0</v>
      </c>
      <c r="E9">
        <v>0</v>
      </c>
      <c r="F9">
        <v>0</v>
      </c>
    </row>
    <row r="10" spans="1:6" x14ac:dyDescent="0.3">
      <c r="A10" s="2">
        <v>42979</v>
      </c>
      <c r="B10" s="3">
        <v>1</v>
      </c>
      <c r="C10">
        <v>0</v>
      </c>
      <c r="D10">
        <v>0</v>
      </c>
      <c r="E10">
        <v>0</v>
      </c>
      <c r="F10">
        <v>0</v>
      </c>
    </row>
    <row r="11" spans="1:6" x14ac:dyDescent="0.3">
      <c r="A11" s="2">
        <v>43009</v>
      </c>
      <c r="B11" s="3">
        <v>1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2">
        <v>43040</v>
      </c>
      <c r="B12" s="3">
        <v>1</v>
      </c>
      <c r="C12">
        <v>0</v>
      </c>
      <c r="D12">
        <v>0</v>
      </c>
      <c r="E12">
        <v>0</v>
      </c>
      <c r="F12">
        <v>0</v>
      </c>
    </row>
    <row r="13" spans="1:6" x14ac:dyDescent="0.3">
      <c r="A13" s="2">
        <v>43070</v>
      </c>
      <c r="B13" s="3">
        <v>1</v>
      </c>
      <c r="C13">
        <v>0</v>
      </c>
      <c r="D13">
        <v>0</v>
      </c>
      <c r="E13">
        <v>0</v>
      </c>
      <c r="F13">
        <v>0</v>
      </c>
    </row>
    <row r="14" spans="1:6" x14ac:dyDescent="0.3">
      <c r="A14" s="2">
        <v>43101</v>
      </c>
      <c r="B14" s="3">
        <v>1</v>
      </c>
      <c r="C14">
        <v>0</v>
      </c>
      <c r="D14">
        <v>0</v>
      </c>
      <c r="E14">
        <v>0</v>
      </c>
      <c r="F14">
        <v>0</v>
      </c>
    </row>
    <row r="15" spans="1:6" x14ac:dyDescent="0.3">
      <c r="A15" s="2">
        <v>43132</v>
      </c>
      <c r="B15" s="3">
        <v>1</v>
      </c>
      <c r="C15">
        <v>0</v>
      </c>
      <c r="D15">
        <v>0</v>
      </c>
      <c r="E15">
        <v>0</v>
      </c>
      <c r="F15">
        <v>0</v>
      </c>
    </row>
    <row r="16" spans="1:6" x14ac:dyDescent="0.3">
      <c r="A16" s="2">
        <v>43160</v>
      </c>
      <c r="B16" s="3">
        <v>1</v>
      </c>
      <c r="C16">
        <v>0</v>
      </c>
      <c r="D16">
        <v>0</v>
      </c>
      <c r="E16">
        <v>0</v>
      </c>
      <c r="F16">
        <v>0</v>
      </c>
    </row>
    <row r="17" spans="1:6" x14ac:dyDescent="0.3">
      <c r="A17" s="2">
        <v>43191</v>
      </c>
      <c r="B17" s="3">
        <v>2</v>
      </c>
      <c r="C17">
        <v>0</v>
      </c>
      <c r="D17">
        <v>0</v>
      </c>
      <c r="E17">
        <v>0</v>
      </c>
      <c r="F17">
        <v>0</v>
      </c>
    </row>
    <row r="18" spans="1:6" x14ac:dyDescent="0.3">
      <c r="A18" s="2">
        <v>43221</v>
      </c>
      <c r="B18" s="3">
        <v>2</v>
      </c>
      <c r="C18">
        <v>0</v>
      </c>
      <c r="D18">
        <v>0</v>
      </c>
      <c r="E18">
        <v>0</v>
      </c>
      <c r="F18">
        <v>0</v>
      </c>
    </row>
    <row r="19" spans="1:6" x14ac:dyDescent="0.3">
      <c r="A19" s="2">
        <v>43252</v>
      </c>
      <c r="B19" s="3">
        <v>2</v>
      </c>
      <c r="C19">
        <v>0</v>
      </c>
      <c r="D19">
        <v>0</v>
      </c>
      <c r="E19">
        <v>0</v>
      </c>
      <c r="F19">
        <v>0</v>
      </c>
    </row>
    <row r="20" spans="1:6" x14ac:dyDescent="0.3">
      <c r="A20" s="2">
        <v>43282</v>
      </c>
      <c r="B20" s="3">
        <v>2</v>
      </c>
      <c r="C20">
        <v>0</v>
      </c>
      <c r="D20">
        <v>0</v>
      </c>
      <c r="E20">
        <v>0</v>
      </c>
      <c r="F20">
        <v>0</v>
      </c>
    </row>
    <row r="21" spans="1:6" x14ac:dyDescent="0.3">
      <c r="A21" s="2">
        <v>43313</v>
      </c>
      <c r="B21" s="3">
        <v>2</v>
      </c>
      <c r="C21">
        <v>0</v>
      </c>
      <c r="D21">
        <v>0</v>
      </c>
      <c r="E21">
        <v>0</v>
      </c>
      <c r="F21">
        <v>0</v>
      </c>
    </row>
    <row r="22" spans="1:6" x14ac:dyDescent="0.3">
      <c r="A22" s="2">
        <v>43344</v>
      </c>
      <c r="B22" s="3">
        <v>2</v>
      </c>
      <c r="C22">
        <v>0</v>
      </c>
      <c r="D22">
        <v>0</v>
      </c>
      <c r="E22">
        <v>0</v>
      </c>
      <c r="F22">
        <v>0</v>
      </c>
    </row>
    <row r="23" spans="1:6" x14ac:dyDescent="0.3">
      <c r="A23" s="2">
        <v>43374</v>
      </c>
      <c r="B23" s="3">
        <v>2</v>
      </c>
      <c r="C23">
        <v>43050.469680050897</v>
      </c>
      <c r="D23">
        <v>0</v>
      </c>
      <c r="E23">
        <v>6875986.4133207537</v>
      </c>
      <c r="F23">
        <v>0</v>
      </c>
    </row>
    <row r="24" spans="1:6" x14ac:dyDescent="0.3">
      <c r="A24" s="2">
        <v>43405</v>
      </c>
      <c r="B24" s="3">
        <v>2</v>
      </c>
      <c r="C24">
        <v>31683.891574888876</v>
      </c>
      <c r="D24">
        <v>0</v>
      </c>
      <c r="E24">
        <v>5118123.9754838478</v>
      </c>
      <c r="F24">
        <v>0</v>
      </c>
    </row>
    <row r="25" spans="1:6" x14ac:dyDescent="0.3">
      <c r="A25" s="2">
        <v>43435</v>
      </c>
      <c r="B25" s="3">
        <v>2</v>
      </c>
      <c r="C25">
        <v>32904.909954745621</v>
      </c>
      <c r="D25">
        <v>0</v>
      </c>
      <c r="E25">
        <v>5073198.3670383776</v>
      </c>
      <c r="F25">
        <v>0</v>
      </c>
    </row>
    <row r="26" spans="1:6" x14ac:dyDescent="0.3">
      <c r="A26" s="2">
        <v>43466</v>
      </c>
      <c r="B26" s="3">
        <v>2</v>
      </c>
      <c r="C26">
        <v>25884.450763837754</v>
      </c>
      <c r="D26">
        <v>0</v>
      </c>
      <c r="E26">
        <v>4075641.6176349404</v>
      </c>
      <c r="F26">
        <v>0</v>
      </c>
    </row>
    <row r="27" spans="1:6" x14ac:dyDescent="0.3">
      <c r="A27" s="2">
        <v>43497</v>
      </c>
      <c r="B27" s="3">
        <v>2</v>
      </c>
      <c r="C27">
        <v>15231.212499017172</v>
      </c>
      <c r="D27">
        <v>0</v>
      </c>
      <c r="E27">
        <v>2410119.4677390587</v>
      </c>
      <c r="F27">
        <v>0</v>
      </c>
    </row>
    <row r="28" spans="1:6" x14ac:dyDescent="0.3">
      <c r="A28" s="2">
        <v>43525</v>
      </c>
      <c r="B28" s="3">
        <v>2</v>
      </c>
      <c r="C28">
        <v>5401.0116837922496</v>
      </c>
      <c r="D28">
        <v>11852.219254663389</v>
      </c>
      <c r="E28">
        <v>904050.25025142182</v>
      </c>
      <c r="F28">
        <v>1983887.9103645557</v>
      </c>
    </row>
    <row r="29" spans="1:6" x14ac:dyDescent="0.3">
      <c r="A29" s="2">
        <v>43556</v>
      </c>
      <c r="B29" s="3">
        <v>3</v>
      </c>
      <c r="C29">
        <v>2166.9101460659576</v>
      </c>
      <c r="D29">
        <v>48288.522056708411</v>
      </c>
      <c r="E29">
        <v>345854.67256667285</v>
      </c>
      <c r="F29">
        <v>7707200.5108157806</v>
      </c>
    </row>
    <row r="30" spans="1:6" x14ac:dyDescent="0.3">
      <c r="A30" s="2">
        <v>43586</v>
      </c>
      <c r="B30" s="3">
        <v>3</v>
      </c>
      <c r="C30">
        <v>785.67461098391709</v>
      </c>
      <c r="D30">
        <v>45438.150213518304</v>
      </c>
      <c r="E30">
        <v>120170.01028909731</v>
      </c>
      <c r="F30">
        <v>6949827.4506261433</v>
      </c>
    </row>
    <row r="31" spans="1:6" x14ac:dyDescent="0.3">
      <c r="A31" s="2">
        <v>43617</v>
      </c>
      <c r="B31" s="3">
        <v>3</v>
      </c>
      <c r="C31">
        <v>331.64780019664073</v>
      </c>
      <c r="D31">
        <v>33091.559504090357</v>
      </c>
      <c r="E31">
        <v>51645.505238795056</v>
      </c>
      <c r="F31">
        <v>5153148.3360211588</v>
      </c>
    </row>
    <row r="32" spans="1:6" x14ac:dyDescent="0.3">
      <c r="A32" s="2">
        <v>43647</v>
      </c>
      <c r="B32" s="3">
        <v>3</v>
      </c>
      <c r="C32">
        <v>190.34734256180838</v>
      </c>
      <c r="D32">
        <v>13349.696397290765</v>
      </c>
      <c r="E32">
        <v>29918.421731572496</v>
      </c>
      <c r="F32">
        <v>2098279.0798506043</v>
      </c>
    </row>
    <row r="33" spans="1:6" x14ac:dyDescent="0.3">
      <c r="A33" s="2">
        <v>43678</v>
      </c>
      <c r="B33" s="3">
        <v>3</v>
      </c>
      <c r="C33">
        <v>39087.67885589692</v>
      </c>
      <c r="D33">
        <v>5270.9529467476677</v>
      </c>
      <c r="E33">
        <v>6407648.0783997644</v>
      </c>
      <c r="F33">
        <v>864067.97510484373</v>
      </c>
    </row>
    <row r="34" spans="1:6" x14ac:dyDescent="0.3">
      <c r="A34" s="2">
        <v>43709</v>
      </c>
      <c r="B34" s="3">
        <v>3</v>
      </c>
      <c r="C34">
        <v>29232.23023763299</v>
      </c>
      <c r="D34">
        <v>2329.9950888936683</v>
      </c>
      <c r="E34">
        <v>4820391.5958674224</v>
      </c>
      <c r="F34">
        <v>384215.93746399175</v>
      </c>
    </row>
    <row r="35" spans="1:6" x14ac:dyDescent="0.3">
      <c r="A35" s="2">
        <v>43739</v>
      </c>
      <c r="B35" s="3">
        <v>3</v>
      </c>
      <c r="C35">
        <v>11110.562143751709</v>
      </c>
      <c r="D35">
        <v>885.58262641426131</v>
      </c>
      <c r="E35">
        <v>1830615.2395888816</v>
      </c>
      <c r="F35">
        <v>145911.70373326185</v>
      </c>
    </row>
    <row r="36" spans="1:6" x14ac:dyDescent="0.3">
      <c r="A36" s="2">
        <v>43770</v>
      </c>
      <c r="B36" s="3">
        <v>3</v>
      </c>
      <c r="C36">
        <v>4146.7424391508775</v>
      </c>
      <c r="D36">
        <v>330.52180554085743</v>
      </c>
      <c r="E36">
        <v>705723.14290971111</v>
      </c>
      <c r="F36">
        <v>56250.633076273225</v>
      </c>
    </row>
    <row r="37" spans="1:6" x14ac:dyDescent="0.3">
      <c r="A37" s="2">
        <v>43800</v>
      </c>
      <c r="B37" s="3">
        <v>3</v>
      </c>
      <c r="C37">
        <v>1894.6990044688655</v>
      </c>
      <c r="D37">
        <v>151.01958829199626</v>
      </c>
      <c r="E37">
        <v>309626.82758426439</v>
      </c>
      <c r="F37">
        <v>24679.231854581834</v>
      </c>
    </row>
    <row r="38" spans="1:6" x14ac:dyDescent="0.3">
      <c r="A38" s="2">
        <v>43831</v>
      </c>
      <c r="B38" s="3">
        <v>3</v>
      </c>
      <c r="C38">
        <v>670.07822412229734</v>
      </c>
      <c r="D38">
        <v>53.409505832695103</v>
      </c>
      <c r="E38">
        <v>109733.78747594304</v>
      </c>
      <c r="F38">
        <v>8746.4823527386161</v>
      </c>
    </row>
    <row r="39" spans="1:6" x14ac:dyDescent="0.3">
      <c r="A39" s="2">
        <v>43862</v>
      </c>
      <c r="B39" s="3">
        <v>3</v>
      </c>
      <c r="C39">
        <v>296.60817996894383</v>
      </c>
      <c r="D39">
        <v>23.641562653116537</v>
      </c>
      <c r="E39">
        <v>48486.031899782407</v>
      </c>
      <c r="F39">
        <v>3864.6458134759932</v>
      </c>
    </row>
    <row r="40" spans="1:6" x14ac:dyDescent="0.3">
      <c r="A40" s="2">
        <v>43891</v>
      </c>
      <c r="B40" s="3">
        <v>3</v>
      </c>
      <c r="C40">
        <v>107.88059182271257</v>
      </c>
      <c r="D40">
        <v>8.598770846100745</v>
      </c>
      <c r="E40">
        <v>17125.517917237652</v>
      </c>
      <c r="F40">
        <v>1365.0129435062677</v>
      </c>
    </row>
    <row r="41" spans="1:6" x14ac:dyDescent="0.3">
      <c r="A41" s="2">
        <v>43922</v>
      </c>
      <c r="B41" s="3" t="s">
        <v>53</v>
      </c>
      <c r="C41">
        <v>46.019472355733939</v>
      </c>
      <c r="D41">
        <v>3.6680452948916122</v>
      </c>
      <c r="E41">
        <v>6881.9794451632924</v>
      </c>
      <c r="F41">
        <v>548.53763051080966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4"/>
  <sheetViews>
    <sheetView workbookViewId="0">
      <selection activeCell="H2" sqref="H2"/>
    </sheetView>
  </sheetViews>
  <sheetFormatPr defaultRowHeight="14.4" x14ac:dyDescent="0.3"/>
  <cols>
    <col min="1" max="1" width="12.5546875" customWidth="1"/>
  </cols>
  <sheetData>
    <row r="1" spans="1:45" x14ac:dyDescent="0.3">
      <c r="AE1" t="s">
        <v>63</v>
      </c>
      <c r="AF1" t="s">
        <v>63</v>
      </c>
      <c r="AG1" t="s">
        <v>63</v>
      </c>
      <c r="AH1" t="s">
        <v>63</v>
      </c>
      <c r="AI1" t="s">
        <v>63</v>
      </c>
      <c r="AJ1" t="s">
        <v>63</v>
      </c>
      <c r="AN1" t="s">
        <v>37</v>
      </c>
      <c r="AO1" t="s">
        <v>37</v>
      </c>
      <c r="AP1" t="s">
        <v>37</v>
      </c>
      <c r="AQ1" t="s">
        <v>37</v>
      </c>
      <c r="AR1" t="s">
        <v>37</v>
      </c>
      <c r="AS1" t="s">
        <v>37</v>
      </c>
    </row>
    <row r="2" spans="1:45" ht="100.8" x14ac:dyDescent="0.3">
      <c r="A2" t="s">
        <v>0</v>
      </c>
      <c r="B2" s="1" t="s">
        <v>1</v>
      </c>
      <c r="C2" t="s">
        <v>2</v>
      </c>
      <c r="D2" t="s">
        <v>3</v>
      </c>
      <c r="E2" s="4" t="s">
        <v>4</v>
      </c>
      <c r="F2" t="s">
        <v>5</v>
      </c>
      <c r="G2" s="5" t="s">
        <v>6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O2" s="6" t="str">
        <f>H2</f>
        <v>Pepsi.Black_TV_Genre__Drama.Serial_GRP_ADST_lag_by1</v>
      </c>
      <c r="P2" s="6" t="str">
        <f t="shared" ref="P2:T2" si="0">I2</f>
        <v>Pepsi.Black_TV_Genre__Feature.Film_GRP_ADST_lag_by1</v>
      </c>
      <c r="Q2" s="6" t="str">
        <f t="shared" si="0"/>
        <v>Pepsi.Black_TV_Genre__Light.Entertain_GRP_ADST_lag_by1</v>
      </c>
      <c r="R2" s="6" t="str">
        <f t="shared" si="0"/>
        <v>Pepsi.Black_TV_Genre__Mini.Series_GRP_ADST_lag_by1</v>
      </c>
      <c r="S2" s="6" t="str">
        <f t="shared" si="0"/>
        <v>Pepsi.Black_TV_Genre__News_GRP_ADST_lag_by1</v>
      </c>
      <c r="T2" s="6" t="str">
        <f t="shared" si="0"/>
        <v>Pepsi.Black_TV_Genre__Others_GRP_ADST_lag_by1</v>
      </c>
      <c r="V2" s="6" t="s">
        <v>62</v>
      </c>
      <c r="X2" s="6" t="str">
        <f>O2</f>
        <v>Pepsi.Black_TV_Genre__Drama.Serial_GRP_ADST_lag_by1</v>
      </c>
      <c r="Y2" s="6" t="str">
        <f t="shared" ref="Y2:AC2" si="1">P2</f>
        <v>Pepsi.Black_TV_Genre__Feature.Film_GRP_ADST_lag_by1</v>
      </c>
      <c r="Z2" s="6" t="str">
        <f t="shared" si="1"/>
        <v>Pepsi.Black_TV_Genre__Light.Entertain_GRP_ADST_lag_by1</v>
      </c>
      <c r="AA2" s="6" t="str">
        <f t="shared" si="1"/>
        <v>Pepsi.Black_TV_Genre__Mini.Series_GRP_ADST_lag_by1</v>
      </c>
      <c r="AB2" s="6" t="str">
        <f t="shared" si="1"/>
        <v>Pepsi.Black_TV_Genre__News_GRP_ADST_lag_by1</v>
      </c>
      <c r="AC2" s="6" t="str">
        <f t="shared" si="1"/>
        <v>Pepsi.Black_TV_Genre__Others_GRP_ADST_lag_by1</v>
      </c>
      <c r="AE2" s="6" t="str">
        <f>X2</f>
        <v>Pepsi.Black_TV_Genre__Drama.Serial_GRP_ADST_lag_by1</v>
      </c>
      <c r="AF2" s="6" t="str">
        <f t="shared" ref="AF2:AJ2" si="2">Y2</f>
        <v>Pepsi.Black_TV_Genre__Feature.Film_GRP_ADST_lag_by1</v>
      </c>
      <c r="AG2" s="6" t="str">
        <f t="shared" si="2"/>
        <v>Pepsi.Black_TV_Genre__Light.Entertain_GRP_ADST_lag_by1</v>
      </c>
      <c r="AH2" s="6" t="str">
        <f t="shared" si="2"/>
        <v>Pepsi.Black_TV_Genre__Mini.Series_GRP_ADST_lag_by1</v>
      </c>
      <c r="AI2" s="6" t="str">
        <f t="shared" si="2"/>
        <v>Pepsi.Black_TV_Genre__News_GRP_ADST_lag_by1</v>
      </c>
      <c r="AJ2" s="6" t="str">
        <f t="shared" si="2"/>
        <v>Pepsi.Black_TV_Genre__Others_GRP_ADST_lag_by1</v>
      </c>
      <c r="AL2" s="6" t="s">
        <v>36</v>
      </c>
      <c r="AN2" s="6" t="str">
        <f>AE2</f>
        <v>Pepsi.Black_TV_Genre__Drama.Serial_GRP_ADST_lag_by1</v>
      </c>
      <c r="AO2" s="6" t="str">
        <f t="shared" ref="AO2:AS2" si="3">AF2</f>
        <v>Pepsi.Black_TV_Genre__Feature.Film_GRP_ADST_lag_by1</v>
      </c>
      <c r="AP2" s="6" t="str">
        <f t="shared" si="3"/>
        <v>Pepsi.Black_TV_Genre__Light.Entertain_GRP_ADST_lag_by1</v>
      </c>
      <c r="AQ2" s="6" t="str">
        <f t="shared" si="3"/>
        <v>Pepsi.Black_TV_Genre__Mini.Series_GRP_ADST_lag_by1</v>
      </c>
      <c r="AR2" s="6" t="str">
        <f t="shared" si="3"/>
        <v>Pepsi.Black_TV_Genre__News_GRP_ADST_lag_by1</v>
      </c>
      <c r="AS2" s="6" t="str">
        <f t="shared" si="3"/>
        <v>Pepsi.Black_TV_Genre__Others_GRP_ADST_lag_by1</v>
      </c>
    </row>
    <row r="3" spans="1:45" x14ac:dyDescent="0.3">
      <c r="A3" s="2">
        <v>42736</v>
      </c>
      <c r="B3" s="3">
        <v>4</v>
      </c>
      <c r="C3">
        <v>243782.80309999999</v>
      </c>
      <c r="D3">
        <v>254459.75588842056</v>
      </c>
      <c r="E3" s="3">
        <v>0</v>
      </c>
      <c r="F3">
        <f>C3/D3</f>
        <v>0.95804070175598866</v>
      </c>
      <c r="G3">
        <f>E3*F3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>H3*H$44</f>
        <v>0</v>
      </c>
      <c r="P3">
        <f t="shared" ref="P3:T3" si="4">I3*I$44</f>
        <v>0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  <c r="V3">
        <f>SUM(O3:T3)</f>
        <v>0</v>
      </c>
      <c r="X3">
        <f>IFERROR($G3/$V3*O3,0)</f>
        <v>0</v>
      </c>
      <c r="Y3">
        <f t="shared" ref="Y3:AC3" si="5">IFERROR($G3/$V3*P3,0)</f>
        <v>0</v>
      </c>
      <c r="Z3">
        <f t="shared" si="5"/>
        <v>0</v>
      </c>
      <c r="AA3">
        <f t="shared" si="5"/>
        <v>0</v>
      </c>
      <c r="AB3">
        <f t="shared" si="5"/>
        <v>0</v>
      </c>
      <c r="AC3">
        <f t="shared" si="5"/>
        <v>0</v>
      </c>
      <c r="AE3">
        <f>X3*($D3/$C3)</f>
        <v>0</v>
      </c>
      <c r="AF3">
        <f t="shared" ref="AF3:AJ3" si="6">Y3*($D3/$C3)</f>
        <v>0</v>
      </c>
      <c r="AG3">
        <f t="shared" si="6"/>
        <v>0</v>
      </c>
      <c r="AH3">
        <f t="shared" si="6"/>
        <v>0</v>
      </c>
      <c r="AI3">
        <f t="shared" si="6"/>
        <v>0</v>
      </c>
      <c r="AJ3">
        <f t="shared" si="6"/>
        <v>0</v>
      </c>
      <c r="AL3">
        <v>146.5738458433901</v>
      </c>
      <c r="AN3">
        <f>AE3*$AL3</f>
        <v>0</v>
      </c>
      <c r="AO3">
        <f t="shared" ref="AO3:AS3" si="7">AF3*$AL3</f>
        <v>0</v>
      </c>
      <c r="AP3">
        <f t="shared" si="7"/>
        <v>0</v>
      </c>
      <c r="AQ3">
        <f t="shared" si="7"/>
        <v>0</v>
      </c>
      <c r="AR3">
        <f t="shared" si="7"/>
        <v>0</v>
      </c>
      <c r="AS3">
        <f t="shared" si="7"/>
        <v>0</v>
      </c>
    </row>
    <row r="4" spans="1:45" x14ac:dyDescent="0.3">
      <c r="A4" s="2">
        <v>42767</v>
      </c>
      <c r="B4" s="3">
        <v>4</v>
      </c>
      <c r="C4">
        <v>230484.11730000001</v>
      </c>
      <c r="D4">
        <v>245858.61899187532</v>
      </c>
      <c r="E4" s="3">
        <v>0</v>
      </c>
      <c r="F4">
        <f t="shared" ref="F4:F42" si="8">C4/D4</f>
        <v>0.93746608618027183</v>
      </c>
      <c r="G4">
        <f t="shared" ref="G4:G42" si="9">E4*F4</f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ref="O4:O42" si="10">H4*H$44</f>
        <v>0</v>
      </c>
      <c r="P4">
        <f t="shared" ref="P4:P42" si="11">I4*I$44</f>
        <v>0</v>
      </c>
      <c r="Q4">
        <f t="shared" ref="Q4:Q42" si="12">J4*J$44</f>
        <v>0</v>
      </c>
      <c r="R4">
        <f t="shared" ref="R4:R42" si="13">K4*K$44</f>
        <v>0</v>
      </c>
      <c r="S4">
        <f t="shared" ref="S4:S42" si="14">L4*L$44</f>
        <v>0</v>
      </c>
      <c r="T4">
        <f t="shared" ref="T4:T42" si="15">M4*M$44</f>
        <v>0</v>
      </c>
      <c r="V4">
        <f t="shared" ref="V4:V42" si="16">SUM(O4:T4)</f>
        <v>0</v>
      </c>
      <c r="X4">
        <f t="shared" ref="X4:X42" si="17">IFERROR($G4/$V4*O4,0)</f>
        <v>0</v>
      </c>
      <c r="Y4">
        <f t="shared" ref="Y4:Y42" si="18">IFERROR($G4/$V4*P4,0)</f>
        <v>0</v>
      </c>
      <c r="Z4">
        <f t="shared" ref="Z4:Z42" si="19">IFERROR($G4/$V4*Q4,0)</f>
        <v>0</v>
      </c>
      <c r="AA4">
        <f t="shared" ref="AA4:AA42" si="20">IFERROR($G4/$V4*R4,0)</f>
        <v>0</v>
      </c>
      <c r="AB4">
        <f t="shared" ref="AB4:AB42" si="21">IFERROR($G4/$V4*S4,0)</f>
        <v>0</v>
      </c>
      <c r="AC4">
        <f t="shared" ref="AC4:AC42" si="22">IFERROR($G4/$V4*T4,0)</f>
        <v>0</v>
      </c>
      <c r="AE4">
        <f t="shared" ref="AE4:AE42" si="23">X4*($D4/$C4)</f>
        <v>0</v>
      </c>
      <c r="AF4">
        <f t="shared" ref="AF4:AF42" si="24">Y4*($D4/$C4)</f>
        <v>0</v>
      </c>
      <c r="AG4">
        <f t="shared" ref="AG4:AG42" si="25">Z4*($D4/$C4)</f>
        <v>0</v>
      </c>
      <c r="AH4">
        <f t="shared" ref="AH4:AH42" si="26">AA4*($D4/$C4)</f>
        <v>0</v>
      </c>
      <c r="AI4">
        <f t="shared" ref="AI4:AI42" si="27">AB4*($D4/$C4)</f>
        <v>0</v>
      </c>
      <c r="AJ4">
        <f t="shared" ref="AJ4:AJ42" si="28">AC4*($D4/$C4)</f>
        <v>0</v>
      </c>
      <c r="AL4">
        <v>142.62515890163934</v>
      </c>
      <c r="AN4">
        <f t="shared" ref="AN4:AN42" si="29">AE4*$AL4</f>
        <v>0</v>
      </c>
      <c r="AO4">
        <f t="shared" ref="AO4:AO42" si="30">AF4*$AL4</f>
        <v>0</v>
      </c>
      <c r="AP4">
        <f t="shared" ref="AP4:AP42" si="31">AG4*$AL4</f>
        <v>0</v>
      </c>
      <c r="AQ4">
        <f t="shared" ref="AQ4:AQ42" si="32">AH4*$AL4</f>
        <v>0</v>
      </c>
      <c r="AR4">
        <f t="shared" ref="AR4:AR42" si="33">AI4*$AL4</f>
        <v>0</v>
      </c>
      <c r="AS4">
        <f t="shared" ref="AS4:AS42" si="34">AJ4*$AL4</f>
        <v>0</v>
      </c>
    </row>
    <row r="5" spans="1:45" x14ac:dyDescent="0.3">
      <c r="A5" s="2">
        <v>42795</v>
      </c>
      <c r="B5" s="3">
        <v>4</v>
      </c>
      <c r="C5">
        <v>315715.81540000002</v>
      </c>
      <c r="D5">
        <v>301876.55282569554</v>
      </c>
      <c r="E5" s="3">
        <v>0</v>
      </c>
      <c r="F5">
        <f t="shared" si="8"/>
        <v>1.0458441122530484</v>
      </c>
      <c r="G5">
        <f t="shared" si="9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S5">
        <f t="shared" si="14"/>
        <v>0</v>
      </c>
      <c r="T5">
        <f t="shared" si="15"/>
        <v>0</v>
      </c>
      <c r="V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  <c r="AE5">
        <f t="shared" si="23"/>
        <v>0</v>
      </c>
      <c r="AF5">
        <f t="shared" si="24"/>
        <v>0</v>
      </c>
      <c r="AG5">
        <f t="shared" si="25"/>
        <v>0</v>
      </c>
      <c r="AH5">
        <f t="shared" si="26"/>
        <v>0</v>
      </c>
      <c r="AI5">
        <f t="shared" si="27"/>
        <v>0</v>
      </c>
      <c r="AJ5">
        <f t="shared" si="28"/>
        <v>0</v>
      </c>
      <c r="AL5">
        <v>143.89370793869242</v>
      </c>
      <c r="AN5">
        <f t="shared" si="29"/>
        <v>0</v>
      </c>
      <c r="AO5">
        <f t="shared" si="30"/>
        <v>0</v>
      </c>
      <c r="AP5">
        <f t="shared" si="31"/>
        <v>0</v>
      </c>
      <c r="AQ5">
        <f t="shared" si="32"/>
        <v>0</v>
      </c>
      <c r="AR5">
        <f t="shared" si="33"/>
        <v>0</v>
      </c>
      <c r="AS5">
        <f t="shared" si="34"/>
        <v>0</v>
      </c>
    </row>
    <row r="6" spans="1:45" x14ac:dyDescent="0.3">
      <c r="A6" s="2">
        <v>42826</v>
      </c>
      <c r="B6" s="3">
        <v>1</v>
      </c>
      <c r="C6">
        <v>342856.8749</v>
      </c>
      <c r="D6">
        <v>394533.87192821241</v>
      </c>
      <c r="E6" s="3">
        <v>0</v>
      </c>
      <c r="F6">
        <f t="shared" si="8"/>
        <v>0.86901759087084085</v>
      </c>
      <c r="G6">
        <f t="shared" si="9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V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  <c r="AE6">
        <f t="shared" si="23"/>
        <v>0</v>
      </c>
      <c r="AF6">
        <f t="shared" si="24"/>
        <v>0</v>
      </c>
      <c r="AG6">
        <f t="shared" si="25"/>
        <v>0</v>
      </c>
      <c r="AH6">
        <f t="shared" si="26"/>
        <v>0</v>
      </c>
      <c r="AI6">
        <f t="shared" si="27"/>
        <v>0</v>
      </c>
      <c r="AJ6">
        <f t="shared" si="28"/>
        <v>0</v>
      </c>
      <c r="AL6">
        <v>139.99798366025078</v>
      </c>
      <c r="AN6">
        <f t="shared" si="29"/>
        <v>0</v>
      </c>
      <c r="AO6">
        <f t="shared" si="30"/>
        <v>0</v>
      </c>
      <c r="AP6">
        <f t="shared" si="31"/>
        <v>0</v>
      </c>
      <c r="AQ6">
        <f t="shared" si="32"/>
        <v>0</v>
      </c>
      <c r="AR6">
        <f t="shared" si="33"/>
        <v>0</v>
      </c>
      <c r="AS6">
        <f t="shared" si="34"/>
        <v>0</v>
      </c>
    </row>
    <row r="7" spans="1:45" x14ac:dyDescent="0.3">
      <c r="A7" s="2">
        <v>42856</v>
      </c>
      <c r="B7" s="3">
        <v>1</v>
      </c>
      <c r="C7">
        <v>319240.74479999999</v>
      </c>
      <c r="D7">
        <v>324497.43600121507</v>
      </c>
      <c r="E7" s="3">
        <v>0</v>
      </c>
      <c r="F7">
        <f t="shared" si="8"/>
        <v>0.9838005154493874</v>
      </c>
      <c r="G7">
        <f t="shared" si="9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V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  <c r="AE7">
        <f t="shared" si="23"/>
        <v>0</v>
      </c>
      <c r="AF7">
        <f t="shared" si="24"/>
        <v>0</v>
      </c>
      <c r="AG7">
        <f t="shared" si="25"/>
        <v>0</v>
      </c>
      <c r="AH7">
        <f t="shared" si="26"/>
        <v>0</v>
      </c>
      <c r="AI7">
        <f t="shared" si="27"/>
        <v>0</v>
      </c>
      <c r="AJ7">
        <f t="shared" si="28"/>
        <v>0</v>
      </c>
      <c r="AL7">
        <v>138.66743463975723</v>
      </c>
      <c r="AN7">
        <f t="shared" si="29"/>
        <v>0</v>
      </c>
      <c r="AO7">
        <f t="shared" si="30"/>
        <v>0</v>
      </c>
      <c r="AP7">
        <f t="shared" si="31"/>
        <v>0</v>
      </c>
      <c r="AQ7">
        <f t="shared" si="32"/>
        <v>0</v>
      </c>
      <c r="AR7">
        <f t="shared" si="33"/>
        <v>0</v>
      </c>
      <c r="AS7">
        <f t="shared" si="34"/>
        <v>0</v>
      </c>
    </row>
    <row r="8" spans="1:45" x14ac:dyDescent="0.3">
      <c r="A8" s="2">
        <v>42887</v>
      </c>
      <c r="B8" s="3">
        <v>1</v>
      </c>
      <c r="C8">
        <v>277073.3</v>
      </c>
      <c r="D8">
        <v>273440.88538338186</v>
      </c>
      <c r="E8" s="3">
        <v>0</v>
      </c>
      <c r="F8">
        <f t="shared" si="8"/>
        <v>1.0132840947012194</v>
      </c>
      <c r="G8">
        <f t="shared" si="9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V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  <c r="AE8">
        <f t="shared" si="23"/>
        <v>0</v>
      </c>
      <c r="AF8">
        <f t="shared" si="24"/>
        <v>0</v>
      </c>
      <c r="AG8">
        <f t="shared" si="25"/>
        <v>0</v>
      </c>
      <c r="AH8">
        <f t="shared" si="26"/>
        <v>0</v>
      </c>
      <c r="AI8">
        <f t="shared" si="27"/>
        <v>0</v>
      </c>
      <c r="AJ8">
        <f t="shared" si="28"/>
        <v>0</v>
      </c>
      <c r="AL8">
        <v>145.35727256029011</v>
      </c>
      <c r="AN8">
        <f t="shared" si="29"/>
        <v>0</v>
      </c>
      <c r="AO8">
        <f t="shared" si="30"/>
        <v>0</v>
      </c>
      <c r="AP8">
        <f t="shared" si="31"/>
        <v>0</v>
      </c>
      <c r="AQ8">
        <f t="shared" si="32"/>
        <v>0</v>
      </c>
      <c r="AR8">
        <f t="shared" si="33"/>
        <v>0</v>
      </c>
      <c r="AS8">
        <f t="shared" si="34"/>
        <v>0</v>
      </c>
    </row>
    <row r="9" spans="1:45" x14ac:dyDescent="0.3">
      <c r="A9" s="2">
        <v>42917</v>
      </c>
      <c r="B9" s="3">
        <v>1</v>
      </c>
      <c r="C9">
        <v>294341.14760000003</v>
      </c>
      <c r="D9">
        <v>269749.67560535087</v>
      </c>
      <c r="E9" s="3">
        <v>0</v>
      </c>
      <c r="F9">
        <f t="shared" si="8"/>
        <v>1.0911640465904655</v>
      </c>
      <c r="G9">
        <f t="shared" si="9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V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  <c r="AE9">
        <f t="shared" si="23"/>
        <v>0</v>
      </c>
      <c r="AF9">
        <f t="shared" si="24"/>
        <v>0</v>
      </c>
      <c r="AG9">
        <f t="shared" si="25"/>
        <v>0</v>
      </c>
      <c r="AH9">
        <f t="shared" si="26"/>
        <v>0</v>
      </c>
      <c r="AI9">
        <f t="shared" si="27"/>
        <v>0</v>
      </c>
      <c r="AJ9">
        <f t="shared" si="28"/>
        <v>0</v>
      </c>
      <c r="AL9">
        <v>143.1528037756344</v>
      </c>
      <c r="AN9">
        <f t="shared" si="29"/>
        <v>0</v>
      </c>
      <c r="AO9">
        <f t="shared" si="30"/>
        <v>0</v>
      </c>
      <c r="AP9">
        <f t="shared" si="31"/>
        <v>0</v>
      </c>
      <c r="AQ9">
        <f t="shared" si="32"/>
        <v>0</v>
      </c>
      <c r="AR9">
        <f t="shared" si="33"/>
        <v>0</v>
      </c>
      <c r="AS9">
        <f t="shared" si="34"/>
        <v>0</v>
      </c>
    </row>
    <row r="10" spans="1:45" x14ac:dyDescent="0.3">
      <c r="A10" s="2">
        <v>42948</v>
      </c>
      <c r="B10" s="3">
        <v>1</v>
      </c>
      <c r="C10">
        <v>318765.29509999999</v>
      </c>
      <c r="D10">
        <v>324333.60337862518</v>
      </c>
      <c r="E10" s="3">
        <v>0</v>
      </c>
      <c r="F10">
        <f t="shared" si="8"/>
        <v>0.98283154067102696</v>
      </c>
      <c r="G10">
        <f t="shared" si="9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S10">
        <f t="shared" si="14"/>
        <v>0</v>
      </c>
      <c r="T10">
        <f t="shared" si="15"/>
        <v>0</v>
      </c>
      <c r="V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  <c r="AE10">
        <f t="shared" si="23"/>
        <v>0</v>
      </c>
      <c r="AF10">
        <f t="shared" si="24"/>
        <v>0</v>
      </c>
      <c r="AG10">
        <f t="shared" si="25"/>
        <v>0</v>
      </c>
      <c r="AH10">
        <f t="shared" si="26"/>
        <v>0</v>
      </c>
      <c r="AI10">
        <f t="shared" si="27"/>
        <v>0</v>
      </c>
      <c r="AJ10">
        <f t="shared" si="28"/>
        <v>0</v>
      </c>
      <c r="AL10">
        <v>148.15552659039011</v>
      </c>
      <c r="AN10">
        <f t="shared" si="29"/>
        <v>0</v>
      </c>
      <c r="AO10">
        <f t="shared" si="30"/>
        <v>0</v>
      </c>
      <c r="AP10">
        <f t="shared" si="31"/>
        <v>0</v>
      </c>
      <c r="AQ10">
        <f t="shared" si="32"/>
        <v>0</v>
      </c>
      <c r="AR10">
        <f t="shared" si="33"/>
        <v>0</v>
      </c>
      <c r="AS10">
        <f t="shared" si="34"/>
        <v>0</v>
      </c>
    </row>
    <row r="11" spans="1:45" x14ac:dyDescent="0.3">
      <c r="A11" s="2">
        <v>42979</v>
      </c>
      <c r="B11" s="3">
        <v>1</v>
      </c>
      <c r="C11">
        <v>324336.62430000002</v>
      </c>
      <c r="D11">
        <v>314111.87933867885</v>
      </c>
      <c r="E11" s="3">
        <v>0</v>
      </c>
      <c r="F11">
        <f t="shared" si="8"/>
        <v>1.0325512839019271</v>
      </c>
      <c r="G11">
        <f t="shared" si="9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V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  <c r="AE11">
        <f t="shared" si="23"/>
        <v>0</v>
      </c>
      <c r="AF11">
        <f t="shared" si="24"/>
        <v>0</v>
      </c>
      <c r="AG11">
        <f t="shared" si="25"/>
        <v>0</v>
      </c>
      <c r="AH11">
        <f t="shared" si="26"/>
        <v>0</v>
      </c>
      <c r="AI11">
        <f t="shared" si="27"/>
        <v>0</v>
      </c>
      <c r="AJ11">
        <f t="shared" si="28"/>
        <v>0</v>
      </c>
      <c r="AL11">
        <v>146.88276570091239</v>
      </c>
      <c r="AN11">
        <f t="shared" si="29"/>
        <v>0</v>
      </c>
      <c r="AO11">
        <f t="shared" si="30"/>
        <v>0</v>
      </c>
      <c r="AP11">
        <f t="shared" si="31"/>
        <v>0</v>
      </c>
      <c r="AQ11">
        <f t="shared" si="32"/>
        <v>0</v>
      </c>
      <c r="AR11">
        <f t="shared" si="33"/>
        <v>0</v>
      </c>
      <c r="AS11">
        <f t="shared" si="34"/>
        <v>0</v>
      </c>
    </row>
    <row r="12" spans="1:45" x14ac:dyDescent="0.3">
      <c r="A12" s="2">
        <v>43009</v>
      </c>
      <c r="B12" s="3">
        <v>1</v>
      </c>
      <c r="C12">
        <v>320276.56910000002</v>
      </c>
      <c r="D12">
        <v>298007.68641053449</v>
      </c>
      <c r="E12" s="3">
        <v>0</v>
      </c>
      <c r="F12">
        <f t="shared" si="8"/>
        <v>1.0747258668314614</v>
      </c>
      <c r="G12">
        <f t="shared" si="9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0</v>
      </c>
      <c r="V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  <c r="AE12">
        <f t="shared" si="23"/>
        <v>0</v>
      </c>
      <c r="AF12">
        <f t="shared" si="24"/>
        <v>0</v>
      </c>
      <c r="AG12">
        <f t="shared" si="25"/>
        <v>0</v>
      </c>
      <c r="AH12">
        <f t="shared" si="26"/>
        <v>0</v>
      </c>
      <c r="AI12">
        <f t="shared" si="27"/>
        <v>0</v>
      </c>
      <c r="AJ12">
        <f t="shared" si="28"/>
        <v>0</v>
      </c>
      <c r="AL12">
        <v>147.38168134209428</v>
      </c>
      <c r="AN12">
        <f t="shared" si="29"/>
        <v>0</v>
      </c>
      <c r="AO12">
        <f t="shared" si="30"/>
        <v>0</v>
      </c>
      <c r="AP12">
        <f t="shared" si="31"/>
        <v>0</v>
      </c>
      <c r="AQ12">
        <f t="shared" si="32"/>
        <v>0</v>
      </c>
      <c r="AR12">
        <f t="shared" si="33"/>
        <v>0</v>
      </c>
      <c r="AS12">
        <f t="shared" si="34"/>
        <v>0</v>
      </c>
    </row>
    <row r="13" spans="1:45" x14ac:dyDescent="0.3">
      <c r="A13" s="2">
        <v>43040</v>
      </c>
      <c r="B13" s="3">
        <v>1</v>
      </c>
      <c r="C13">
        <v>305011.72220000002</v>
      </c>
      <c r="D13">
        <v>284719.18076573609</v>
      </c>
      <c r="E13" s="3">
        <v>0</v>
      </c>
      <c r="F13">
        <f t="shared" si="8"/>
        <v>1.0712721263797131</v>
      </c>
      <c r="G13">
        <f t="shared" si="9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V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  <c r="AE13">
        <f t="shared" si="23"/>
        <v>0</v>
      </c>
      <c r="AF13">
        <f t="shared" si="24"/>
        <v>0</v>
      </c>
      <c r="AG13">
        <f t="shared" si="25"/>
        <v>0</v>
      </c>
      <c r="AH13">
        <f t="shared" si="26"/>
        <v>0</v>
      </c>
      <c r="AI13">
        <f t="shared" si="27"/>
        <v>0</v>
      </c>
      <c r="AJ13">
        <f t="shared" si="28"/>
        <v>0</v>
      </c>
      <c r="AL13">
        <v>154.01841664167461</v>
      </c>
      <c r="AN13">
        <f t="shared" si="29"/>
        <v>0</v>
      </c>
      <c r="AO13">
        <f t="shared" si="30"/>
        <v>0</v>
      </c>
      <c r="AP13">
        <f t="shared" si="31"/>
        <v>0</v>
      </c>
      <c r="AQ13">
        <f t="shared" si="32"/>
        <v>0</v>
      </c>
      <c r="AR13">
        <f t="shared" si="33"/>
        <v>0</v>
      </c>
      <c r="AS13">
        <f t="shared" si="34"/>
        <v>0</v>
      </c>
    </row>
    <row r="14" spans="1:45" x14ac:dyDescent="0.3">
      <c r="A14" s="2">
        <v>43070</v>
      </c>
      <c r="B14" s="3">
        <v>1</v>
      </c>
      <c r="C14">
        <v>337200.14309999999</v>
      </c>
      <c r="D14">
        <v>349414.47003097611</v>
      </c>
      <c r="E14" s="3">
        <v>0</v>
      </c>
      <c r="F14">
        <f t="shared" si="8"/>
        <v>0.96504344273466036</v>
      </c>
      <c r="G14">
        <f t="shared" si="9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S14">
        <f t="shared" si="14"/>
        <v>0</v>
      </c>
      <c r="T14">
        <f t="shared" si="15"/>
        <v>0</v>
      </c>
      <c r="V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  <c r="AE14">
        <f t="shared" si="23"/>
        <v>0</v>
      </c>
      <c r="AF14">
        <f t="shared" si="24"/>
        <v>0</v>
      </c>
      <c r="AG14">
        <f t="shared" si="25"/>
        <v>0</v>
      </c>
      <c r="AH14">
        <f t="shared" si="26"/>
        <v>0</v>
      </c>
      <c r="AI14">
        <f t="shared" si="27"/>
        <v>0</v>
      </c>
      <c r="AJ14">
        <f t="shared" si="28"/>
        <v>0</v>
      </c>
      <c r="AL14">
        <v>143.26504403821073</v>
      </c>
      <c r="AN14">
        <f t="shared" si="29"/>
        <v>0</v>
      </c>
      <c r="AO14">
        <f t="shared" si="30"/>
        <v>0</v>
      </c>
      <c r="AP14">
        <f t="shared" si="31"/>
        <v>0</v>
      </c>
      <c r="AQ14">
        <f t="shared" si="32"/>
        <v>0</v>
      </c>
      <c r="AR14">
        <f t="shared" si="33"/>
        <v>0</v>
      </c>
      <c r="AS14">
        <f t="shared" si="34"/>
        <v>0</v>
      </c>
    </row>
    <row r="15" spans="1:45" x14ac:dyDescent="0.3">
      <c r="A15" s="2">
        <v>43101</v>
      </c>
      <c r="B15" s="3">
        <v>1</v>
      </c>
      <c r="C15">
        <v>324929.92479999998</v>
      </c>
      <c r="D15">
        <v>313254.6981781642</v>
      </c>
      <c r="E15" s="3">
        <v>0</v>
      </c>
      <c r="F15">
        <f t="shared" si="8"/>
        <v>1.0372707151392682</v>
      </c>
      <c r="G15">
        <f t="shared" si="9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V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E15">
        <f t="shared" si="23"/>
        <v>0</v>
      </c>
      <c r="AF15">
        <f t="shared" si="24"/>
        <v>0</v>
      </c>
      <c r="AG15">
        <f t="shared" si="25"/>
        <v>0</v>
      </c>
      <c r="AH15">
        <f t="shared" si="26"/>
        <v>0</v>
      </c>
      <c r="AI15">
        <f t="shared" si="27"/>
        <v>0</v>
      </c>
      <c r="AJ15">
        <f t="shared" si="28"/>
        <v>0</v>
      </c>
      <c r="AL15">
        <v>150.68673020917845</v>
      </c>
      <c r="AN15">
        <f t="shared" si="29"/>
        <v>0</v>
      </c>
      <c r="AO15">
        <f t="shared" si="30"/>
        <v>0</v>
      </c>
      <c r="AP15">
        <f t="shared" si="31"/>
        <v>0</v>
      </c>
      <c r="AQ15">
        <f t="shared" si="32"/>
        <v>0</v>
      </c>
      <c r="AR15">
        <f t="shared" si="33"/>
        <v>0</v>
      </c>
      <c r="AS15">
        <f t="shared" si="34"/>
        <v>0</v>
      </c>
    </row>
    <row r="16" spans="1:45" x14ac:dyDescent="0.3">
      <c r="A16" s="2">
        <v>43132</v>
      </c>
      <c r="B16" s="3">
        <v>1</v>
      </c>
      <c r="C16">
        <v>307777.25150000001</v>
      </c>
      <c r="D16">
        <v>326689.97962296352</v>
      </c>
      <c r="E16" s="3">
        <v>0</v>
      </c>
      <c r="F16">
        <f t="shared" si="8"/>
        <v>0.94210802503097613</v>
      </c>
      <c r="G16">
        <f t="shared" si="9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0</v>
      </c>
      <c r="V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  <c r="AE16">
        <f t="shared" si="23"/>
        <v>0</v>
      </c>
      <c r="AF16">
        <f t="shared" si="24"/>
        <v>0</v>
      </c>
      <c r="AG16">
        <f t="shared" si="25"/>
        <v>0</v>
      </c>
      <c r="AH16">
        <f t="shared" si="26"/>
        <v>0</v>
      </c>
      <c r="AI16">
        <f t="shared" si="27"/>
        <v>0</v>
      </c>
      <c r="AJ16">
        <f t="shared" si="28"/>
        <v>0</v>
      </c>
      <c r="AL16">
        <v>148.75328219138223</v>
      </c>
      <c r="AN16">
        <f t="shared" si="29"/>
        <v>0</v>
      </c>
      <c r="AO16">
        <f t="shared" si="30"/>
        <v>0</v>
      </c>
      <c r="AP16">
        <f t="shared" si="31"/>
        <v>0</v>
      </c>
      <c r="AQ16">
        <f t="shared" si="32"/>
        <v>0</v>
      </c>
      <c r="AR16">
        <f t="shared" si="33"/>
        <v>0</v>
      </c>
      <c r="AS16">
        <f t="shared" si="34"/>
        <v>0</v>
      </c>
    </row>
    <row r="17" spans="1:45" x14ac:dyDescent="0.3">
      <c r="A17" s="2">
        <v>43160</v>
      </c>
      <c r="B17" s="3">
        <v>1</v>
      </c>
      <c r="C17">
        <v>383787.65259999997</v>
      </c>
      <c r="D17">
        <v>364292.58567214536</v>
      </c>
      <c r="E17" s="3">
        <v>0</v>
      </c>
      <c r="F17">
        <f t="shared" si="8"/>
        <v>1.053514860567049</v>
      </c>
      <c r="G17">
        <f t="shared" si="9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0</v>
      </c>
      <c r="V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  <c r="AE17">
        <f t="shared" si="23"/>
        <v>0</v>
      </c>
      <c r="AF17">
        <f t="shared" si="24"/>
        <v>0</v>
      </c>
      <c r="AG17">
        <f t="shared" si="25"/>
        <v>0</v>
      </c>
      <c r="AH17">
        <f t="shared" si="26"/>
        <v>0</v>
      </c>
      <c r="AI17">
        <f t="shared" si="27"/>
        <v>0</v>
      </c>
      <c r="AJ17">
        <f t="shared" si="28"/>
        <v>0</v>
      </c>
      <c r="AL17">
        <v>145.87603227849894</v>
      </c>
      <c r="AN17">
        <f t="shared" si="29"/>
        <v>0</v>
      </c>
      <c r="AO17">
        <f t="shared" si="30"/>
        <v>0</v>
      </c>
      <c r="AP17">
        <f t="shared" si="31"/>
        <v>0</v>
      </c>
      <c r="AQ17">
        <f t="shared" si="32"/>
        <v>0</v>
      </c>
      <c r="AR17">
        <f t="shared" si="33"/>
        <v>0</v>
      </c>
      <c r="AS17">
        <f t="shared" si="34"/>
        <v>0</v>
      </c>
    </row>
    <row r="18" spans="1:45" x14ac:dyDescent="0.3">
      <c r="A18" s="2">
        <v>43191</v>
      </c>
      <c r="B18" s="3">
        <v>2</v>
      </c>
      <c r="C18">
        <v>405003.72039999999</v>
      </c>
      <c r="D18">
        <v>407818.01832959772</v>
      </c>
      <c r="E18" s="3">
        <v>0</v>
      </c>
      <c r="F18">
        <f t="shared" si="8"/>
        <v>0.99309913293893937</v>
      </c>
      <c r="G18">
        <f t="shared" si="9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S18">
        <f t="shared" si="14"/>
        <v>0</v>
      </c>
      <c r="T18">
        <f t="shared" si="15"/>
        <v>0</v>
      </c>
      <c r="V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  <c r="AE18">
        <f t="shared" si="23"/>
        <v>0</v>
      </c>
      <c r="AF18">
        <f t="shared" si="24"/>
        <v>0</v>
      </c>
      <c r="AG18">
        <f t="shared" si="25"/>
        <v>0</v>
      </c>
      <c r="AH18">
        <f t="shared" si="26"/>
        <v>0</v>
      </c>
      <c r="AI18">
        <f t="shared" si="27"/>
        <v>0</v>
      </c>
      <c r="AJ18">
        <f t="shared" si="28"/>
        <v>0</v>
      </c>
      <c r="AL18">
        <v>140.8919956799553</v>
      </c>
      <c r="AN18">
        <f t="shared" si="29"/>
        <v>0</v>
      </c>
      <c r="AO18">
        <f t="shared" si="30"/>
        <v>0</v>
      </c>
      <c r="AP18">
        <f t="shared" si="31"/>
        <v>0</v>
      </c>
      <c r="AQ18">
        <f t="shared" si="32"/>
        <v>0</v>
      </c>
      <c r="AR18">
        <f t="shared" si="33"/>
        <v>0</v>
      </c>
      <c r="AS18">
        <f t="shared" si="34"/>
        <v>0</v>
      </c>
    </row>
    <row r="19" spans="1:45" x14ac:dyDescent="0.3">
      <c r="A19" s="2">
        <v>43221</v>
      </c>
      <c r="B19" s="3">
        <v>2</v>
      </c>
      <c r="C19">
        <v>379593.45529999997</v>
      </c>
      <c r="D19">
        <v>352130.42929748731</v>
      </c>
      <c r="E19" s="3">
        <v>0</v>
      </c>
      <c r="F19">
        <f t="shared" si="8"/>
        <v>1.0779910615998236</v>
      </c>
      <c r="G19">
        <f t="shared" si="9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0</v>
      </c>
      <c r="V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  <c r="AE19">
        <f t="shared" si="23"/>
        <v>0</v>
      </c>
      <c r="AF19">
        <f t="shared" si="24"/>
        <v>0</v>
      </c>
      <c r="AG19">
        <f t="shared" si="25"/>
        <v>0</v>
      </c>
      <c r="AH19">
        <f t="shared" si="26"/>
        <v>0</v>
      </c>
      <c r="AI19">
        <f t="shared" si="27"/>
        <v>0</v>
      </c>
      <c r="AJ19">
        <f t="shared" si="28"/>
        <v>0</v>
      </c>
      <c r="AL19">
        <v>139.87338813879873</v>
      </c>
      <c r="AN19">
        <f t="shared" si="29"/>
        <v>0</v>
      </c>
      <c r="AO19">
        <f t="shared" si="30"/>
        <v>0</v>
      </c>
      <c r="AP19">
        <f t="shared" si="31"/>
        <v>0</v>
      </c>
      <c r="AQ19">
        <f t="shared" si="32"/>
        <v>0</v>
      </c>
      <c r="AR19">
        <f t="shared" si="33"/>
        <v>0</v>
      </c>
      <c r="AS19">
        <f t="shared" si="34"/>
        <v>0</v>
      </c>
    </row>
    <row r="20" spans="1:45" x14ac:dyDescent="0.3">
      <c r="A20" s="2">
        <v>43252</v>
      </c>
      <c r="B20" s="3">
        <v>2</v>
      </c>
      <c r="C20">
        <v>349825.61080000002</v>
      </c>
      <c r="D20">
        <v>385086.15614322643</v>
      </c>
      <c r="E20" s="3">
        <v>0</v>
      </c>
      <c r="F20">
        <f t="shared" si="8"/>
        <v>0.90843465863230921</v>
      </c>
      <c r="G20">
        <f t="shared" si="9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>
        <f t="shared" si="15"/>
        <v>0</v>
      </c>
      <c r="V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  <c r="AE20">
        <f t="shared" si="23"/>
        <v>0</v>
      </c>
      <c r="AF20">
        <f t="shared" si="24"/>
        <v>0</v>
      </c>
      <c r="AG20">
        <f t="shared" si="25"/>
        <v>0</v>
      </c>
      <c r="AH20">
        <f t="shared" si="26"/>
        <v>0</v>
      </c>
      <c r="AI20">
        <f t="shared" si="27"/>
        <v>0</v>
      </c>
      <c r="AJ20">
        <f t="shared" si="28"/>
        <v>0</v>
      </c>
      <c r="AL20">
        <v>143.32908518079935</v>
      </c>
      <c r="AN20">
        <f t="shared" si="29"/>
        <v>0</v>
      </c>
      <c r="AO20">
        <f t="shared" si="30"/>
        <v>0</v>
      </c>
      <c r="AP20">
        <f t="shared" si="31"/>
        <v>0</v>
      </c>
      <c r="AQ20">
        <f t="shared" si="32"/>
        <v>0</v>
      </c>
      <c r="AR20">
        <f t="shared" si="33"/>
        <v>0</v>
      </c>
      <c r="AS20">
        <f t="shared" si="34"/>
        <v>0</v>
      </c>
    </row>
    <row r="21" spans="1:45" x14ac:dyDescent="0.3">
      <c r="A21" s="2">
        <v>43282</v>
      </c>
      <c r="B21" s="3">
        <v>2</v>
      </c>
      <c r="C21">
        <v>358538.53749999998</v>
      </c>
      <c r="D21">
        <v>321590.82296333648</v>
      </c>
      <c r="E21" s="3">
        <v>0</v>
      </c>
      <c r="F21">
        <f t="shared" si="8"/>
        <v>1.114890450530287</v>
      </c>
      <c r="G21">
        <f t="shared" si="9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V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  <c r="AE21">
        <f t="shared" si="23"/>
        <v>0</v>
      </c>
      <c r="AF21">
        <f t="shared" si="24"/>
        <v>0</v>
      </c>
      <c r="AG21">
        <f t="shared" si="25"/>
        <v>0</v>
      </c>
      <c r="AH21">
        <f t="shared" si="26"/>
        <v>0</v>
      </c>
      <c r="AI21">
        <f t="shared" si="27"/>
        <v>0</v>
      </c>
      <c r="AJ21">
        <f t="shared" si="28"/>
        <v>0</v>
      </c>
      <c r="AL21">
        <v>149.38246126843805</v>
      </c>
      <c r="AN21">
        <f t="shared" si="29"/>
        <v>0</v>
      </c>
      <c r="AO21">
        <f t="shared" si="30"/>
        <v>0</v>
      </c>
      <c r="AP21">
        <f t="shared" si="31"/>
        <v>0</v>
      </c>
      <c r="AQ21">
        <f t="shared" si="32"/>
        <v>0</v>
      </c>
      <c r="AR21">
        <f t="shared" si="33"/>
        <v>0</v>
      </c>
      <c r="AS21">
        <f t="shared" si="34"/>
        <v>0</v>
      </c>
    </row>
    <row r="22" spans="1:45" x14ac:dyDescent="0.3">
      <c r="A22" s="2">
        <v>43313</v>
      </c>
      <c r="B22" s="3">
        <v>2</v>
      </c>
      <c r="C22">
        <v>366573.32939999999</v>
      </c>
      <c r="D22">
        <v>362174.63060776895</v>
      </c>
      <c r="E22" s="3">
        <v>0</v>
      </c>
      <c r="F22">
        <f t="shared" si="8"/>
        <v>1.0121452427102626</v>
      </c>
      <c r="G22">
        <f t="shared" si="9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V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>
        <f t="shared" si="22"/>
        <v>0</v>
      </c>
      <c r="AE22">
        <f t="shared" si="23"/>
        <v>0</v>
      </c>
      <c r="AF22">
        <f t="shared" si="24"/>
        <v>0</v>
      </c>
      <c r="AG22">
        <f t="shared" si="25"/>
        <v>0</v>
      </c>
      <c r="AH22">
        <f t="shared" si="26"/>
        <v>0</v>
      </c>
      <c r="AI22">
        <f t="shared" si="27"/>
        <v>0</v>
      </c>
      <c r="AJ22">
        <f t="shared" si="28"/>
        <v>0</v>
      </c>
      <c r="AL22">
        <v>152.5638114554967</v>
      </c>
      <c r="AN22">
        <f t="shared" si="29"/>
        <v>0</v>
      </c>
      <c r="AO22">
        <f t="shared" si="30"/>
        <v>0</v>
      </c>
      <c r="AP22">
        <f t="shared" si="31"/>
        <v>0</v>
      </c>
      <c r="AQ22">
        <f t="shared" si="32"/>
        <v>0</v>
      </c>
      <c r="AR22">
        <f t="shared" si="33"/>
        <v>0</v>
      </c>
      <c r="AS22">
        <f t="shared" si="34"/>
        <v>0</v>
      </c>
    </row>
    <row r="23" spans="1:45" x14ac:dyDescent="0.3">
      <c r="A23" s="2">
        <v>43344</v>
      </c>
      <c r="B23" s="3">
        <v>2</v>
      </c>
      <c r="C23">
        <v>351914.15419999999</v>
      </c>
      <c r="D23">
        <v>352462.77957013511</v>
      </c>
      <c r="E23" s="3">
        <v>0</v>
      </c>
      <c r="F23">
        <f t="shared" si="8"/>
        <v>0.9984434516155033</v>
      </c>
      <c r="G23">
        <f t="shared" si="9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V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B23">
        <f t="shared" si="21"/>
        <v>0</v>
      </c>
      <c r="AC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f t="shared" si="26"/>
        <v>0</v>
      </c>
      <c r="AI23">
        <f t="shared" si="27"/>
        <v>0</v>
      </c>
      <c r="AJ23">
        <f t="shared" si="28"/>
        <v>0</v>
      </c>
      <c r="AL23">
        <v>152.93614705529126</v>
      </c>
      <c r="AN23">
        <f t="shared" si="29"/>
        <v>0</v>
      </c>
      <c r="AO23">
        <f t="shared" si="30"/>
        <v>0</v>
      </c>
      <c r="AP23">
        <f t="shared" si="31"/>
        <v>0</v>
      </c>
      <c r="AQ23">
        <f t="shared" si="32"/>
        <v>0</v>
      </c>
      <c r="AR23">
        <f t="shared" si="33"/>
        <v>0</v>
      </c>
      <c r="AS23">
        <f t="shared" si="34"/>
        <v>0</v>
      </c>
    </row>
    <row r="24" spans="1:45" x14ac:dyDescent="0.3">
      <c r="A24" s="2">
        <v>43374</v>
      </c>
      <c r="B24" s="3">
        <v>2</v>
      </c>
      <c r="C24">
        <v>441097.76040000003</v>
      </c>
      <c r="D24">
        <v>477955.86955366784</v>
      </c>
      <c r="E24" s="3">
        <v>41289.380565638639</v>
      </c>
      <c r="F24">
        <f t="shared" si="8"/>
        <v>0.92288386543283329</v>
      </c>
      <c r="G24">
        <f t="shared" si="9"/>
        <v>38105.303137743889</v>
      </c>
      <c r="H24">
        <v>205.67</v>
      </c>
      <c r="I24">
        <v>229.9</v>
      </c>
      <c r="J24">
        <v>180.45</v>
      </c>
      <c r="K24">
        <v>91.26</v>
      </c>
      <c r="L24">
        <v>102.84</v>
      </c>
      <c r="M24">
        <v>17.850000000000001</v>
      </c>
      <c r="O24">
        <f t="shared" si="10"/>
        <v>36249.689589424386</v>
      </c>
      <c r="P24">
        <f t="shared" si="11"/>
        <v>41182.482526894099</v>
      </c>
      <c r="Q24">
        <f t="shared" si="12"/>
        <v>43548.214555920174</v>
      </c>
      <c r="R24">
        <f t="shared" si="13"/>
        <v>45260.749685802177</v>
      </c>
      <c r="S24">
        <f t="shared" si="14"/>
        <v>40504.087094584225</v>
      </c>
      <c r="T24">
        <f t="shared" si="15"/>
        <v>37797.837244852235</v>
      </c>
      <c r="V24">
        <f t="shared" si="16"/>
        <v>244543.06069747731</v>
      </c>
      <c r="X24">
        <f t="shared" si="17"/>
        <v>5648.5160793948653</v>
      </c>
      <c r="Y24">
        <f t="shared" si="18"/>
        <v>6417.1560467768741</v>
      </c>
      <c r="Z24">
        <f t="shared" si="19"/>
        <v>6785.790249078892</v>
      </c>
      <c r="AA24">
        <f t="shared" si="20"/>
        <v>7052.6416987665925</v>
      </c>
      <c r="AB24">
        <f t="shared" si="21"/>
        <v>6311.4467965462654</v>
      </c>
      <c r="AC24">
        <f t="shared" si="22"/>
        <v>5889.7522671803981</v>
      </c>
      <c r="AE24">
        <f t="shared" si="23"/>
        <v>6120.5058306504325</v>
      </c>
      <c r="AF24">
        <f t="shared" si="24"/>
        <v>6953.3733193690869</v>
      </c>
      <c r="AG24">
        <f t="shared" si="25"/>
        <v>7352.8105791473017</v>
      </c>
      <c r="AH24">
        <f t="shared" si="26"/>
        <v>7641.9601240497332</v>
      </c>
      <c r="AI24">
        <f t="shared" si="27"/>
        <v>6838.8310089116048</v>
      </c>
      <c r="AJ24">
        <f t="shared" si="28"/>
        <v>6381.899703510473</v>
      </c>
      <c r="AL24">
        <v>159.71919619978055</v>
      </c>
      <c r="AN24">
        <f t="shared" si="29"/>
        <v>977562.27160755731</v>
      </c>
      <c r="AO24">
        <f t="shared" si="30"/>
        <v>1110587.1974466306</v>
      </c>
      <c r="AP24">
        <f t="shared" si="31"/>
        <v>1174384.9955106499</v>
      </c>
      <c r="AQ24">
        <f t="shared" si="32"/>
        <v>1220567.7284039988</v>
      </c>
      <c r="AR24">
        <f t="shared" si="33"/>
        <v>1092292.5916894958</v>
      </c>
      <c r="AS24">
        <f t="shared" si="34"/>
        <v>1019311.8908723106</v>
      </c>
    </row>
    <row r="25" spans="1:45" x14ac:dyDescent="0.3">
      <c r="A25" s="2">
        <v>43405</v>
      </c>
      <c r="B25" s="3">
        <v>2</v>
      </c>
      <c r="C25">
        <v>444832.82740000001</v>
      </c>
      <c r="D25">
        <v>488523.88666893501</v>
      </c>
      <c r="E25" s="3">
        <v>29982.163241080943</v>
      </c>
      <c r="F25">
        <f t="shared" si="8"/>
        <v>0.91056515257248061</v>
      </c>
      <c r="G25">
        <f t="shared" si="9"/>
        <v>27300.713046067889</v>
      </c>
      <c r="H25">
        <v>159.05799999999999</v>
      </c>
      <c r="I25">
        <v>168.32</v>
      </c>
      <c r="J25">
        <v>127.32</v>
      </c>
      <c r="K25">
        <v>67.373999999999995</v>
      </c>
      <c r="L25">
        <v>66.296000000000006</v>
      </c>
      <c r="M25">
        <v>12.86</v>
      </c>
      <c r="O25">
        <f t="shared" si="10"/>
        <v>28034.2447936727</v>
      </c>
      <c r="P25">
        <f t="shared" si="11"/>
        <v>30151.524397245823</v>
      </c>
      <c r="Q25">
        <f t="shared" si="12"/>
        <v>30726.288042448086</v>
      </c>
      <c r="R25">
        <f t="shared" si="13"/>
        <v>33414.395675336789</v>
      </c>
      <c r="S25">
        <f t="shared" si="14"/>
        <v>26111.036153467092</v>
      </c>
      <c r="T25">
        <f t="shared" si="15"/>
        <v>27231.383023462167</v>
      </c>
      <c r="V25">
        <f t="shared" si="16"/>
        <v>175668.87208563264</v>
      </c>
      <c r="X25">
        <f t="shared" si="17"/>
        <v>4356.8041593743283</v>
      </c>
      <c r="Y25">
        <f t="shared" si="18"/>
        <v>4685.8507469067226</v>
      </c>
      <c r="Z25">
        <f t="shared" si="19"/>
        <v>4775.1748096201782</v>
      </c>
      <c r="AA25">
        <f t="shared" si="20"/>
        <v>5192.9338254956001</v>
      </c>
      <c r="AB25">
        <f t="shared" si="21"/>
        <v>4057.9181553224698</v>
      </c>
      <c r="AC25">
        <f t="shared" si="22"/>
        <v>4232.0313493485928</v>
      </c>
      <c r="AE25">
        <f t="shared" si="23"/>
        <v>4784.7253401535463</v>
      </c>
      <c r="AF25">
        <f t="shared" si="24"/>
        <v>5146.090572067802</v>
      </c>
      <c r="AG25">
        <f t="shared" si="25"/>
        <v>5244.1879596749404</v>
      </c>
      <c r="AH25">
        <f t="shared" si="26"/>
        <v>5702.9788706769605</v>
      </c>
      <c r="AI25">
        <f t="shared" si="27"/>
        <v>4456.4830356820194</v>
      </c>
      <c r="AJ25">
        <f t="shared" si="28"/>
        <v>4647.6974628256758</v>
      </c>
      <c r="AL25">
        <v>161.53710043434899</v>
      </c>
      <c r="AN25">
        <f t="shared" si="29"/>
        <v>772910.65782315808</v>
      </c>
      <c r="AO25">
        <f t="shared" si="30"/>
        <v>831284.5495843729</v>
      </c>
      <c r="AP25">
        <f t="shared" si="31"/>
        <v>847130.91713861458</v>
      </c>
      <c r="AQ25">
        <f t="shared" si="32"/>
        <v>921242.67060751433</v>
      </c>
      <c r="AR25">
        <f t="shared" si="33"/>
        <v>719887.34771893884</v>
      </c>
      <c r="AS25">
        <f t="shared" si="34"/>
        <v>750775.57184094016</v>
      </c>
    </row>
    <row r="26" spans="1:45" x14ac:dyDescent="0.3">
      <c r="A26" s="2">
        <v>43435</v>
      </c>
      <c r="B26" s="3">
        <v>2</v>
      </c>
      <c r="C26">
        <v>507494.86839999998</v>
      </c>
      <c r="D26">
        <v>543947.93172718887</v>
      </c>
      <c r="E26" s="3">
        <v>31904.243573722852</v>
      </c>
      <c r="F26">
        <f t="shared" si="8"/>
        <v>0.93298427808808815</v>
      </c>
      <c r="G26">
        <f t="shared" si="9"/>
        <v>29766.15765857634</v>
      </c>
      <c r="H26">
        <v>164.3432</v>
      </c>
      <c r="I26">
        <v>171.08799999999999</v>
      </c>
      <c r="J26">
        <v>159.88800000000001</v>
      </c>
      <c r="K26">
        <v>70.429599999999994</v>
      </c>
      <c r="L26">
        <v>64.808400000000006</v>
      </c>
      <c r="M26">
        <v>9.2140000000000004</v>
      </c>
      <c r="O26">
        <f t="shared" si="10"/>
        <v>28965.770341482425</v>
      </c>
      <c r="P26">
        <f t="shared" si="11"/>
        <v>30647.36220339825</v>
      </c>
      <c r="Q26">
        <f t="shared" si="12"/>
        <v>38585.962476680332</v>
      </c>
      <c r="R26">
        <f t="shared" si="13"/>
        <v>34929.832304089112</v>
      </c>
      <c r="S26">
        <f t="shared" si="14"/>
        <v>25525.136892849594</v>
      </c>
      <c r="T26">
        <f t="shared" si="15"/>
        <v>19510.883606390391</v>
      </c>
      <c r="V26">
        <f t="shared" si="16"/>
        <v>178164.94782489009</v>
      </c>
      <c r="X26">
        <f t="shared" si="17"/>
        <v>4839.3339835515562</v>
      </c>
      <c r="Y26">
        <f t="shared" si="18"/>
        <v>5120.2788556504256</v>
      </c>
      <c r="Z26">
        <f t="shared" si="19"/>
        <v>6446.5870335933805</v>
      </c>
      <c r="AA26">
        <f t="shared" si="20"/>
        <v>5835.7544962943439</v>
      </c>
      <c r="AB26">
        <f t="shared" si="21"/>
        <v>4264.5046530480367</v>
      </c>
      <c r="AC26">
        <f t="shared" si="22"/>
        <v>3259.6986364386021</v>
      </c>
      <c r="AE26">
        <f t="shared" si="23"/>
        <v>5186.9405489538685</v>
      </c>
      <c r="AF26">
        <f t="shared" si="24"/>
        <v>5488.0655289745328</v>
      </c>
      <c r="AG26">
        <f t="shared" si="25"/>
        <v>6909.6416574178575</v>
      </c>
      <c r="AH26">
        <f t="shared" si="26"/>
        <v>6254.9333717104273</v>
      </c>
      <c r="AI26">
        <f t="shared" si="27"/>
        <v>4570.8215595948141</v>
      </c>
      <c r="AJ26">
        <f t="shared" si="28"/>
        <v>3493.8409070713583</v>
      </c>
      <c r="AL26">
        <v>154.1775490045585</v>
      </c>
      <c r="AN26">
        <f t="shared" si="29"/>
        <v>799709.7806700666</v>
      </c>
      <c r="AO26">
        <f t="shared" si="30"/>
        <v>846136.49203369929</v>
      </c>
      <c r="AP26">
        <f t="shared" si="31"/>
        <v>1065311.6152404805</v>
      </c>
      <c r="AQ26">
        <f t="shared" si="32"/>
        <v>964370.29643713275</v>
      </c>
      <c r="AR26">
        <f t="shared" si="33"/>
        <v>704718.06499552191</v>
      </c>
      <c r="AS26">
        <f t="shared" si="34"/>
        <v>538671.82766412548</v>
      </c>
    </row>
    <row r="27" spans="1:45" x14ac:dyDescent="0.3">
      <c r="A27" s="2">
        <v>43466</v>
      </c>
      <c r="B27" s="3">
        <v>2</v>
      </c>
      <c r="C27">
        <v>468417.52470000001</v>
      </c>
      <c r="D27">
        <v>473547.37910935091</v>
      </c>
      <c r="E27" s="3">
        <v>26608.602874929049</v>
      </c>
      <c r="F27">
        <f t="shared" si="8"/>
        <v>0.98916717812059451</v>
      </c>
      <c r="G27">
        <f t="shared" si="9"/>
        <v>26320.356619525104</v>
      </c>
      <c r="H27">
        <v>146.36727999999999</v>
      </c>
      <c r="I27">
        <v>125.0352</v>
      </c>
      <c r="J27">
        <v>133.9452</v>
      </c>
      <c r="K27">
        <v>72.22184</v>
      </c>
      <c r="L27">
        <v>51.343359999999997</v>
      </c>
      <c r="M27">
        <v>4.6656000000000004</v>
      </c>
      <c r="O27">
        <f t="shared" si="10"/>
        <v>25797.48366824702</v>
      </c>
      <c r="P27">
        <f t="shared" si="11"/>
        <v>22397.824877106174</v>
      </c>
      <c r="Q27">
        <f t="shared" si="12"/>
        <v>32325.155490915156</v>
      </c>
      <c r="R27">
        <f t="shared" si="13"/>
        <v>35818.700658427071</v>
      </c>
      <c r="S27">
        <f t="shared" si="14"/>
        <v>20221.85847110649</v>
      </c>
      <c r="T27">
        <f t="shared" si="15"/>
        <v>9879.528820704907</v>
      </c>
      <c r="V27">
        <f t="shared" si="16"/>
        <v>146440.55198650682</v>
      </c>
      <c r="X27">
        <f t="shared" si="17"/>
        <v>4636.6867703230173</v>
      </c>
      <c r="Y27">
        <f t="shared" si="18"/>
        <v>4025.6522545846756</v>
      </c>
      <c r="Z27">
        <f t="shared" si="19"/>
        <v>5809.9318034589314</v>
      </c>
      <c r="AA27">
        <f t="shared" si="20"/>
        <v>6437.8408998669038</v>
      </c>
      <c r="AB27">
        <f t="shared" si="21"/>
        <v>3634.5569533098269</v>
      </c>
      <c r="AC27">
        <f t="shared" si="22"/>
        <v>1775.6879379817492</v>
      </c>
      <c r="AE27">
        <f t="shared" si="23"/>
        <v>4687.4652464032069</v>
      </c>
      <c r="AF27">
        <f t="shared" si="24"/>
        <v>4069.7390124016911</v>
      </c>
      <c r="AG27">
        <f t="shared" si="25"/>
        <v>5873.5590221439925</v>
      </c>
      <c r="AH27">
        <f t="shared" si="26"/>
        <v>6508.3446380608011</v>
      </c>
      <c r="AI27">
        <f t="shared" si="27"/>
        <v>3674.3606477273547</v>
      </c>
      <c r="AJ27">
        <f t="shared" si="28"/>
        <v>1795.1343081920031</v>
      </c>
      <c r="AL27">
        <v>157.45520949313996</v>
      </c>
      <c r="AN27">
        <f t="shared" si="29"/>
        <v>738065.82236422983</v>
      </c>
      <c r="AO27">
        <f t="shared" si="30"/>
        <v>640801.60878011282</v>
      </c>
      <c r="AP27">
        <f t="shared" si="31"/>
        <v>924822.46630200464</v>
      </c>
      <c r="AQ27">
        <f t="shared" si="32"/>
        <v>1024772.7684394176</v>
      </c>
      <c r="AR27">
        <f t="shared" si="33"/>
        <v>578547.22554126009</v>
      </c>
      <c r="AS27">
        <f t="shared" si="34"/>
        <v>282653.24856469472</v>
      </c>
    </row>
    <row r="28" spans="1:45" x14ac:dyDescent="0.3">
      <c r="A28" s="2">
        <v>43497</v>
      </c>
      <c r="B28" s="3">
        <v>2</v>
      </c>
      <c r="C28">
        <v>511870.00589999999</v>
      </c>
      <c r="D28">
        <v>576452.63531550893</v>
      </c>
      <c r="E28" s="3">
        <v>14055.423973384299</v>
      </c>
      <c r="F28">
        <f t="shared" si="8"/>
        <v>0.88796541908397897</v>
      </c>
      <c r="G28">
        <f t="shared" si="9"/>
        <v>12480.730438929193</v>
      </c>
      <c r="H28">
        <v>59.616911999999999</v>
      </c>
      <c r="I28">
        <v>60.924079999999996</v>
      </c>
      <c r="J28">
        <v>93.588080000000005</v>
      </c>
      <c r="K28">
        <v>36.908735999999998</v>
      </c>
      <c r="L28">
        <v>28.607344000000001</v>
      </c>
      <c r="M28">
        <v>2.2062400000000002</v>
      </c>
      <c r="O28">
        <f t="shared" si="10"/>
        <v>10507.582799047163</v>
      </c>
      <c r="P28">
        <f t="shared" si="11"/>
        <v>10913.461766277069</v>
      </c>
      <c r="Q28">
        <f t="shared" si="12"/>
        <v>22585.723401034207</v>
      </c>
      <c r="R28">
        <f t="shared" si="13"/>
        <v>18305.030257674283</v>
      </c>
      <c r="S28">
        <f t="shared" si="14"/>
        <v>11267.156290555537</v>
      </c>
      <c r="T28">
        <f t="shared" si="15"/>
        <v>4671.7703329458145</v>
      </c>
      <c r="V28">
        <f t="shared" si="16"/>
        <v>78250.724847534075</v>
      </c>
      <c r="X28">
        <f t="shared" si="17"/>
        <v>1675.9245199984807</v>
      </c>
      <c r="Y28">
        <f t="shared" si="18"/>
        <v>1740.6608657728812</v>
      </c>
      <c r="Z28">
        <f t="shared" si="19"/>
        <v>3602.3477876499969</v>
      </c>
      <c r="AA28">
        <f t="shared" si="20"/>
        <v>2919.591464074148</v>
      </c>
      <c r="AB28">
        <f t="shared" si="21"/>
        <v>1797.0739664035261</v>
      </c>
      <c r="AC28">
        <f t="shared" si="22"/>
        <v>745.13183503015989</v>
      </c>
      <c r="AE28">
        <f t="shared" si="23"/>
        <v>1887.3758864701699</v>
      </c>
      <c r="AF28">
        <f t="shared" si="24"/>
        <v>1960.2800158237455</v>
      </c>
      <c r="AG28">
        <f t="shared" si="25"/>
        <v>4056.8559430683263</v>
      </c>
      <c r="AH28">
        <f t="shared" si="26"/>
        <v>3287.9562664568462</v>
      </c>
      <c r="AI28">
        <f t="shared" si="27"/>
        <v>2023.8107563438443</v>
      </c>
      <c r="AJ28">
        <f t="shared" si="28"/>
        <v>839.14510522136595</v>
      </c>
      <c r="AL28">
        <v>158.23556186971831</v>
      </c>
      <c r="AN28">
        <f t="shared" si="29"/>
        <v>298649.98385496502</v>
      </c>
      <c r="AO28">
        <f t="shared" si="30"/>
        <v>310186.00972585066</v>
      </c>
      <c r="AP28">
        <f t="shared" si="31"/>
        <v>641938.87957592262</v>
      </c>
      <c r="AQ28">
        <f t="shared" si="32"/>
        <v>520271.60722586029</v>
      </c>
      <c r="AR28">
        <f t="shared" si="33"/>
        <v>320238.8321480478</v>
      </c>
      <c r="AS28">
        <f t="shared" si="34"/>
        <v>132782.59721492673</v>
      </c>
    </row>
    <row r="29" spans="1:45" x14ac:dyDescent="0.3">
      <c r="A29" s="2">
        <v>43525</v>
      </c>
      <c r="B29" s="3">
        <v>2</v>
      </c>
      <c r="C29">
        <v>734594.08869999996</v>
      </c>
      <c r="D29">
        <v>733385.00244585413</v>
      </c>
      <c r="E29" s="3">
        <v>16880.416333195379</v>
      </c>
      <c r="F29">
        <f t="shared" si="8"/>
        <v>1.0016486378233991</v>
      </c>
      <c r="G29">
        <f t="shared" si="9"/>
        <v>16908.24602603701</v>
      </c>
      <c r="H29">
        <v>99.636764799999995</v>
      </c>
      <c r="I29">
        <v>71.579632000000004</v>
      </c>
      <c r="J29">
        <v>92.275232000000003</v>
      </c>
      <c r="K29">
        <v>28.913494400000001</v>
      </c>
      <c r="L29">
        <v>43.502937600000003</v>
      </c>
      <c r="M29">
        <v>2.5924960000000001</v>
      </c>
      <c r="O29">
        <f t="shared" si="10"/>
        <v>17561.15036560746</v>
      </c>
      <c r="P29">
        <f t="shared" si="11"/>
        <v>12822.213763033971</v>
      </c>
      <c r="Q29">
        <f t="shared" si="12"/>
        <v>22268.892221298487</v>
      </c>
      <c r="R29">
        <f t="shared" si="13"/>
        <v>14339.759287532795</v>
      </c>
      <c r="S29">
        <f t="shared" si="14"/>
        <v>17133.86594146891</v>
      </c>
      <c r="T29">
        <f t="shared" si="15"/>
        <v>5489.6774154582881</v>
      </c>
      <c r="V29">
        <f t="shared" si="16"/>
        <v>89615.558994399908</v>
      </c>
      <c r="X29">
        <f t="shared" si="17"/>
        <v>3313.3560088653335</v>
      </c>
      <c r="Y29">
        <f t="shared" si="18"/>
        <v>2419.235536067617</v>
      </c>
      <c r="Z29">
        <f t="shared" si="19"/>
        <v>4201.590802201501</v>
      </c>
      <c r="AA29">
        <f t="shared" si="20"/>
        <v>2705.5589532494582</v>
      </c>
      <c r="AB29">
        <f t="shared" si="21"/>
        <v>3232.7379750384216</v>
      </c>
      <c r="AC29">
        <f t="shared" si="22"/>
        <v>1035.7667506146797</v>
      </c>
      <c r="AE29">
        <f t="shared" si="23"/>
        <v>3307.9024757277334</v>
      </c>
      <c r="AF29">
        <f t="shared" si="24"/>
        <v>2415.2536575347026</v>
      </c>
      <c r="AG29">
        <f t="shared" si="25"/>
        <v>4194.6753018420068</v>
      </c>
      <c r="AH29">
        <f t="shared" si="26"/>
        <v>2701.1058080493053</v>
      </c>
      <c r="AI29">
        <f t="shared" si="27"/>
        <v>3227.4171330809381</v>
      </c>
      <c r="AJ29">
        <f t="shared" si="28"/>
        <v>1034.0619569606963</v>
      </c>
      <c r="AL29">
        <v>167.38535355595727</v>
      </c>
      <c r="AN29">
        <f t="shared" si="29"/>
        <v>553694.42542831297</v>
      </c>
      <c r="AO29">
        <f t="shared" si="30"/>
        <v>404278.0873937651</v>
      </c>
      <c r="AP29">
        <f t="shared" si="31"/>
        <v>702127.20845126605</v>
      </c>
      <c r="AQ29">
        <f t="shared" si="32"/>
        <v>452125.55067238264</v>
      </c>
      <c r="AR29">
        <f t="shared" si="33"/>
        <v>540222.35789330676</v>
      </c>
      <c r="AS29">
        <f t="shared" si="34"/>
        <v>173086.82626463121</v>
      </c>
    </row>
    <row r="30" spans="1:45" x14ac:dyDescent="0.3">
      <c r="A30" s="2">
        <v>43556</v>
      </c>
      <c r="B30" s="3">
        <v>3</v>
      </c>
      <c r="C30">
        <v>776868.72010000004</v>
      </c>
      <c r="D30">
        <v>777925.5320275299</v>
      </c>
      <c r="E30" s="3">
        <v>47979.710520415887</v>
      </c>
      <c r="F30">
        <f t="shared" si="8"/>
        <v>0.99864149988138906</v>
      </c>
      <c r="G30">
        <f t="shared" si="9"/>
        <v>47914.530077982985</v>
      </c>
      <c r="H30">
        <v>308.00470591999999</v>
      </c>
      <c r="I30">
        <v>221.58185280000001</v>
      </c>
      <c r="J30">
        <v>202.98009279999999</v>
      </c>
      <c r="K30">
        <v>91.845397759999997</v>
      </c>
      <c r="L30">
        <v>127.03117503999999</v>
      </c>
      <c r="M30">
        <v>10.6869984</v>
      </c>
      <c r="O30">
        <f t="shared" si="10"/>
        <v>54286.356696075971</v>
      </c>
      <c r="P30">
        <f t="shared" si="11"/>
        <v>39692.43489000792</v>
      </c>
      <c r="Q30">
        <f t="shared" si="12"/>
        <v>48985.428827015734</v>
      </c>
      <c r="R30">
        <f t="shared" si="13"/>
        <v>45551.079967217789</v>
      </c>
      <c r="S30">
        <f t="shared" si="14"/>
        <v>50031.911489182545</v>
      </c>
      <c r="T30">
        <f t="shared" si="15"/>
        <v>22629.995863260294</v>
      </c>
      <c r="V30">
        <f t="shared" si="16"/>
        <v>261177.20773276023</v>
      </c>
      <c r="X30">
        <f t="shared" si="17"/>
        <v>9959.1587386895135</v>
      </c>
      <c r="Y30">
        <f t="shared" si="18"/>
        <v>7281.8159820119399</v>
      </c>
      <c r="Z30">
        <f t="shared" si="19"/>
        <v>8986.6716291589128</v>
      </c>
      <c r="AA30">
        <f t="shared" si="20"/>
        <v>8356.6196687694355</v>
      </c>
      <c r="AB30">
        <f t="shared" si="21"/>
        <v>9178.6551694829413</v>
      </c>
      <c r="AC30">
        <f t="shared" si="22"/>
        <v>4151.6088898702483</v>
      </c>
      <c r="AE30">
        <f t="shared" si="23"/>
        <v>9972.7066618725385</v>
      </c>
      <c r="AF30">
        <f t="shared" si="24"/>
        <v>7291.7217869243541</v>
      </c>
      <c r="AG30">
        <f t="shared" si="25"/>
        <v>8998.8966312999</v>
      </c>
      <c r="AH30">
        <f t="shared" si="26"/>
        <v>8367.987580890609</v>
      </c>
      <c r="AI30">
        <f t="shared" si="27"/>
        <v>9191.1413360781735</v>
      </c>
      <c r="AJ30">
        <f t="shared" si="28"/>
        <v>4157.2565233503155</v>
      </c>
      <c r="AL30">
        <v>159.60729760510591</v>
      </c>
      <c r="AN30">
        <f t="shared" si="29"/>
        <v>1591716.7601099126</v>
      </c>
      <c r="AO30">
        <f t="shared" si="30"/>
        <v>1163812.0092992701</v>
      </c>
      <c r="AP30">
        <f t="shared" si="31"/>
        <v>1436289.5727494683</v>
      </c>
      <c r="AQ30">
        <f t="shared" si="32"/>
        <v>1335591.8841790378</v>
      </c>
      <c r="AR30">
        <f t="shared" si="33"/>
        <v>1466973.2305580198</v>
      </c>
      <c r="AS30">
        <f t="shared" si="34"/>
        <v>663528.47914314177</v>
      </c>
    </row>
    <row r="31" spans="1:45" x14ac:dyDescent="0.3">
      <c r="A31" s="2">
        <v>43586</v>
      </c>
      <c r="B31" s="3">
        <v>3</v>
      </c>
      <c r="C31">
        <v>738975.83719999995</v>
      </c>
      <c r="D31">
        <v>670752.73656568502</v>
      </c>
      <c r="E31" s="3">
        <v>48372.266393491249</v>
      </c>
      <c r="F31">
        <f t="shared" si="8"/>
        <v>1.101711252023545</v>
      </c>
      <c r="G31">
        <f t="shared" si="9"/>
        <v>53292.270171589698</v>
      </c>
      <c r="H31">
        <v>279.70188236799999</v>
      </c>
      <c r="I31">
        <v>268.59274112000003</v>
      </c>
      <c r="J31">
        <v>178.84203711999999</v>
      </c>
      <c r="K31">
        <v>91.878159104000005</v>
      </c>
      <c r="L31">
        <v>131.44247001599999</v>
      </c>
      <c r="M31">
        <v>19.544799359999999</v>
      </c>
      <c r="O31">
        <f t="shared" si="10"/>
        <v>49297.935593026181</v>
      </c>
      <c r="P31">
        <f t="shared" si="11"/>
        <v>48113.596642126977</v>
      </c>
      <c r="Q31">
        <f t="shared" si="12"/>
        <v>43160.162948847887</v>
      </c>
      <c r="R31">
        <f t="shared" si="13"/>
        <v>45567.328082384949</v>
      </c>
      <c r="S31">
        <f t="shared" si="14"/>
        <v>51769.323740328065</v>
      </c>
      <c r="T31">
        <f t="shared" si="15"/>
        <v>41386.618778295349</v>
      </c>
      <c r="V31">
        <f t="shared" si="16"/>
        <v>279294.96578500944</v>
      </c>
      <c r="X31">
        <f t="shared" si="17"/>
        <v>9406.5386933880363</v>
      </c>
      <c r="Y31">
        <f t="shared" si="18"/>
        <v>9180.5549877073481</v>
      </c>
      <c r="Z31">
        <f t="shared" si="19"/>
        <v>8235.3903445949254</v>
      </c>
      <c r="AA31">
        <f t="shared" si="20"/>
        <v>8694.7015043343235</v>
      </c>
      <c r="AB31">
        <f t="shared" si="21"/>
        <v>9878.1042458665543</v>
      </c>
      <c r="AC31">
        <f t="shared" si="22"/>
        <v>7896.9803956985015</v>
      </c>
      <c r="AE31">
        <f t="shared" si="23"/>
        <v>8538.1162043237491</v>
      </c>
      <c r="AF31">
        <f t="shared" si="24"/>
        <v>8332.9955746981395</v>
      </c>
      <c r="AG31">
        <f t="shared" si="25"/>
        <v>7475.0896203236052</v>
      </c>
      <c r="AH31">
        <f t="shared" si="26"/>
        <v>7891.9966446421531</v>
      </c>
      <c r="AI31">
        <f t="shared" si="27"/>
        <v>8966.1462817259544</v>
      </c>
      <c r="AJ31">
        <f t="shared" si="28"/>
        <v>7167.9220677776393</v>
      </c>
      <c r="AL31">
        <v>152.95137275545386</v>
      </c>
      <c r="AN31">
        <f t="shared" si="29"/>
        <v>1305916.5941969026</v>
      </c>
      <c r="AO31">
        <f t="shared" si="30"/>
        <v>1274543.1123152026</v>
      </c>
      <c r="AP31">
        <f t="shared" si="31"/>
        <v>1143325.2188985399</v>
      </c>
      <c r="AQ31">
        <f t="shared" si="32"/>
        <v>1207091.720579453</v>
      </c>
      <c r="AR31">
        <f t="shared" si="33"/>
        <v>1371384.3821161932</v>
      </c>
      <c r="AS31">
        <f t="shared" si="34"/>
        <v>1096343.5200707014</v>
      </c>
    </row>
    <row r="32" spans="1:45" x14ac:dyDescent="0.3">
      <c r="A32" s="2">
        <v>43617</v>
      </c>
      <c r="B32" s="3">
        <v>3</v>
      </c>
      <c r="C32">
        <v>635291.87540000002</v>
      </c>
      <c r="D32">
        <v>608527.1042025421</v>
      </c>
      <c r="E32" s="3">
        <v>33121.508372218392</v>
      </c>
      <c r="F32">
        <f t="shared" si="8"/>
        <v>1.043982874407102</v>
      </c>
      <c r="G32">
        <f t="shared" si="9"/>
        <v>34578.287515127449</v>
      </c>
      <c r="H32">
        <v>199.79075294719999</v>
      </c>
      <c r="I32">
        <v>181.667096448</v>
      </c>
      <c r="J32">
        <v>117.67681484800001</v>
      </c>
      <c r="K32">
        <v>53.701263641600001</v>
      </c>
      <c r="L32">
        <v>94.276988006400003</v>
      </c>
      <c r="M32">
        <v>17.067919744000001</v>
      </c>
      <c r="O32">
        <f t="shared" si="10"/>
        <v>35213.462231600992</v>
      </c>
      <c r="P32">
        <f t="shared" si="11"/>
        <v>32542.418552332951</v>
      </c>
      <c r="Q32">
        <f t="shared" si="12"/>
        <v>28399.086623762803</v>
      </c>
      <c r="R32">
        <f t="shared" si="13"/>
        <v>26633.349238370884</v>
      </c>
      <c r="S32">
        <f t="shared" si="14"/>
        <v>37131.498767272438</v>
      </c>
      <c r="T32">
        <f t="shared" si="15"/>
        <v>36141.762049967059</v>
      </c>
      <c r="V32">
        <f t="shared" si="16"/>
        <v>196061.57746330713</v>
      </c>
      <c r="X32">
        <f t="shared" si="17"/>
        <v>6210.4020440989161</v>
      </c>
      <c r="Y32">
        <f t="shared" si="18"/>
        <v>5739.3249595310363</v>
      </c>
      <c r="Z32">
        <f t="shared" si="19"/>
        <v>5008.5886033802808</v>
      </c>
      <c r="AA32">
        <f t="shared" si="20"/>
        <v>4697.1753434328148</v>
      </c>
      <c r="AB32">
        <f t="shared" si="21"/>
        <v>6548.6754562231172</v>
      </c>
      <c r="AC32">
        <f t="shared" si="22"/>
        <v>6374.1211084612833</v>
      </c>
      <c r="AE32">
        <f t="shared" si="23"/>
        <v>5948.7585441724059</v>
      </c>
      <c r="AF32">
        <f t="shared" si="24"/>
        <v>5497.527881183405</v>
      </c>
      <c r="AG32">
        <f t="shared" si="25"/>
        <v>4797.5773608592517</v>
      </c>
      <c r="AH32">
        <f t="shared" si="26"/>
        <v>4499.2839045376404</v>
      </c>
      <c r="AI32">
        <f t="shared" si="27"/>
        <v>6272.7805376522447</v>
      </c>
      <c r="AJ32">
        <f t="shared" si="28"/>
        <v>6105.5801438134404</v>
      </c>
      <c r="AL32">
        <v>155.72394934678712</v>
      </c>
      <c r="AN32">
        <f t="shared" si="29"/>
        <v>926364.17420897086</v>
      </c>
      <c r="AO32">
        <f t="shared" si="30"/>
        <v>856096.75330195448</v>
      </c>
      <c r="AP32">
        <f t="shared" si="31"/>
        <v>747097.69392973871</v>
      </c>
      <c r="AQ32">
        <f t="shared" si="32"/>
        <v>700646.25884703407</v>
      </c>
      <c r="AR32">
        <f t="shared" si="33"/>
        <v>976822.15870887029</v>
      </c>
      <c r="AS32">
        <f t="shared" si="34"/>
        <v>950785.05304795341</v>
      </c>
    </row>
    <row r="33" spans="1:45" x14ac:dyDescent="0.3">
      <c r="A33" s="2">
        <v>43647</v>
      </c>
      <c r="B33" s="3">
        <v>3</v>
      </c>
      <c r="C33">
        <v>645204.93949999998</v>
      </c>
      <c r="D33">
        <v>623301.93059281097</v>
      </c>
      <c r="E33" s="3">
        <v>13309.44256321889</v>
      </c>
      <c r="F33">
        <f t="shared" si="8"/>
        <v>1.0351402872863837</v>
      </c>
      <c r="G33">
        <f t="shared" si="9"/>
        <v>13777.140198512026</v>
      </c>
      <c r="H33">
        <v>79.916301178880005</v>
      </c>
      <c r="I33">
        <v>72.666838579200004</v>
      </c>
      <c r="J33">
        <v>47.390725939200003</v>
      </c>
      <c r="K33">
        <v>21.48050545664</v>
      </c>
      <c r="L33">
        <v>38.610795202559999</v>
      </c>
      <c r="M33">
        <v>6.8271678975999999</v>
      </c>
      <c r="O33">
        <f t="shared" si="10"/>
        <v>14085.384892640397</v>
      </c>
      <c r="P33">
        <f t="shared" si="11"/>
        <v>13016.967420933181</v>
      </c>
      <c r="Q33">
        <f t="shared" si="12"/>
        <v>11436.860632646682</v>
      </c>
      <c r="R33">
        <f t="shared" si="13"/>
        <v>10653.339695348353</v>
      </c>
      <c r="S33">
        <f t="shared" si="14"/>
        <v>15207.069347293318</v>
      </c>
      <c r="T33">
        <f t="shared" si="15"/>
        <v>14456.704819986822</v>
      </c>
      <c r="V33">
        <f t="shared" si="16"/>
        <v>78856.326808848753</v>
      </c>
      <c r="X33">
        <f t="shared" si="17"/>
        <v>2460.8846273845747</v>
      </c>
      <c r="Y33">
        <f t="shared" si="18"/>
        <v>2274.2193603866408</v>
      </c>
      <c r="Z33">
        <f t="shared" si="19"/>
        <v>1998.15587085062</v>
      </c>
      <c r="AA33">
        <f t="shared" si="20"/>
        <v>1861.2654241551331</v>
      </c>
      <c r="AB33">
        <f t="shared" si="21"/>
        <v>2656.8562712034027</v>
      </c>
      <c r="AC33">
        <f t="shared" si="22"/>
        <v>2525.7586445316547</v>
      </c>
      <c r="AE33">
        <f t="shared" si="23"/>
        <v>2377.3440736576626</v>
      </c>
      <c r="AF33">
        <f t="shared" si="24"/>
        <v>2197.0156009950092</v>
      </c>
      <c r="AG33">
        <f t="shared" si="25"/>
        <v>1930.3237400688729</v>
      </c>
      <c r="AH33">
        <f t="shared" si="26"/>
        <v>1798.0803636137409</v>
      </c>
      <c r="AI33">
        <f t="shared" si="27"/>
        <v>2566.6629961513149</v>
      </c>
      <c r="AJ33">
        <f t="shared" si="28"/>
        <v>2440.0157887322898</v>
      </c>
      <c r="AL33">
        <v>157.17803741787242</v>
      </c>
      <c r="AN33">
        <f t="shared" si="29"/>
        <v>373666.27576452133</v>
      </c>
      <c r="AO33">
        <f t="shared" si="30"/>
        <v>345322.60034084303</v>
      </c>
      <c r="AP33">
        <f t="shared" si="31"/>
        <v>303404.49704515276</v>
      </c>
      <c r="AQ33">
        <f t="shared" si="32"/>
        <v>282618.7426724222</v>
      </c>
      <c r="AR33">
        <f t="shared" si="33"/>
        <v>403423.05244813993</v>
      </c>
      <c r="AS33">
        <f t="shared" si="34"/>
        <v>383516.89294156333</v>
      </c>
    </row>
    <row r="34" spans="1:45" x14ac:dyDescent="0.3">
      <c r="A34" s="2">
        <v>43678</v>
      </c>
      <c r="B34" s="3">
        <v>3</v>
      </c>
      <c r="C34">
        <v>632524.07180000003</v>
      </c>
      <c r="D34">
        <v>603164.26787656441</v>
      </c>
      <c r="E34" s="3">
        <v>47840.414201335232</v>
      </c>
      <c r="F34">
        <f t="shared" si="8"/>
        <v>1.0486762984597822</v>
      </c>
      <c r="G34">
        <f t="shared" si="9"/>
        <v>50169.108481439027</v>
      </c>
      <c r="H34">
        <v>273.72652047155202</v>
      </c>
      <c r="I34">
        <v>299.29673543168002</v>
      </c>
      <c r="J34">
        <v>151.03629037568001</v>
      </c>
      <c r="K34">
        <v>83.072202182656</v>
      </c>
      <c r="L34">
        <v>125.004318081024</v>
      </c>
      <c r="M34">
        <v>27.200867159040001</v>
      </c>
      <c r="O34">
        <f t="shared" si="10"/>
        <v>48244.767829469449</v>
      </c>
      <c r="P34">
        <f t="shared" si="11"/>
        <v>53613.66932262553</v>
      </c>
      <c r="Q34">
        <f t="shared" si="12"/>
        <v>36449.768794737465</v>
      </c>
      <c r="R34">
        <f t="shared" si="13"/>
        <v>41199.979715511086</v>
      </c>
      <c r="S34">
        <f t="shared" si="14"/>
        <v>49233.622975037972</v>
      </c>
      <c r="T34">
        <f t="shared" si="15"/>
        <v>57598.540604831374</v>
      </c>
      <c r="V34">
        <f t="shared" si="16"/>
        <v>286340.34924221283</v>
      </c>
      <c r="X34">
        <f t="shared" si="17"/>
        <v>8452.8673562910953</v>
      </c>
      <c r="Y34">
        <f t="shared" si="18"/>
        <v>9393.5416348171166</v>
      </c>
      <c r="Z34">
        <f t="shared" si="19"/>
        <v>6386.2896361829671</v>
      </c>
      <c r="AA34">
        <f t="shared" si="20"/>
        <v>7218.5644015965572</v>
      </c>
      <c r="AB34">
        <f t="shared" si="21"/>
        <v>8626.1226491680754</v>
      </c>
      <c r="AC34">
        <f t="shared" si="22"/>
        <v>10091.722803383225</v>
      </c>
      <c r="AE34">
        <f t="shared" si="23"/>
        <v>8060.5114931137841</v>
      </c>
      <c r="AF34">
        <f t="shared" si="24"/>
        <v>8957.5225916840609</v>
      </c>
      <c r="AG34">
        <f t="shared" si="25"/>
        <v>6089.85789567541</v>
      </c>
      <c r="AH34">
        <f t="shared" si="26"/>
        <v>6883.5010500367443</v>
      </c>
      <c r="AI34">
        <f t="shared" si="27"/>
        <v>8225.7248131167671</v>
      </c>
      <c r="AJ34">
        <f t="shared" si="28"/>
        <v>9623.2963577084738</v>
      </c>
      <c r="AL34">
        <v>163.93012493841346</v>
      </c>
      <c r="AN34">
        <f t="shared" si="29"/>
        <v>1321360.6561336601</v>
      </c>
      <c r="AO34">
        <f t="shared" si="30"/>
        <v>1468407.7975934292</v>
      </c>
      <c r="AP34">
        <f t="shared" si="31"/>
        <v>998311.16569525364</v>
      </c>
      <c r="AQ34">
        <f t="shared" si="32"/>
        <v>1128413.1871462236</v>
      </c>
      <c r="AR34">
        <f t="shared" si="33"/>
        <v>1348444.0963232394</v>
      </c>
      <c r="AS34">
        <f t="shared" si="34"/>
        <v>1577548.1742385293</v>
      </c>
    </row>
    <row r="35" spans="1:45" x14ac:dyDescent="0.3">
      <c r="A35" s="2">
        <v>43709</v>
      </c>
      <c r="B35" s="3">
        <v>3</v>
      </c>
      <c r="C35">
        <v>567254.08649999998</v>
      </c>
      <c r="D35">
        <v>597780.92915459105</v>
      </c>
      <c r="E35" s="3">
        <v>30924.51148039558</v>
      </c>
      <c r="F35">
        <f t="shared" si="8"/>
        <v>0.94893306031397906</v>
      </c>
      <c r="G35">
        <f t="shared" si="9"/>
        <v>29345.291317806557</v>
      </c>
      <c r="H35">
        <v>161.01060818862101</v>
      </c>
      <c r="I35">
        <v>209.538694172672</v>
      </c>
      <c r="J35">
        <v>99.804516150271994</v>
      </c>
      <c r="K35">
        <v>54.298880873062402</v>
      </c>
      <c r="L35">
        <v>76.011727232409598</v>
      </c>
      <c r="M35">
        <v>19.460346863616</v>
      </c>
      <c r="O35">
        <f t="shared" si="10"/>
        <v>28378.395329615134</v>
      </c>
      <c r="P35">
        <f t="shared" si="11"/>
        <v>37535.117927247811</v>
      </c>
      <c r="Q35">
        <f t="shared" si="12"/>
        <v>24085.943380226356</v>
      </c>
      <c r="R35">
        <f t="shared" si="13"/>
        <v>26929.73981388197</v>
      </c>
      <c r="S35">
        <f t="shared" si="14"/>
        <v>29937.62757712269</v>
      </c>
      <c r="T35">
        <f t="shared" si="15"/>
        <v>41207.788430214459</v>
      </c>
      <c r="V35">
        <f t="shared" si="16"/>
        <v>188074.6124583084</v>
      </c>
      <c r="X35">
        <f t="shared" si="17"/>
        <v>4427.8824621480617</v>
      </c>
      <c r="Y35">
        <f t="shared" si="18"/>
        <v>5856.6063533294891</v>
      </c>
      <c r="Z35">
        <f t="shared" si="19"/>
        <v>3758.1309668449762</v>
      </c>
      <c r="AA35">
        <f t="shared" si="20"/>
        <v>4201.8486685771159</v>
      </c>
      <c r="AB35">
        <f t="shared" si="21"/>
        <v>4671.1695487843326</v>
      </c>
      <c r="AC35">
        <f t="shared" si="22"/>
        <v>6429.653318122585</v>
      </c>
      <c r="AE35">
        <f t="shared" si="23"/>
        <v>4666.169456339715</v>
      </c>
      <c r="AF35">
        <f t="shared" si="24"/>
        <v>6171.7802848935198</v>
      </c>
      <c r="AG35">
        <f t="shared" si="25"/>
        <v>3960.3752087649909</v>
      </c>
      <c r="AH35">
        <f t="shared" si="26"/>
        <v>4427.9716286698094</v>
      </c>
      <c r="AI35">
        <f t="shared" si="27"/>
        <v>4922.5490649875301</v>
      </c>
      <c r="AJ35">
        <f t="shared" si="28"/>
        <v>6775.6658367400205</v>
      </c>
      <c r="AL35">
        <v>164.89989154716449</v>
      </c>
      <c r="AN35">
        <f t="shared" si="29"/>
        <v>769450.83729111042</v>
      </c>
      <c r="AO35">
        <f t="shared" si="30"/>
        <v>1017725.8996318694</v>
      </c>
      <c r="AP35">
        <f t="shared" si="31"/>
        <v>653065.44241142587</v>
      </c>
      <c r="AQ35">
        <f t="shared" si="32"/>
        <v>730172.04134157288</v>
      </c>
      <c r="AR35">
        <f t="shared" si="33"/>
        <v>811727.80695203971</v>
      </c>
      <c r="AS35">
        <f t="shared" si="34"/>
        <v>1117306.561638257</v>
      </c>
    </row>
    <row r="36" spans="1:45" x14ac:dyDescent="0.3">
      <c r="A36" s="2">
        <v>43739</v>
      </c>
      <c r="B36" s="3">
        <v>3</v>
      </c>
      <c r="C36">
        <v>672938.67819999997</v>
      </c>
      <c r="D36">
        <v>673835.6812082273</v>
      </c>
      <c r="E36" s="3">
        <v>12369.804592158232</v>
      </c>
      <c r="F36">
        <f t="shared" si="8"/>
        <v>0.99866881046337741</v>
      </c>
      <c r="G36">
        <f t="shared" si="9"/>
        <v>12353.338037715086</v>
      </c>
      <c r="H36">
        <v>64.404243275448295</v>
      </c>
      <c r="I36">
        <v>83.815477669068798</v>
      </c>
      <c r="J36">
        <v>39.921806460108797</v>
      </c>
      <c r="K36">
        <v>21.719552349225001</v>
      </c>
      <c r="L36">
        <v>30.404690892963799</v>
      </c>
      <c r="M36">
        <v>7.7841387454464002</v>
      </c>
      <c r="O36">
        <f t="shared" si="10"/>
        <v>11351.358131846035</v>
      </c>
      <c r="P36">
        <f t="shared" si="11"/>
        <v>15014.047170899123</v>
      </c>
      <c r="Q36">
        <f t="shared" si="12"/>
        <v>9634.3773520905415</v>
      </c>
      <c r="R36">
        <f t="shared" si="13"/>
        <v>10771.895925552808</v>
      </c>
      <c r="S36">
        <f t="shared" si="14"/>
        <v>11975.051030849061</v>
      </c>
      <c r="T36">
        <f t="shared" si="15"/>
        <v>16483.115372085787</v>
      </c>
      <c r="V36">
        <f t="shared" si="16"/>
        <v>75229.844983323361</v>
      </c>
      <c r="X36">
        <f t="shared" si="17"/>
        <v>1863.9831601533283</v>
      </c>
      <c r="Y36">
        <f t="shared" si="18"/>
        <v>2465.4257902223744</v>
      </c>
      <c r="Z36">
        <f t="shared" si="19"/>
        <v>1582.0412794903934</v>
      </c>
      <c r="AA36">
        <f t="shared" si="20"/>
        <v>1768.8308636677082</v>
      </c>
      <c r="AB36">
        <f t="shared" si="21"/>
        <v>1966.3984876714806</v>
      </c>
      <c r="AC36">
        <f t="shared" si="22"/>
        <v>2706.6584565098015</v>
      </c>
      <c r="AE36">
        <f t="shared" si="23"/>
        <v>1866.4677825358831</v>
      </c>
      <c r="AF36">
        <f t="shared" si="24"/>
        <v>2468.7121139574078</v>
      </c>
      <c r="AG36">
        <f t="shared" si="25"/>
        <v>1584.1500835059962</v>
      </c>
      <c r="AH36">
        <f t="shared" si="26"/>
        <v>1771.1886514679268</v>
      </c>
      <c r="AI36">
        <f t="shared" si="27"/>
        <v>1969.0196259950094</v>
      </c>
      <c r="AJ36">
        <f t="shared" si="28"/>
        <v>2710.2663346960089</v>
      </c>
      <c r="AL36">
        <v>164.76351204411128</v>
      </c>
      <c r="AN36">
        <f t="shared" si="29"/>
        <v>307525.78696779662</v>
      </c>
      <c r="AO36">
        <f t="shared" si="30"/>
        <v>406753.67812146479</v>
      </c>
      <c r="AP36">
        <f t="shared" si="31"/>
        <v>261010.13136342011</v>
      </c>
      <c r="AQ36">
        <f t="shared" si="32"/>
        <v>291827.26270852896</v>
      </c>
      <c r="AR36">
        <f t="shared" si="33"/>
        <v>324422.58886272024</v>
      </c>
      <c r="AS36">
        <f t="shared" si="34"/>
        <v>446552.99987943523</v>
      </c>
    </row>
    <row r="37" spans="1:45" x14ac:dyDescent="0.3">
      <c r="A37" s="2">
        <v>43770</v>
      </c>
      <c r="B37" s="3">
        <v>3</v>
      </c>
      <c r="C37">
        <v>600456.52830000001</v>
      </c>
      <c r="D37">
        <v>561010.67049844342</v>
      </c>
      <c r="E37" s="3">
        <v>4947.9218368632937</v>
      </c>
      <c r="F37">
        <f t="shared" si="8"/>
        <v>1.0703121346453357</v>
      </c>
      <c r="G37">
        <f t="shared" si="9"/>
        <v>5295.8207832714224</v>
      </c>
      <c r="H37">
        <v>25.761697310179301</v>
      </c>
      <c r="I37">
        <v>33.526191067627501</v>
      </c>
      <c r="J37">
        <v>15.968722584043499</v>
      </c>
      <c r="K37">
        <v>8.6878209396899795</v>
      </c>
      <c r="L37">
        <v>12.1618763571855</v>
      </c>
      <c r="M37">
        <v>3.1136554981785598</v>
      </c>
      <c r="O37">
        <f t="shared" si="10"/>
        <v>4540.543252738411</v>
      </c>
      <c r="P37">
        <f t="shared" si="11"/>
        <v>6005.6188683596456</v>
      </c>
      <c r="Q37">
        <f t="shared" si="12"/>
        <v>3853.7509408362121</v>
      </c>
      <c r="R37">
        <f t="shared" si="13"/>
        <v>4308.7583702211132</v>
      </c>
      <c r="S37">
        <f t="shared" si="14"/>
        <v>4790.020412339617</v>
      </c>
      <c r="T37">
        <f t="shared" si="15"/>
        <v>6593.2461488343133</v>
      </c>
      <c r="V37">
        <f t="shared" si="16"/>
        <v>30091.937993329313</v>
      </c>
      <c r="X37">
        <f t="shared" si="17"/>
        <v>799.08124662909131</v>
      </c>
      <c r="Y37">
        <f t="shared" si="18"/>
        <v>1056.9170130058214</v>
      </c>
      <c r="Z37">
        <f t="shared" si="19"/>
        <v>678.21402299035583</v>
      </c>
      <c r="AA37">
        <f t="shared" si="20"/>
        <v>758.28988256489129</v>
      </c>
      <c r="AB37">
        <f t="shared" si="21"/>
        <v>842.98623962291128</v>
      </c>
      <c r="AC37">
        <f t="shared" si="22"/>
        <v>1160.3323784583511</v>
      </c>
      <c r="AE37">
        <f t="shared" si="23"/>
        <v>746.58711301435369</v>
      </c>
      <c r="AF37">
        <f t="shared" si="24"/>
        <v>987.48484558296354</v>
      </c>
      <c r="AG37">
        <f t="shared" si="25"/>
        <v>633.66003340239854</v>
      </c>
      <c r="AH37">
        <f t="shared" si="26"/>
        <v>708.47546058717001</v>
      </c>
      <c r="AI37">
        <f t="shared" si="27"/>
        <v>787.60785039800351</v>
      </c>
      <c r="AJ37">
        <f t="shared" si="28"/>
        <v>1084.1065338784044</v>
      </c>
      <c r="AL37">
        <v>170.18735869552125</v>
      </c>
      <c r="AN37">
        <f t="shared" si="29"/>
        <v>127059.68880002748</v>
      </c>
      <c r="AO37">
        <f t="shared" si="30"/>
        <v>168057.43762161923</v>
      </c>
      <c r="AP37">
        <f t="shared" si="31"/>
        <v>107840.92739566998</v>
      </c>
      <c r="AQ37">
        <f t="shared" si="32"/>
        <v>120573.56733792333</v>
      </c>
      <c r="AR37">
        <f t="shared" si="33"/>
        <v>134040.89974709347</v>
      </c>
      <c r="AS37">
        <f t="shared" si="34"/>
        <v>184501.22754532227</v>
      </c>
    </row>
    <row r="38" spans="1:45" x14ac:dyDescent="0.3">
      <c r="A38" s="2">
        <v>43800</v>
      </c>
      <c r="B38" s="3">
        <v>3</v>
      </c>
      <c r="C38">
        <v>571309.73939999996</v>
      </c>
      <c r="D38">
        <v>609725.49173600634</v>
      </c>
      <c r="E38" s="3">
        <v>1979.1687347453176</v>
      </c>
      <c r="F38">
        <f t="shared" si="8"/>
        <v>0.93699500372433286</v>
      </c>
      <c r="G38">
        <f t="shared" si="9"/>
        <v>1854.471215983772</v>
      </c>
      <c r="H38">
        <v>10.3046789240717</v>
      </c>
      <c r="I38">
        <v>13.410476427051</v>
      </c>
      <c r="J38">
        <v>6.3874890336174097</v>
      </c>
      <c r="K38">
        <v>3.4751283758759901</v>
      </c>
      <c r="L38">
        <v>4.8647505428742202</v>
      </c>
      <c r="M38">
        <v>1.2454621992714201</v>
      </c>
      <c r="O38">
        <f t="shared" si="10"/>
        <v>1816.2173010953607</v>
      </c>
      <c r="P38">
        <f t="shared" si="11"/>
        <v>2402.2475473438585</v>
      </c>
      <c r="Q38">
        <f t="shared" si="12"/>
        <v>1541.5003763344871</v>
      </c>
      <c r="R38">
        <f t="shared" si="13"/>
        <v>1723.5033480884442</v>
      </c>
      <c r="S38">
        <f t="shared" si="14"/>
        <v>1916.0081649358544</v>
      </c>
      <c r="T38">
        <f t="shared" si="15"/>
        <v>2637.2984595337175</v>
      </c>
      <c r="V38">
        <f t="shared" si="16"/>
        <v>12036.775197331724</v>
      </c>
      <c r="X38">
        <f t="shared" si="17"/>
        <v>279.81935789576875</v>
      </c>
      <c r="Y38">
        <f t="shared" si="18"/>
        <v>370.1073466258926</v>
      </c>
      <c r="Z38">
        <f t="shared" si="19"/>
        <v>237.49451414313688</v>
      </c>
      <c r="AA38">
        <f t="shared" si="20"/>
        <v>265.53518673258935</v>
      </c>
      <c r="AB38">
        <f t="shared" si="21"/>
        <v>295.19384828679762</v>
      </c>
      <c r="AC38">
        <f t="shared" si="22"/>
        <v>406.32096229958654</v>
      </c>
      <c r="AE38">
        <f t="shared" si="23"/>
        <v>298.63484520574087</v>
      </c>
      <c r="AF38">
        <f t="shared" si="24"/>
        <v>394.99393823318553</v>
      </c>
      <c r="AG38">
        <f t="shared" si="25"/>
        <v>253.4640133609598</v>
      </c>
      <c r="AH38">
        <f t="shared" si="26"/>
        <v>283.39018423486783</v>
      </c>
      <c r="AI38">
        <f t="shared" si="27"/>
        <v>315.04314015920266</v>
      </c>
      <c r="AJ38">
        <f t="shared" si="28"/>
        <v>433.64261355136057</v>
      </c>
      <c r="AL38">
        <v>163.4174224264508</v>
      </c>
      <c r="AN38">
        <f t="shared" si="29"/>
        <v>48802.136650244298</v>
      </c>
      <c r="AO38">
        <f t="shared" si="30"/>
        <v>64548.891260139892</v>
      </c>
      <c r="AP38">
        <f t="shared" si="31"/>
        <v>41420.435741311536</v>
      </c>
      <c r="AQ38">
        <f t="shared" si="32"/>
        <v>46310.893448619114</v>
      </c>
      <c r="AR38">
        <f t="shared" si="33"/>
        <v>51483.537917951966</v>
      </c>
      <c r="AS38">
        <f t="shared" si="34"/>
        <v>70864.758160832847</v>
      </c>
    </row>
    <row r="39" spans="1:45" x14ac:dyDescent="0.3">
      <c r="A39" s="2">
        <v>43831</v>
      </c>
      <c r="B39" s="3">
        <v>3</v>
      </c>
      <c r="C39">
        <v>591887.50549999997</v>
      </c>
      <c r="D39">
        <v>558505.1518756086</v>
      </c>
      <c r="E39" s="3">
        <v>791.66749389812708</v>
      </c>
      <c r="F39">
        <f t="shared" si="8"/>
        <v>1.059770896494481</v>
      </c>
      <c r="G39">
        <f t="shared" si="9"/>
        <v>838.98616973395713</v>
      </c>
      <c r="H39">
        <v>4.1218715696286896</v>
      </c>
      <c r="I39">
        <v>5.3641905708203996</v>
      </c>
      <c r="J39">
        <v>2.5549956134469598</v>
      </c>
      <c r="K39">
        <v>1.3900513503504</v>
      </c>
      <c r="L39">
        <v>1.94590021714969</v>
      </c>
      <c r="M39">
        <v>0.49818487970857001</v>
      </c>
      <c r="O39">
        <f t="shared" si="10"/>
        <v>726.48692043814594</v>
      </c>
      <c r="P39">
        <f t="shared" si="11"/>
        <v>960.89901893754325</v>
      </c>
      <c r="Q39">
        <f t="shared" si="12"/>
        <v>616.60015053379391</v>
      </c>
      <c r="R39">
        <f t="shared" si="13"/>
        <v>689.40133923537962</v>
      </c>
      <c r="S39">
        <f t="shared" si="14"/>
        <v>766.40326597434262</v>
      </c>
      <c r="T39">
        <f t="shared" si="15"/>
        <v>1054.9193838134911</v>
      </c>
      <c r="V39">
        <f t="shared" si="16"/>
        <v>4814.710078932696</v>
      </c>
      <c r="X39">
        <f t="shared" si="17"/>
        <v>126.59380705127154</v>
      </c>
      <c r="Y39">
        <f t="shared" si="18"/>
        <v>167.44123201250721</v>
      </c>
      <c r="Z39">
        <f t="shared" si="19"/>
        <v>107.44551386745309</v>
      </c>
      <c r="AA39">
        <f t="shared" si="20"/>
        <v>120.13146784172898</v>
      </c>
      <c r="AB39">
        <f t="shared" si="21"/>
        <v>133.54942043238182</v>
      </c>
      <c r="AC39">
        <f t="shared" si="22"/>
        <v>183.82472852861454</v>
      </c>
      <c r="AE39">
        <f t="shared" si="23"/>
        <v>119.45393808229646</v>
      </c>
      <c r="AF39">
        <f t="shared" si="24"/>
        <v>157.99757529327397</v>
      </c>
      <c r="AG39">
        <f t="shared" si="25"/>
        <v>101.38560534438365</v>
      </c>
      <c r="AH39">
        <f t="shared" si="26"/>
        <v>113.35607369394731</v>
      </c>
      <c r="AI39">
        <f t="shared" si="27"/>
        <v>126.01725606368105</v>
      </c>
      <c r="AJ39">
        <f t="shared" si="28"/>
        <v>173.45704542054469</v>
      </c>
      <c r="AL39">
        <v>163.76265266593009</v>
      </c>
      <c r="AN39">
        <f t="shared" si="29"/>
        <v>19562.093771748634</v>
      </c>
      <c r="AO39">
        <f t="shared" si="30"/>
        <v>25874.102044811563</v>
      </c>
      <c r="AP39">
        <f t="shared" si="31"/>
        <v>16603.175673337366</v>
      </c>
      <c r="AQ39">
        <f t="shared" si="32"/>
        <v>18563.491323915467</v>
      </c>
      <c r="AR39">
        <f t="shared" si="33"/>
        <v>20636.92013467017</v>
      </c>
      <c r="AS39">
        <f t="shared" si="34"/>
        <v>28405.78588166312</v>
      </c>
    </row>
    <row r="40" spans="1:45" x14ac:dyDescent="0.3">
      <c r="A40" s="2">
        <v>43862</v>
      </c>
      <c r="B40" s="3">
        <v>3</v>
      </c>
      <c r="C40">
        <v>540023.64679999999</v>
      </c>
      <c r="D40">
        <v>563895.22441255441</v>
      </c>
      <c r="E40" s="3">
        <v>316.66699755925089</v>
      </c>
      <c r="F40">
        <f t="shared" si="8"/>
        <v>0.95766664341336993</v>
      </c>
      <c r="G40">
        <f t="shared" si="9"/>
        <v>303.26142063235761</v>
      </c>
      <c r="H40">
        <v>1.64874862785148</v>
      </c>
      <c r="I40">
        <v>2.1456762283281599</v>
      </c>
      <c r="J40">
        <v>1.0219982453787899</v>
      </c>
      <c r="K40">
        <v>0.556020540140159</v>
      </c>
      <c r="L40">
        <v>0.77836008685987501</v>
      </c>
      <c r="M40">
        <v>0.199273951883428</v>
      </c>
      <c r="O40">
        <f t="shared" si="10"/>
        <v>290.59476817525911</v>
      </c>
      <c r="P40">
        <f t="shared" si="11"/>
        <v>384.35960757501732</v>
      </c>
      <c r="Q40">
        <f t="shared" si="12"/>
        <v>246.64006021351901</v>
      </c>
      <c r="R40">
        <f t="shared" si="13"/>
        <v>275.76053569415137</v>
      </c>
      <c r="S40">
        <f t="shared" si="14"/>
        <v>306.56130638973667</v>
      </c>
      <c r="T40">
        <f t="shared" si="15"/>
        <v>421.96775352539646</v>
      </c>
      <c r="V40">
        <f t="shared" si="16"/>
        <v>1925.8840315730799</v>
      </c>
      <c r="X40">
        <f t="shared" si="17"/>
        <v>45.758820770312639</v>
      </c>
      <c r="Y40">
        <f t="shared" si="18"/>
        <v>60.523603039424323</v>
      </c>
      <c r="Z40">
        <f t="shared" si="19"/>
        <v>38.837444944235607</v>
      </c>
      <c r="AA40">
        <f t="shared" si="20"/>
        <v>43.422932242000343</v>
      </c>
      <c r="AB40">
        <f t="shared" si="21"/>
        <v>48.273009050667341</v>
      </c>
      <c r="AC40">
        <f t="shared" si="22"/>
        <v>66.445610585717361</v>
      </c>
      <c r="AE40">
        <f t="shared" si="23"/>
        <v>47.781575232918676</v>
      </c>
      <c r="AF40">
        <f t="shared" si="24"/>
        <v>63.199030117309562</v>
      </c>
      <c r="AG40">
        <f t="shared" si="25"/>
        <v>40.554242137753675</v>
      </c>
      <c r="AH40">
        <f t="shared" si="26"/>
        <v>45.342429477578811</v>
      </c>
      <c r="AI40">
        <f t="shared" si="27"/>
        <v>50.406902425472332</v>
      </c>
      <c r="AJ40">
        <f t="shared" si="28"/>
        <v>69.382818168217838</v>
      </c>
      <c r="AL40">
        <v>163.46828973111633</v>
      </c>
      <c r="AN40">
        <f t="shared" si="29"/>
        <v>7810.7723839838827</v>
      </c>
      <c r="AO40">
        <f t="shared" si="30"/>
        <v>10331.037365941906</v>
      </c>
      <c r="AP40">
        <f t="shared" si="31"/>
        <v>6629.3326036001645</v>
      </c>
      <c r="AQ40">
        <f t="shared" si="32"/>
        <v>7412.0493989535626</v>
      </c>
      <c r="AR40">
        <f t="shared" si="33"/>
        <v>8239.9301301352207</v>
      </c>
      <c r="AS40">
        <f t="shared" si="34"/>
        <v>11341.890622683595</v>
      </c>
    </row>
    <row r="41" spans="1:45" x14ac:dyDescent="0.3">
      <c r="A41" s="2">
        <v>43891</v>
      </c>
      <c r="B41" s="3">
        <v>3</v>
      </c>
      <c r="C41">
        <v>656379.45290000003</v>
      </c>
      <c r="D41">
        <v>623219.19611811254</v>
      </c>
      <c r="E41" s="3">
        <v>126.66679902370035</v>
      </c>
      <c r="F41">
        <f t="shared" si="8"/>
        <v>1.0532080157165169</v>
      </c>
      <c r="G41">
        <f t="shared" si="9"/>
        <v>133.4064880569143</v>
      </c>
      <c r="H41">
        <v>0.65949945114059105</v>
      </c>
      <c r="I41">
        <v>0.85827049133126498</v>
      </c>
      <c r="J41">
        <v>0.408799298151514</v>
      </c>
      <c r="K41">
        <v>0.22240821605606401</v>
      </c>
      <c r="L41">
        <v>0.31134403474395</v>
      </c>
      <c r="M41">
        <v>7.9709580753371201E-2</v>
      </c>
      <c r="O41">
        <f t="shared" si="10"/>
        <v>116.23790727010348</v>
      </c>
      <c r="P41">
        <f t="shared" si="11"/>
        <v>153.7438430300071</v>
      </c>
      <c r="Q41">
        <f t="shared" si="12"/>
        <v>98.656024085407125</v>
      </c>
      <c r="R41">
        <f t="shared" si="13"/>
        <v>110.30421427766075</v>
      </c>
      <c r="S41">
        <f t="shared" si="14"/>
        <v>122.62452255589466</v>
      </c>
      <c r="T41">
        <f t="shared" si="15"/>
        <v>168.78710141015858</v>
      </c>
      <c r="V41">
        <f t="shared" si="16"/>
        <v>770.35361262923175</v>
      </c>
      <c r="X41">
        <f t="shared" si="17"/>
        <v>20.12957521554868</v>
      </c>
      <c r="Y41">
        <f t="shared" si="18"/>
        <v>26.624690042024035</v>
      </c>
      <c r="Z41">
        <f t="shared" si="19"/>
        <v>17.084821156316202</v>
      </c>
      <c r="AA41">
        <f t="shared" si="20"/>
        <v>19.102004071138797</v>
      </c>
      <c r="AB41">
        <f t="shared" si="21"/>
        <v>21.235581472779121</v>
      </c>
      <c r="AC41">
        <f t="shared" si="22"/>
        <v>29.229816099107452</v>
      </c>
      <c r="AE41">
        <f t="shared" si="23"/>
        <v>19.112630093167454</v>
      </c>
      <c r="AF41">
        <f t="shared" si="24"/>
        <v>25.279612046923862</v>
      </c>
      <c r="AG41">
        <f t="shared" si="25"/>
        <v>16.221696855101396</v>
      </c>
      <c r="AH41">
        <f t="shared" si="26"/>
        <v>18.136971791031566</v>
      </c>
      <c r="AI41">
        <f t="shared" si="27"/>
        <v>20.162760970188934</v>
      </c>
      <c r="AJ41">
        <f t="shared" si="28"/>
        <v>27.753127267287148</v>
      </c>
      <c r="AL41">
        <v>158.74512391794408</v>
      </c>
      <c r="AN41">
        <f t="shared" si="29"/>
        <v>3034.0368325376944</v>
      </c>
      <c r="AO41">
        <f t="shared" si="30"/>
        <v>4013.0151469864804</v>
      </c>
      <c r="AP41">
        <f t="shared" si="31"/>
        <v>2575.1152774223947</v>
      </c>
      <c r="AQ41">
        <f t="shared" si="32"/>
        <v>2879.1558344635623</v>
      </c>
      <c r="AR41">
        <f t="shared" si="33"/>
        <v>3200.739988740529</v>
      </c>
      <c r="AS41">
        <f t="shared" si="34"/>
        <v>4405.6736271559712</v>
      </c>
    </row>
    <row r="42" spans="1:45" x14ac:dyDescent="0.3">
      <c r="A42" s="2">
        <v>43922</v>
      </c>
      <c r="B42" s="3">
        <v>4</v>
      </c>
      <c r="C42">
        <v>703684.59869999997</v>
      </c>
      <c r="D42">
        <v>712528.45615557511</v>
      </c>
      <c r="E42" s="3">
        <v>50.666719609480147</v>
      </c>
      <c r="F42">
        <f t="shared" si="8"/>
        <v>0.98758806419705414</v>
      </c>
      <c r="G42">
        <f t="shared" si="9"/>
        <v>50.037847538341424</v>
      </c>
      <c r="H42">
        <v>0.26379978045623598</v>
      </c>
      <c r="I42">
        <v>0.34330819653250599</v>
      </c>
      <c r="J42">
        <v>0.16351971926060599</v>
      </c>
      <c r="K42">
        <v>8.89632864224255E-2</v>
      </c>
      <c r="L42">
        <v>0.12453761389758</v>
      </c>
      <c r="M42">
        <v>3.1883832301348503E-2</v>
      </c>
      <c r="O42">
        <f t="shared" si="10"/>
        <v>46.495162908041316</v>
      </c>
      <c r="P42">
        <f t="shared" si="11"/>
        <v>61.497537212002847</v>
      </c>
      <c r="Q42">
        <f t="shared" si="12"/>
        <v>39.462409634162945</v>
      </c>
      <c r="R42">
        <f t="shared" si="13"/>
        <v>44.121685711064252</v>
      </c>
      <c r="S42">
        <f t="shared" si="14"/>
        <v>49.049809022357863</v>
      </c>
      <c r="T42">
        <f t="shared" si="15"/>
        <v>67.514840564063476</v>
      </c>
      <c r="V42">
        <f t="shared" si="16"/>
        <v>308.1414450516927</v>
      </c>
      <c r="X42">
        <f t="shared" si="17"/>
        <v>7.5501621421702314</v>
      </c>
      <c r="Y42">
        <f t="shared" si="18"/>
        <v>9.9863372500296297</v>
      </c>
      <c r="Z42">
        <f t="shared" si="19"/>
        <v>6.4081416780484277</v>
      </c>
      <c r="AA42">
        <f t="shared" si="20"/>
        <v>7.16474274460057</v>
      </c>
      <c r="AB42">
        <f t="shared" si="21"/>
        <v>7.9650008301667246</v>
      </c>
      <c r="AC42">
        <f t="shared" si="22"/>
        <v>10.963462893325845</v>
      </c>
      <c r="AE42">
        <f t="shared" si="23"/>
        <v>7.6450520372669697</v>
      </c>
      <c r="AF42">
        <f t="shared" si="24"/>
        <v>10.111844818769548</v>
      </c>
      <c r="AG42">
        <f t="shared" si="25"/>
        <v>6.4886787420405749</v>
      </c>
      <c r="AH42">
        <f t="shared" si="26"/>
        <v>7.2547887164126195</v>
      </c>
      <c r="AI42">
        <f t="shared" si="27"/>
        <v>8.0651043880755751</v>
      </c>
      <c r="AJ42">
        <f t="shared" si="28"/>
        <v>11.101250906914867</v>
      </c>
      <c r="AL42">
        <v>149.54494462615912</v>
      </c>
      <c r="AN42">
        <f t="shared" si="29"/>
        <v>1143.2788835771939</v>
      </c>
      <c r="AO42">
        <f t="shared" si="30"/>
        <v>1512.1752734912061</v>
      </c>
      <c r="AP42">
        <f t="shared" si="31"/>
        <v>970.34910317539357</v>
      </c>
      <c r="AQ42">
        <f t="shared" si="32"/>
        <v>1084.9169768704091</v>
      </c>
      <c r="AR42">
        <f t="shared" si="33"/>
        <v>1206.0955891189549</v>
      </c>
      <c r="AS42">
        <f t="shared" si="34"/>
        <v>1660.1359521556826</v>
      </c>
    </row>
    <row r="44" spans="1:45" x14ac:dyDescent="0.3">
      <c r="H44">
        <f>LINEST($G$3:$G$42,H3:H42)</f>
        <v>176.25171191435012</v>
      </c>
      <c r="I44">
        <f t="shared" ref="I44:M44" si="35">LINEST($G$3:$G$42,I3:I42)</f>
        <v>179.13215540188821</v>
      </c>
      <c r="J44">
        <f t="shared" si="35"/>
        <v>241.33119731737423</v>
      </c>
      <c r="K44">
        <f t="shared" si="35"/>
        <v>495.95386462636611</v>
      </c>
      <c r="L44">
        <f t="shared" si="35"/>
        <v>393.85537820482517</v>
      </c>
      <c r="M44">
        <f t="shared" si="35"/>
        <v>2117.5258960701531</v>
      </c>
      <c r="AE44" t="str">
        <f>AE2&amp;"_"&amp;AE1</f>
        <v>Pepsi.Black_TV_Genre__Drama.Serial_GRP_ADST_lag_by1_pred</v>
      </c>
      <c r="AF44" t="str">
        <f t="shared" ref="AF44:AJ44" si="36">AF2&amp;"_"&amp;AF1</f>
        <v>Pepsi.Black_TV_Genre__Feature.Film_GRP_ADST_lag_by1_pred</v>
      </c>
      <c r="AG44" t="str">
        <f t="shared" si="36"/>
        <v>Pepsi.Black_TV_Genre__Light.Entertain_GRP_ADST_lag_by1_pred</v>
      </c>
      <c r="AH44" t="str">
        <f t="shared" si="36"/>
        <v>Pepsi.Black_TV_Genre__Mini.Series_GRP_ADST_lag_by1_pred</v>
      </c>
      <c r="AI44" t="str">
        <f t="shared" si="36"/>
        <v>Pepsi.Black_TV_Genre__News_GRP_ADST_lag_by1_pred</v>
      </c>
      <c r="AJ44" t="str">
        <f t="shared" si="36"/>
        <v>Pepsi.Black_TV_Genre__Others_GRP_ADST_lag_by1_pred</v>
      </c>
      <c r="AN44" t="str">
        <f>AN2&amp;"_"&amp;AN1</f>
        <v>Pepsi.Black_TV_Genre__Drama.Serial_GRP_ADST_lag_by1_Revenue</v>
      </c>
      <c r="AO44" t="str">
        <f t="shared" ref="AO44:AS44" si="37">AO2&amp;"_"&amp;AO1</f>
        <v>Pepsi.Black_TV_Genre__Feature.Film_GRP_ADST_lag_by1_Revenue</v>
      </c>
      <c r="AP44" t="str">
        <f t="shared" si="37"/>
        <v>Pepsi.Black_TV_Genre__Light.Entertain_GRP_ADST_lag_by1_Revenue</v>
      </c>
      <c r="AQ44" t="str">
        <f t="shared" si="37"/>
        <v>Pepsi.Black_TV_Genre__Mini.Series_GRP_ADST_lag_by1_Revenue</v>
      </c>
      <c r="AR44" t="str">
        <f t="shared" si="37"/>
        <v>Pepsi.Black_TV_Genre__News_GRP_ADST_lag_by1_Revenue</v>
      </c>
      <c r="AS44" t="str">
        <f t="shared" si="37"/>
        <v>Pepsi.Black_TV_Genre__Others_GRP_ADST_lag_by1_Revenue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T55"/>
  <sheetViews>
    <sheetView topLeftCell="A7" workbookViewId="0">
      <selection activeCell="H2" sqref="H2"/>
    </sheetView>
  </sheetViews>
  <sheetFormatPr defaultRowHeight="14.4" x14ac:dyDescent="0.3"/>
  <cols>
    <col min="1" max="1" width="48.109375" bestFit="1" customWidth="1"/>
    <col min="2" max="2" width="16.44140625" bestFit="1" customWidth="1"/>
    <col min="3" max="3" width="14.33203125" bestFit="1" customWidth="1"/>
    <col min="4" max="4" width="11.33203125" bestFit="1" customWidth="1"/>
    <col min="5" max="5" width="2" bestFit="1" customWidth="1"/>
    <col min="6" max="6" width="3.5546875" bestFit="1" customWidth="1"/>
    <col min="7" max="7" width="11.33203125" bestFit="1" customWidth="1"/>
    <col min="8" max="30" width="71.44140625" bestFit="1" customWidth="1"/>
    <col min="31" max="32" width="74.5546875" bestFit="1" customWidth="1"/>
    <col min="33" max="33" width="76.44140625" bestFit="1" customWidth="1"/>
    <col min="34" max="34" width="73.44140625" bestFit="1" customWidth="1"/>
    <col min="35" max="35" width="68.109375" bestFit="1" customWidth="1"/>
    <col min="36" max="36" width="69.109375" bestFit="1" customWidth="1"/>
  </cols>
  <sheetData>
    <row r="3" spans="1:20" x14ac:dyDescent="0.3">
      <c r="B3" s="10" t="s">
        <v>54</v>
      </c>
    </row>
    <row r="4" spans="1:20" x14ac:dyDescent="0.3">
      <c r="A4" s="10" t="s">
        <v>44</v>
      </c>
      <c r="B4">
        <v>2</v>
      </c>
      <c r="C4">
        <v>3</v>
      </c>
      <c r="D4" t="s">
        <v>55</v>
      </c>
    </row>
    <row r="5" spans="1:20" x14ac:dyDescent="0.3">
      <c r="A5" s="11" t="s">
        <v>88</v>
      </c>
      <c r="B5">
        <v>4140592.9417482894</v>
      </c>
      <c r="C5">
        <v>6802269.8131114161</v>
      </c>
      <c r="D5">
        <v>10942862.754859705</v>
      </c>
    </row>
    <row r="6" spans="1:20" x14ac:dyDescent="0.3">
      <c r="A6" s="11" t="s">
        <v>89</v>
      </c>
      <c r="B6">
        <v>4143273.9449644312</v>
      </c>
      <c r="C6">
        <v>6805486.3340435335</v>
      </c>
      <c r="D6">
        <v>10948760.279007964</v>
      </c>
    </row>
    <row r="7" spans="1:20" x14ac:dyDescent="0.3">
      <c r="A7" s="11" t="s">
        <v>90</v>
      </c>
      <c r="B7">
        <v>5355716.0822189385</v>
      </c>
      <c r="C7">
        <v>5717572.7087843409</v>
      </c>
      <c r="D7">
        <v>11073288.791003279</v>
      </c>
    </row>
    <row r="8" spans="1:20" x14ac:dyDescent="0.3">
      <c r="A8" s="11" t="s">
        <v>91</v>
      </c>
      <c r="B8">
        <v>5103350.6217863066</v>
      </c>
      <c r="C8">
        <v>5872100.254818148</v>
      </c>
      <c r="D8">
        <v>10975450.876604455</v>
      </c>
    </row>
    <row r="9" spans="1:20" x14ac:dyDescent="0.3">
      <c r="A9" s="11" t="s">
        <v>92</v>
      </c>
      <c r="B9">
        <v>3955906.4199865712</v>
      </c>
      <c r="C9">
        <v>6920799.3438878143</v>
      </c>
      <c r="D9">
        <v>10876705.763874386</v>
      </c>
    </row>
    <row r="10" spans="1:20" x14ac:dyDescent="0.3">
      <c r="A10" s="11" t="s">
        <v>93</v>
      </c>
      <c r="B10">
        <v>2897281.9624216286</v>
      </c>
      <c r="C10">
        <v>6535101.0167972399</v>
      </c>
      <c r="D10">
        <v>9432382.9792188685</v>
      </c>
    </row>
    <row r="13" spans="1:20" x14ac:dyDescent="0.3">
      <c r="B13" s="10" t="s">
        <v>54</v>
      </c>
    </row>
    <row r="14" spans="1:20" x14ac:dyDescent="0.3">
      <c r="A14" s="10" t="s">
        <v>44</v>
      </c>
      <c r="B14">
        <v>2</v>
      </c>
      <c r="C14">
        <v>3</v>
      </c>
      <c r="D14" t="s">
        <v>55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3">
      <c r="A15" s="11" t="s">
        <v>94</v>
      </c>
      <c r="B15" s="15">
        <v>14478375</v>
      </c>
      <c r="C15" s="15">
        <v>10182250</v>
      </c>
      <c r="D15">
        <v>24660625</v>
      </c>
    </row>
    <row r="16" spans="1:20" x14ac:dyDescent="0.3">
      <c r="A16" s="11" t="s">
        <v>95</v>
      </c>
      <c r="B16" s="15">
        <v>4264875</v>
      </c>
      <c r="C16" s="15">
        <v>3009000</v>
      </c>
      <c r="D16">
        <v>7273875</v>
      </c>
    </row>
    <row r="17" spans="1:7" x14ac:dyDescent="0.3">
      <c r="A17" s="11" t="s">
        <v>96</v>
      </c>
      <c r="B17" s="15">
        <v>9304000</v>
      </c>
      <c r="C17" s="15">
        <v>4291500</v>
      </c>
      <c r="D17">
        <v>13595500</v>
      </c>
    </row>
    <row r="18" spans="1:7" x14ac:dyDescent="0.3">
      <c r="A18" s="11" t="s">
        <v>97</v>
      </c>
      <c r="B18" s="15">
        <v>3076625</v>
      </c>
      <c r="C18" s="15">
        <v>1653250</v>
      </c>
      <c r="D18">
        <v>4729875</v>
      </c>
    </row>
    <row r="19" spans="1:7" x14ac:dyDescent="0.3">
      <c r="A19" s="11" t="s">
        <v>98</v>
      </c>
      <c r="B19" s="15">
        <v>4890000</v>
      </c>
      <c r="C19" s="15">
        <v>3114500</v>
      </c>
      <c r="D19">
        <v>8004500</v>
      </c>
    </row>
    <row r="20" spans="1:7" x14ac:dyDescent="0.3">
      <c r="A20" s="11" t="s">
        <v>99</v>
      </c>
      <c r="B20" s="15">
        <v>292550</v>
      </c>
      <c r="C20" s="15">
        <v>306250</v>
      </c>
      <c r="D20">
        <v>598800</v>
      </c>
    </row>
    <row r="22" spans="1:7" x14ac:dyDescent="0.3">
      <c r="A22" s="11" t="s">
        <v>52</v>
      </c>
      <c r="B22" t="s">
        <v>118</v>
      </c>
      <c r="C22" t="s">
        <v>119</v>
      </c>
    </row>
    <row r="23" spans="1:7" x14ac:dyDescent="0.3">
      <c r="A23" s="11" t="s">
        <v>112</v>
      </c>
      <c r="B23" s="12">
        <f>B5/B15</f>
        <v>0.28598464549704572</v>
      </c>
      <c r="C23" s="12">
        <f>C5/C15</f>
        <v>0.66805173837918108</v>
      </c>
    </row>
    <row r="24" spans="1:7" x14ac:dyDescent="0.3">
      <c r="A24" s="11" t="s">
        <v>113</v>
      </c>
      <c r="B24" s="12">
        <f t="shared" ref="B24:C24" si="0">B6/B16</f>
        <v>0.97148777982108059</v>
      </c>
      <c r="C24" s="12">
        <f t="shared" si="0"/>
        <v>2.2617103137399579</v>
      </c>
    </row>
    <row r="25" spans="1:7" x14ac:dyDescent="0.3">
      <c r="A25" s="11" t="s">
        <v>114</v>
      </c>
      <c r="B25" s="12">
        <f t="shared" ref="B25:C25" si="1">B7/B17</f>
        <v>0.575635864382947</v>
      </c>
      <c r="C25" s="12">
        <f t="shared" si="1"/>
        <v>1.3323016914329118</v>
      </c>
    </row>
    <row r="26" spans="1:7" x14ac:dyDescent="0.3">
      <c r="A26" s="11" t="s">
        <v>115</v>
      </c>
      <c r="B26" s="12">
        <f t="shared" ref="B26:C26" si="2">B8/B18</f>
        <v>1.6587496434522591</v>
      </c>
      <c r="C26" s="12">
        <f t="shared" si="2"/>
        <v>3.5518525660475717</v>
      </c>
    </row>
    <row r="27" spans="1:7" x14ac:dyDescent="0.3">
      <c r="A27" s="11" t="s">
        <v>116</v>
      </c>
      <c r="B27" s="12">
        <f t="shared" ref="B27:C27" si="3">B9/B19</f>
        <v>0.80897881799316385</v>
      </c>
      <c r="C27" s="12">
        <f t="shared" si="3"/>
        <v>2.2221221203685388</v>
      </c>
    </row>
    <row r="28" spans="1:7" x14ac:dyDescent="0.3">
      <c r="A28" s="11" t="s">
        <v>117</v>
      </c>
      <c r="B28" s="12">
        <f t="shared" ref="B28:C28" si="4">B10/B20</f>
        <v>9.9035445647637275</v>
      </c>
      <c r="C28" s="12">
        <f t="shared" si="4"/>
        <v>21.339105360970578</v>
      </c>
    </row>
    <row r="30" spans="1:7" x14ac:dyDescent="0.3">
      <c r="B30" s="10" t="s">
        <v>54</v>
      </c>
    </row>
    <row r="31" spans="1:7" x14ac:dyDescent="0.3">
      <c r="A31" s="10" t="s">
        <v>44</v>
      </c>
      <c r="B31">
        <v>2</v>
      </c>
      <c r="C31">
        <v>3</v>
      </c>
      <c r="D31" t="s">
        <v>55</v>
      </c>
      <c r="E31" s="10"/>
      <c r="F31" s="10"/>
      <c r="G31" s="10"/>
    </row>
    <row r="32" spans="1:7" x14ac:dyDescent="0.3">
      <c r="A32" s="11" t="s">
        <v>100</v>
      </c>
      <c r="B32">
        <v>25974.915328358959</v>
      </c>
      <c r="C32">
        <v>42661.644317644212</v>
      </c>
      <c r="D32">
        <v>68636.559646003167</v>
      </c>
    </row>
    <row r="33" spans="1:4" x14ac:dyDescent="0.3">
      <c r="A33" s="11" t="s">
        <v>101</v>
      </c>
      <c r="B33">
        <v>26032.802106171563</v>
      </c>
      <c r="C33">
        <v>42546.230835609553</v>
      </c>
      <c r="D33">
        <v>68579.032941781115</v>
      </c>
    </row>
    <row r="34" spans="1:4" x14ac:dyDescent="0.3">
      <c r="A34" s="11" t="s">
        <v>102</v>
      </c>
      <c r="B34">
        <v>33631.730463294429</v>
      </c>
      <c r="C34">
        <v>35881.556131598627</v>
      </c>
      <c r="D34">
        <v>69513.286594893056</v>
      </c>
    </row>
    <row r="35" spans="1:4" x14ac:dyDescent="0.3">
      <c r="A35" s="11" t="s">
        <v>103</v>
      </c>
      <c r="B35">
        <v>32097.279079004074</v>
      </c>
      <c r="C35">
        <v>36808.710943643222</v>
      </c>
      <c r="D35">
        <v>68905.990022647296</v>
      </c>
    </row>
    <row r="36" spans="1:4" x14ac:dyDescent="0.3">
      <c r="A36" s="11" t="s">
        <v>104</v>
      </c>
      <c r="B36">
        <v>24791.724141340575</v>
      </c>
      <c r="C36">
        <v>43413.26256572354</v>
      </c>
      <c r="D36">
        <v>68204.986707064119</v>
      </c>
    </row>
    <row r="37" spans="1:4" x14ac:dyDescent="0.3">
      <c r="A37" s="11" t="s">
        <v>105</v>
      </c>
      <c r="B37">
        <v>18191.779443781572</v>
      </c>
      <c r="C37">
        <v>40768.345191104003</v>
      </c>
      <c r="D37">
        <v>58960.124634885578</v>
      </c>
    </row>
    <row r="40" spans="1:4" x14ac:dyDescent="0.3">
      <c r="B40" s="10" t="s">
        <v>54</v>
      </c>
    </row>
    <row r="41" spans="1:4" x14ac:dyDescent="0.3">
      <c r="A41" s="10" t="s">
        <v>44</v>
      </c>
      <c r="B41">
        <v>2</v>
      </c>
      <c r="C41">
        <v>3</v>
      </c>
      <c r="D41" t="s">
        <v>55</v>
      </c>
    </row>
    <row r="42" spans="1:4" x14ac:dyDescent="0.3">
      <c r="A42" s="11" t="s">
        <v>106</v>
      </c>
      <c r="B42">
        <v>808.81999999999994</v>
      </c>
      <c r="C42">
        <v>537.68999999999994</v>
      </c>
      <c r="D42">
        <v>1346.5099999999998</v>
      </c>
    </row>
    <row r="43" spans="1:4" x14ac:dyDescent="0.3">
      <c r="A43" s="11" t="s">
        <v>107</v>
      </c>
      <c r="B43">
        <v>717.69</v>
      </c>
      <c r="C43">
        <v>614.24</v>
      </c>
      <c r="D43">
        <v>1331.93</v>
      </c>
    </row>
    <row r="44" spans="1:4" x14ac:dyDescent="0.3">
      <c r="A44" s="11" t="s">
        <v>108</v>
      </c>
      <c r="B44">
        <v>675.46</v>
      </c>
      <c r="C44">
        <v>315.58000000000004</v>
      </c>
      <c r="D44">
        <v>991.04000000000008</v>
      </c>
    </row>
    <row r="45" spans="1:4" x14ac:dyDescent="0.3">
      <c r="A45" s="11" t="s">
        <v>109</v>
      </c>
      <c r="B45">
        <v>312.11</v>
      </c>
      <c r="C45">
        <v>167.64000000000001</v>
      </c>
      <c r="D45">
        <v>479.75</v>
      </c>
    </row>
    <row r="46" spans="1:4" x14ac:dyDescent="0.3">
      <c r="A46" s="11" t="s">
        <v>110</v>
      </c>
      <c r="B46">
        <v>341.47</v>
      </c>
      <c r="C46">
        <v>258.8</v>
      </c>
      <c r="D46">
        <v>600.27</v>
      </c>
    </row>
    <row r="47" spans="1:4" x14ac:dyDescent="0.3">
      <c r="A47" s="11" t="s">
        <v>111</v>
      </c>
      <c r="B47">
        <v>40.32</v>
      </c>
      <c r="C47">
        <v>57.569999999999993</v>
      </c>
      <c r="D47">
        <v>97.889999999999986</v>
      </c>
    </row>
    <row r="48" spans="1:4" x14ac:dyDescent="0.3">
      <c r="A48" s="11"/>
    </row>
    <row r="49" spans="1:3" x14ac:dyDescent="0.3">
      <c r="A49" s="11" t="s">
        <v>51</v>
      </c>
      <c r="B49" t="s">
        <v>118</v>
      </c>
      <c r="C49" t="s">
        <v>119</v>
      </c>
    </row>
    <row r="50" spans="1:3" x14ac:dyDescent="0.3">
      <c r="A50" s="11" t="s">
        <v>112</v>
      </c>
      <c r="B50" s="12">
        <f>B32/B42</f>
        <v>32.114580905960487</v>
      </c>
      <c r="C50" s="12">
        <f>C32/C42</f>
        <v>79.342454421031107</v>
      </c>
    </row>
    <row r="51" spans="1:3" x14ac:dyDescent="0.3">
      <c r="A51" s="11" t="s">
        <v>113</v>
      </c>
      <c r="B51" s="12">
        <f t="shared" ref="B51:C51" si="5">B33/B43</f>
        <v>36.273045613247447</v>
      </c>
      <c r="C51" s="12">
        <f t="shared" si="5"/>
        <v>69.266460724813669</v>
      </c>
    </row>
    <row r="52" spans="1:3" x14ac:dyDescent="0.3">
      <c r="A52" s="11" t="s">
        <v>114</v>
      </c>
      <c r="B52" s="12">
        <f t="shared" ref="B52:C52" si="6">B34/B44</f>
        <v>49.790854326376731</v>
      </c>
      <c r="C52" s="12">
        <f t="shared" si="6"/>
        <v>113.7003489815534</v>
      </c>
    </row>
    <row r="53" spans="1:3" x14ac:dyDescent="0.3">
      <c r="A53" s="11" t="s">
        <v>115</v>
      </c>
      <c r="B53" s="12">
        <f t="shared" ref="B53:C53" si="7">B35/B45</f>
        <v>102.8396369196888</v>
      </c>
      <c r="C53" s="12">
        <f t="shared" si="7"/>
        <v>219.56997699620149</v>
      </c>
    </row>
    <row r="54" spans="1:3" x14ac:dyDescent="0.3">
      <c r="A54" s="11" t="s">
        <v>116</v>
      </c>
      <c r="B54" s="12">
        <f t="shared" ref="B54:C54" si="8">B36/B46</f>
        <v>72.602934785897958</v>
      </c>
      <c r="C54" s="12">
        <f t="shared" si="8"/>
        <v>167.74830975936453</v>
      </c>
    </row>
    <row r="55" spans="1:3" x14ac:dyDescent="0.3">
      <c r="A55" s="11" t="s">
        <v>117</v>
      </c>
      <c r="B55" s="12">
        <f t="shared" ref="B55:C55" si="9">B37/B47</f>
        <v>451.18500604616992</v>
      </c>
      <c r="C55" s="12">
        <f t="shared" si="9"/>
        <v>708.15260015813806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42"/>
  <sheetViews>
    <sheetView topLeftCell="A2" workbookViewId="0">
      <selection activeCell="H2" sqref="H2"/>
    </sheetView>
  </sheetViews>
  <sheetFormatPr defaultRowHeight="14.4" x14ac:dyDescent="0.3"/>
  <cols>
    <col min="1" max="1" width="10.88671875" customWidth="1"/>
  </cols>
  <sheetData>
    <row r="2" spans="1:26" ht="115.2" x14ac:dyDescent="0.3">
      <c r="A2" t="s">
        <v>0</v>
      </c>
      <c r="B2" s="1" t="s">
        <v>1</v>
      </c>
      <c r="C2" s="6" t="s">
        <v>64</v>
      </c>
      <c r="D2" s="6" t="s">
        <v>65</v>
      </c>
      <c r="E2" s="6" t="s">
        <v>66</v>
      </c>
      <c r="F2" s="6" t="s">
        <v>67</v>
      </c>
      <c r="G2" s="6" t="s">
        <v>68</v>
      </c>
      <c r="H2" s="6" t="s">
        <v>69</v>
      </c>
      <c r="I2" s="6" t="s">
        <v>70</v>
      </c>
      <c r="J2" s="6" t="s">
        <v>71</v>
      </c>
      <c r="K2" s="6" t="s">
        <v>72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81</v>
      </c>
      <c r="U2" s="6" t="s">
        <v>82</v>
      </c>
      <c r="V2" s="6" t="s">
        <v>83</v>
      </c>
      <c r="W2" s="6" t="s">
        <v>84</v>
      </c>
      <c r="X2" s="6" t="s">
        <v>85</v>
      </c>
      <c r="Y2" s="6" t="s">
        <v>86</v>
      </c>
      <c r="Z2" s="6" t="s">
        <v>87</v>
      </c>
    </row>
    <row r="3" spans="1:26" x14ac:dyDescent="0.3">
      <c r="A3" s="2">
        <v>42736</v>
      </c>
      <c r="B3" s="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2">
        <v>42767</v>
      </c>
      <c r="B4" s="3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2">
        <v>42795</v>
      </c>
      <c r="B5" s="3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2">
        <v>42826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2">
        <v>42856</v>
      </c>
      <c r="B7" s="3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2">
        <v>42887</v>
      </c>
      <c r="B8" s="3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2">
        <v>42917</v>
      </c>
      <c r="B9" s="3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2">
        <v>42948</v>
      </c>
      <c r="B10" s="3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2">
        <v>42979</v>
      </c>
      <c r="B11" s="3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2">
        <v>43009</v>
      </c>
      <c r="B12" s="3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2">
        <v>43040</v>
      </c>
      <c r="B13" s="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s="2">
        <v>43070</v>
      </c>
      <c r="B14" s="3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s="2">
        <v>43101</v>
      </c>
      <c r="B15" s="3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s="2">
        <v>43132</v>
      </c>
      <c r="B16" s="3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2">
        <v>43160</v>
      </c>
      <c r="B17" s="3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s="2">
        <v>43191</v>
      </c>
      <c r="B18" s="3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s="2">
        <v>43221</v>
      </c>
      <c r="B19" s="3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s="2">
        <v>43252</v>
      </c>
      <c r="B20" s="3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s="2">
        <v>43282</v>
      </c>
      <c r="B21" s="3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s="2">
        <v>43313</v>
      </c>
      <c r="B22" s="3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s="2">
        <v>43344</v>
      </c>
      <c r="B23" s="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3689750</v>
      </c>
      <c r="P23">
        <v>1281750</v>
      </c>
      <c r="Q23">
        <v>3155750</v>
      </c>
      <c r="R23">
        <v>782750</v>
      </c>
      <c r="S23">
        <v>1694750</v>
      </c>
      <c r="T23">
        <v>127050</v>
      </c>
      <c r="U23">
        <v>205.67</v>
      </c>
      <c r="V23">
        <v>229.9</v>
      </c>
      <c r="W23">
        <v>180.45</v>
      </c>
      <c r="X23">
        <v>91.26</v>
      </c>
      <c r="Y23">
        <v>102.84</v>
      </c>
      <c r="Z23">
        <v>17.850000000000001</v>
      </c>
    </row>
    <row r="24" spans="1:26" x14ac:dyDescent="0.3">
      <c r="A24" s="2">
        <v>43374</v>
      </c>
      <c r="B24" s="3">
        <v>2</v>
      </c>
      <c r="C24">
        <v>6120.5058306504325</v>
      </c>
      <c r="D24">
        <v>6953.3733193690869</v>
      </c>
      <c r="E24">
        <v>7352.8105791473017</v>
      </c>
      <c r="F24">
        <v>7641.9601240497332</v>
      </c>
      <c r="G24">
        <v>6838.8310089116048</v>
      </c>
      <c r="H24">
        <v>6381.899703510473</v>
      </c>
      <c r="I24">
        <v>977562.27160755731</v>
      </c>
      <c r="J24">
        <v>1110587.1974466306</v>
      </c>
      <c r="K24">
        <v>1174384.9955106499</v>
      </c>
      <c r="L24">
        <v>1220567.7284039988</v>
      </c>
      <c r="M24">
        <v>1092292.5916894958</v>
      </c>
      <c r="N24">
        <v>1019311.8908723106</v>
      </c>
      <c r="O24">
        <v>1373750</v>
      </c>
      <c r="P24">
        <v>389875</v>
      </c>
      <c r="Q24">
        <v>733750</v>
      </c>
      <c r="R24">
        <v>244875</v>
      </c>
      <c r="S24">
        <v>316250</v>
      </c>
      <c r="T24">
        <v>34250</v>
      </c>
      <c r="U24">
        <v>76.790000000000006</v>
      </c>
      <c r="V24">
        <v>76.36</v>
      </c>
      <c r="W24">
        <v>55.14</v>
      </c>
      <c r="X24">
        <v>30.87</v>
      </c>
      <c r="Y24">
        <v>25.16</v>
      </c>
      <c r="Z24">
        <v>5.72</v>
      </c>
    </row>
    <row r="25" spans="1:26" x14ac:dyDescent="0.3">
      <c r="A25" s="2">
        <v>43405</v>
      </c>
      <c r="B25" s="3">
        <v>2</v>
      </c>
      <c r="C25">
        <v>4784.7253401535463</v>
      </c>
      <c r="D25">
        <v>5146.090572067802</v>
      </c>
      <c r="E25">
        <v>5244.1879596749404</v>
      </c>
      <c r="F25">
        <v>5702.9788706769605</v>
      </c>
      <c r="G25">
        <v>4456.4830356820194</v>
      </c>
      <c r="H25">
        <v>4647.6974628256758</v>
      </c>
      <c r="I25">
        <v>772910.65782315808</v>
      </c>
      <c r="J25">
        <v>831284.5495843729</v>
      </c>
      <c r="K25">
        <v>847130.91713861458</v>
      </c>
      <c r="L25">
        <v>921242.67060751433</v>
      </c>
      <c r="M25">
        <v>719887.34771893884</v>
      </c>
      <c r="N25">
        <v>750775.57184094016</v>
      </c>
      <c r="O25">
        <v>2117250</v>
      </c>
      <c r="P25">
        <v>552500</v>
      </c>
      <c r="Q25">
        <v>1057500</v>
      </c>
      <c r="R25">
        <v>479375</v>
      </c>
      <c r="S25">
        <v>443000</v>
      </c>
      <c r="T25">
        <v>0</v>
      </c>
      <c r="U25">
        <v>100.72</v>
      </c>
      <c r="V25">
        <v>103.76</v>
      </c>
      <c r="W25">
        <v>108.96</v>
      </c>
      <c r="X25">
        <v>43.48</v>
      </c>
      <c r="Y25">
        <v>38.29</v>
      </c>
      <c r="Z25">
        <v>4.07</v>
      </c>
    </row>
    <row r="26" spans="1:26" x14ac:dyDescent="0.3">
      <c r="A26" s="2">
        <v>43435</v>
      </c>
      <c r="B26" s="3">
        <v>2</v>
      </c>
      <c r="C26">
        <v>5186.9405489538685</v>
      </c>
      <c r="D26">
        <v>5488.0655289745328</v>
      </c>
      <c r="E26">
        <v>6909.6416574178575</v>
      </c>
      <c r="F26">
        <v>6254.9333717104273</v>
      </c>
      <c r="G26">
        <v>4570.8215595948141</v>
      </c>
      <c r="H26">
        <v>3493.8409070713583</v>
      </c>
      <c r="I26">
        <v>799709.7806700666</v>
      </c>
      <c r="J26">
        <v>846136.49203369929</v>
      </c>
      <c r="K26">
        <v>1065311.6152404805</v>
      </c>
      <c r="L26">
        <v>964370.29643713275</v>
      </c>
      <c r="M26">
        <v>704718.06499552191</v>
      </c>
      <c r="N26">
        <v>538671.82766412548</v>
      </c>
      <c r="O26">
        <v>1301375</v>
      </c>
      <c r="P26">
        <v>303750</v>
      </c>
      <c r="Q26">
        <v>707500</v>
      </c>
      <c r="R26">
        <v>420375</v>
      </c>
      <c r="S26">
        <v>355500</v>
      </c>
      <c r="T26">
        <v>7500</v>
      </c>
      <c r="U26">
        <v>80.63</v>
      </c>
      <c r="V26">
        <v>56.6</v>
      </c>
      <c r="W26">
        <v>69.989999999999995</v>
      </c>
      <c r="X26">
        <v>44.05</v>
      </c>
      <c r="Y26">
        <v>25.42</v>
      </c>
      <c r="Z26">
        <v>0.98</v>
      </c>
    </row>
    <row r="27" spans="1:26" x14ac:dyDescent="0.3">
      <c r="A27" s="2">
        <v>43466</v>
      </c>
      <c r="B27" s="3">
        <v>2</v>
      </c>
      <c r="C27">
        <v>4687.4652464032069</v>
      </c>
      <c r="D27">
        <v>4069.7390124016911</v>
      </c>
      <c r="E27">
        <v>5873.5590221439925</v>
      </c>
      <c r="F27">
        <v>6508.3446380608011</v>
      </c>
      <c r="G27">
        <v>3674.3606477273547</v>
      </c>
      <c r="H27">
        <v>1795.1343081920031</v>
      </c>
      <c r="I27">
        <v>738065.82236422983</v>
      </c>
      <c r="J27">
        <v>640801.60878011282</v>
      </c>
      <c r="K27">
        <v>924822.46630200464</v>
      </c>
      <c r="L27">
        <v>1024772.7684394176</v>
      </c>
      <c r="M27">
        <v>578547.22554126009</v>
      </c>
      <c r="N27">
        <v>282653.24856469472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1.07</v>
      </c>
      <c r="V27">
        <v>10.91</v>
      </c>
      <c r="W27">
        <v>40.01</v>
      </c>
      <c r="X27">
        <v>8.02</v>
      </c>
      <c r="Y27">
        <v>8.07</v>
      </c>
      <c r="Z27">
        <v>0.34</v>
      </c>
    </row>
    <row r="28" spans="1:26" x14ac:dyDescent="0.3">
      <c r="A28" s="2">
        <v>43497</v>
      </c>
      <c r="B28" s="3">
        <v>2</v>
      </c>
      <c r="C28">
        <v>1887.3758864701699</v>
      </c>
      <c r="D28">
        <v>1960.2800158237455</v>
      </c>
      <c r="E28">
        <v>4056.8559430683263</v>
      </c>
      <c r="F28">
        <v>3287.9562664568462</v>
      </c>
      <c r="G28">
        <v>2023.8107563438443</v>
      </c>
      <c r="H28">
        <v>839.14510522136595</v>
      </c>
      <c r="I28">
        <v>298649.98385496502</v>
      </c>
      <c r="J28">
        <v>310186.00972585066</v>
      </c>
      <c r="K28">
        <v>641938.87957592262</v>
      </c>
      <c r="L28">
        <v>520271.60722586029</v>
      </c>
      <c r="M28">
        <v>320238.8321480478</v>
      </c>
      <c r="N28">
        <v>132782.59721492673</v>
      </c>
      <c r="O28">
        <v>1425250</v>
      </c>
      <c r="P28">
        <v>375000</v>
      </c>
      <c r="Q28">
        <v>863250</v>
      </c>
      <c r="R28">
        <v>188750</v>
      </c>
      <c r="S28">
        <v>515000</v>
      </c>
      <c r="T28">
        <v>25000</v>
      </c>
      <c r="U28">
        <v>75.790000000000006</v>
      </c>
      <c r="V28">
        <v>47.21</v>
      </c>
      <c r="W28">
        <v>54.84</v>
      </c>
      <c r="X28">
        <v>14.15</v>
      </c>
      <c r="Y28">
        <v>32.06</v>
      </c>
      <c r="Z28">
        <v>1.71</v>
      </c>
    </row>
    <row r="29" spans="1:26" x14ac:dyDescent="0.3">
      <c r="A29" s="2">
        <v>43525</v>
      </c>
      <c r="B29" s="3">
        <v>2</v>
      </c>
      <c r="C29">
        <v>3307.9024757277334</v>
      </c>
      <c r="D29">
        <v>2415.2536575347026</v>
      </c>
      <c r="E29">
        <v>4194.6753018420068</v>
      </c>
      <c r="F29">
        <v>2701.1058080493053</v>
      </c>
      <c r="G29">
        <v>3227.4171330809381</v>
      </c>
      <c r="H29">
        <v>1034.0619569606963</v>
      </c>
      <c r="I29">
        <v>553694.42542831297</v>
      </c>
      <c r="J29">
        <v>404278.0873937651</v>
      </c>
      <c r="K29">
        <v>702127.20845126605</v>
      </c>
      <c r="L29">
        <v>452125.55067238264</v>
      </c>
      <c r="M29">
        <v>540222.35789330676</v>
      </c>
      <c r="N29">
        <v>173086.82626463121</v>
      </c>
      <c r="O29">
        <v>4571000</v>
      </c>
      <c r="P29">
        <v>1362000</v>
      </c>
      <c r="Q29">
        <v>2786250</v>
      </c>
      <c r="R29">
        <v>960500</v>
      </c>
      <c r="S29">
        <v>1565500</v>
      </c>
      <c r="T29">
        <v>98750</v>
      </c>
      <c r="U29">
        <v>268.14999999999998</v>
      </c>
      <c r="V29">
        <v>192.95</v>
      </c>
      <c r="W29">
        <v>166.07</v>
      </c>
      <c r="X29">
        <v>80.28</v>
      </c>
      <c r="Y29">
        <v>109.63</v>
      </c>
      <c r="Z29">
        <v>9.65</v>
      </c>
    </row>
    <row r="30" spans="1:26" x14ac:dyDescent="0.3">
      <c r="A30" s="2">
        <v>43556</v>
      </c>
      <c r="B30" s="3">
        <v>3</v>
      </c>
      <c r="C30">
        <v>9972.7066618725385</v>
      </c>
      <c r="D30">
        <v>7291.7217869243541</v>
      </c>
      <c r="E30">
        <v>8998.8966312999</v>
      </c>
      <c r="F30">
        <v>8367.987580890609</v>
      </c>
      <c r="G30">
        <v>9191.1413360781735</v>
      </c>
      <c r="H30">
        <v>4157.2565233503155</v>
      </c>
      <c r="I30">
        <v>1591716.7601099126</v>
      </c>
      <c r="J30">
        <v>1163812.0092992701</v>
      </c>
      <c r="K30">
        <v>1436289.5727494683</v>
      </c>
      <c r="L30">
        <v>1335591.8841790378</v>
      </c>
      <c r="M30">
        <v>1466973.2305580198</v>
      </c>
      <c r="N30">
        <v>663528.47914314177</v>
      </c>
      <c r="O30">
        <v>2835500</v>
      </c>
      <c r="P30">
        <v>930250</v>
      </c>
      <c r="Q30">
        <v>1300000</v>
      </c>
      <c r="R30">
        <v>647750</v>
      </c>
      <c r="S30">
        <v>1097000</v>
      </c>
      <c r="T30">
        <v>92250</v>
      </c>
      <c r="U30">
        <v>156.5</v>
      </c>
      <c r="V30">
        <v>179.96</v>
      </c>
      <c r="W30">
        <v>97.65</v>
      </c>
      <c r="X30">
        <v>55.14</v>
      </c>
      <c r="Y30">
        <v>80.63</v>
      </c>
      <c r="Z30">
        <v>15.27</v>
      </c>
    </row>
    <row r="31" spans="1:26" x14ac:dyDescent="0.3">
      <c r="A31" s="2">
        <v>43586</v>
      </c>
      <c r="B31" s="3">
        <v>3</v>
      </c>
      <c r="C31">
        <v>8538.1162043237491</v>
      </c>
      <c r="D31">
        <v>8332.9955746981395</v>
      </c>
      <c r="E31">
        <v>7475.0896203236052</v>
      </c>
      <c r="F31">
        <v>7891.9966446421531</v>
      </c>
      <c r="G31">
        <v>8966.1462817259544</v>
      </c>
      <c r="H31">
        <v>7167.9220677776393</v>
      </c>
      <c r="I31">
        <v>1305916.5941969026</v>
      </c>
      <c r="J31">
        <v>1274543.1123152026</v>
      </c>
      <c r="K31">
        <v>1143325.2188985399</v>
      </c>
      <c r="L31">
        <v>1207091.720579453</v>
      </c>
      <c r="M31">
        <v>1371384.3821161932</v>
      </c>
      <c r="N31">
        <v>1096343.5200707014</v>
      </c>
      <c r="O31">
        <v>1816750</v>
      </c>
      <c r="P31">
        <v>599750</v>
      </c>
      <c r="Q31">
        <v>608750</v>
      </c>
      <c r="R31">
        <v>191000</v>
      </c>
      <c r="S31">
        <v>398250</v>
      </c>
      <c r="T31">
        <v>38750</v>
      </c>
      <c r="U31">
        <v>87.91</v>
      </c>
      <c r="V31">
        <v>74.23</v>
      </c>
      <c r="W31">
        <v>46.14</v>
      </c>
      <c r="X31">
        <v>16.95</v>
      </c>
      <c r="Y31">
        <v>41.7</v>
      </c>
      <c r="Z31">
        <v>9.25</v>
      </c>
    </row>
    <row r="32" spans="1:26" x14ac:dyDescent="0.3">
      <c r="A32" s="2">
        <v>43617</v>
      </c>
      <c r="B32" s="3">
        <v>3</v>
      </c>
      <c r="C32">
        <v>5948.7585441724059</v>
      </c>
      <c r="D32">
        <v>5497.527881183405</v>
      </c>
      <c r="E32">
        <v>4797.5773608592517</v>
      </c>
      <c r="F32">
        <v>4499.2839045376404</v>
      </c>
      <c r="G32">
        <v>6272.7805376522447</v>
      </c>
      <c r="H32">
        <v>6105.5801438134404</v>
      </c>
      <c r="I32">
        <v>926364.17420897086</v>
      </c>
      <c r="J32">
        <v>856096.75330195448</v>
      </c>
      <c r="K32">
        <v>747097.69392973871</v>
      </c>
      <c r="L32">
        <v>700646.25884703407</v>
      </c>
      <c r="M32">
        <v>976822.15870887029</v>
      </c>
      <c r="N32">
        <v>950785.05304795341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0.32</v>
      </c>
      <c r="X32">
        <v>0</v>
      </c>
      <c r="Y32">
        <v>0.9</v>
      </c>
      <c r="Z32">
        <v>0</v>
      </c>
    </row>
    <row r="33" spans="1:26" x14ac:dyDescent="0.3">
      <c r="A33" s="2">
        <v>43647</v>
      </c>
      <c r="B33" s="3">
        <v>3</v>
      </c>
      <c r="C33">
        <v>2377.3440736576626</v>
      </c>
      <c r="D33">
        <v>2197.0156009950092</v>
      </c>
      <c r="E33">
        <v>1930.3237400688729</v>
      </c>
      <c r="F33">
        <v>1798.0803636137409</v>
      </c>
      <c r="G33">
        <v>2566.6629961513149</v>
      </c>
      <c r="H33">
        <v>2440.0157887322898</v>
      </c>
      <c r="I33">
        <v>373666.27576452133</v>
      </c>
      <c r="J33">
        <v>345322.60034084303</v>
      </c>
      <c r="K33">
        <v>303404.49704515276</v>
      </c>
      <c r="L33">
        <v>282618.7426724222</v>
      </c>
      <c r="M33">
        <v>403423.05244813993</v>
      </c>
      <c r="N33">
        <v>383516.89294156333</v>
      </c>
      <c r="O33">
        <v>4300750</v>
      </c>
      <c r="P33">
        <v>1058250</v>
      </c>
      <c r="Q33">
        <v>1898250</v>
      </c>
      <c r="R33">
        <v>651750</v>
      </c>
      <c r="S33">
        <v>1354750</v>
      </c>
      <c r="T33">
        <v>127500</v>
      </c>
      <c r="U33">
        <v>241.76</v>
      </c>
      <c r="V33">
        <v>270.23</v>
      </c>
      <c r="W33">
        <v>132.08000000000001</v>
      </c>
      <c r="X33">
        <v>74.48</v>
      </c>
      <c r="Y33">
        <v>109.56</v>
      </c>
      <c r="Z33">
        <v>24.47</v>
      </c>
    </row>
    <row r="34" spans="1:26" x14ac:dyDescent="0.3">
      <c r="A34" s="2">
        <v>43678</v>
      </c>
      <c r="B34" s="3">
        <v>3</v>
      </c>
      <c r="C34">
        <v>8060.5114931137841</v>
      </c>
      <c r="D34">
        <v>8957.5225916840609</v>
      </c>
      <c r="E34">
        <v>6089.85789567541</v>
      </c>
      <c r="F34">
        <v>6883.5010500367443</v>
      </c>
      <c r="G34">
        <v>8225.7248131167671</v>
      </c>
      <c r="H34">
        <v>9623.2963577084738</v>
      </c>
      <c r="I34">
        <v>1321360.6561336601</v>
      </c>
      <c r="J34">
        <v>1468407.7975934292</v>
      </c>
      <c r="K34">
        <v>998311.16569525364</v>
      </c>
      <c r="L34">
        <v>1128413.1871462236</v>
      </c>
      <c r="M34">
        <v>1348444.0963232394</v>
      </c>
      <c r="N34">
        <v>1577548.1742385293</v>
      </c>
      <c r="O34">
        <v>1229250</v>
      </c>
      <c r="P34">
        <v>420750</v>
      </c>
      <c r="Q34">
        <v>484500</v>
      </c>
      <c r="R34">
        <v>162750</v>
      </c>
      <c r="S34">
        <v>264500</v>
      </c>
      <c r="T34">
        <v>47750</v>
      </c>
      <c r="U34">
        <v>51.52</v>
      </c>
      <c r="V34">
        <v>89.82</v>
      </c>
      <c r="W34">
        <v>39.39</v>
      </c>
      <c r="X34">
        <v>21.07</v>
      </c>
      <c r="Y34">
        <v>26.01</v>
      </c>
      <c r="Z34">
        <v>8.58</v>
      </c>
    </row>
    <row r="35" spans="1:26" x14ac:dyDescent="0.3">
      <c r="A35" s="2">
        <v>43709</v>
      </c>
      <c r="B35" s="3">
        <v>3</v>
      </c>
      <c r="C35">
        <v>4666.169456339715</v>
      </c>
      <c r="D35">
        <v>6171.7802848935198</v>
      </c>
      <c r="E35">
        <v>3960.3752087649909</v>
      </c>
      <c r="F35">
        <v>4427.9716286698094</v>
      </c>
      <c r="G35">
        <v>4922.5490649875301</v>
      </c>
      <c r="H35">
        <v>6775.6658367400205</v>
      </c>
      <c r="I35">
        <v>769450.83729111042</v>
      </c>
      <c r="J35">
        <v>1017725.8996318694</v>
      </c>
      <c r="K35">
        <v>653065.44241142587</v>
      </c>
      <c r="L35">
        <v>730172.04134157288</v>
      </c>
      <c r="M35">
        <v>811727.80695203971</v>
      </c>
      <c r="N35">
        <v>1117306.561638257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s="2">
        <v>43739</v>
      </c>
      <c r="B36" s="3">
        <v>3</v>
      </c>
      <c r="C36">
        <v>1866.4677825358831</v>
      </c>
      <c r="D36">
        <v>2468.7121139574078</v>
      </c>
      <c r="E36">
        <v>1584.1500835059962</v>
      </c>
      <c r="F36">
        <v>1771.1886514679268</v>
      </c>
      <c r="G36">
        <v>1969.0196259950094</v>
      </c>
      <c r="H36">
        <v>2710.2663346960089</v>
      </c>
      <c r="I36">
        <v>307525.78696779662</v>
      </c>
      <c r="J36">
        <v>406753.67812146479</v>
      </c>
      <c r="K36">
        <v>261010.13136342011</v>
      </c>
      <c r="L36">
        <v>291827.26270852896</v>
      </c>
      <c r="M36">
        <v>324422.58886272024</v>
      </c>
      <c r="N36">
        <v>446552.99987943523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s="2">
        <v>43770</v>
      </c>
      <c r="B37" s="3">
        <v>3</v>
      </c>
      <c r="C37">
        <v>746.58711301435369</v>
      </c>
      <c r="D37">
        <v>987.48484558296354</v>
      </c>
      <c r="E37">
        <v>633.66003340239854</v>
      </c>
      <c r="F37">
        <v>708.47546058717001</v>
      </c>
      <c r="G37">
        <v>787.60785039800351</v>
      </c>
      <c r="H37">
        <v>1084.1065338784044</v>
      </c>
      <c r="I37">
        <v>127059.68880002748</v>
      </c>
      <c r="J37">
        <v>168057.43762161923</v>
      </c>
      <c r="K37">
        <v>107840.92739566998</v>
      </c>
      <c r="L37">
        <v>120573.56733792333</v>
      </c>
      <c r="M37">
        <v>134040.89974709347</v>
      </c>
      <c r="N37">
        <v>184501.22754532227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2">
        <v>43800</v>
      </c>
      <c r="B38" s="3">
        <v>3</v>
      </c>
      <c r="C38">
        <v>298.63484520574087</v>
      </c>
      <c r="D38">
        <v>394.99393823318553</v>
      </c>
      <c r="E38">
        <v>253.4640133609598</v>
      </c>
      <c r="F38">
        <v>283.39018423486783</v>
      </c>
      <c r="G38">
        <v>315.04314015920266</v>
      </c>
      <c r="H38">
        <v>433.64261355136057</v>
      </c>
      <c r="I38">
        <v>48802.136650244298</v>
      </c>
      <c r="J38">
        <v>64548.891260139892</v>
      </c>
      <c r="K38">
        <v>41420.435741311536</v>
      </c>
      <c r="L38">
        <v>46310.893448619114</v>
      </c>
      <c r="M38">
        <v>51483.537917951966</v>
      </c>
      <c r="N38">
        <v>70864.758160832847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s="2">
        <v>43831</v>
      </c>
      <c r="B39" s="3">
        <v>3</v>
      </c>
      <c r="C39">
        <v>119.45393808229646</v>
      </c>
      <c r="D39">
        <v>157.99757529327397</v>
      </c>
      <c r="E39">
        <v>101.38560534438365</v>
      </c>
      <c r="F39">
        <v>113.35607369394731</v>
      </c>
      <c r="G39">
        <v>126.01725606368105</v>
      </c>
      <c r="H39">
        <v>173.45704542054469</v>
      </c>
      <c r="I39">
        <v>19562.093771748634</v>
      </c>
      <c r="J39">
        <v>25874.102044811563</v>
      </c>
      <c r="K39">
        <v>16603.175673337366</v>
      </c>
      <c r="L39">
        <v>18563.491323915467</v>
      </c>
      <c r="M39">
        <v>20636.92013467017</v>
      </c>
      <c r="N39">
        <v>28405.78588166312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s="2">
        <v>43862</v>
      </c>
      <c r="B40" s="3">
        <v>3</v>
      </c>
      <c r="C40">
        <v>47.781575232918676</v>
      </c>
      <c r="D40">
        <v>63.199030117309562</v>
      </c>
      <c r="E40">
        <v>40.554242137753675</v>
      </c>
      <c r="F40">
        <v>45.342429477578811</v>
      </c>
      <c r="G40">
        <v>50.406902425472332</v>
      </c>
      <c r="H40">
        <v>69.382818168217838</v>
      </c>
      <c r="I40">
        <v>7810.7723839838827</v>
      </c>
      <c r="J40">
        <v>10331.037365941906</v>
      </c>
      <c r="K40">
        <v>6629.3326036001645</v>
      </c>
      <c r="L40">
        <v>7412.0493989535626</v>
      </c>
      <c r="M40">
        <v>8239.9301301352207</v>
      </c>
      <c r="N40">
        <v>11341.890622683595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s="2">
        <v>43891</v>
      </c>
      <c r="B41" s="3">
        <v>3</v>
      </c>
      <c r="C41">
        <v>19.112630093167454</v>
      </c>
      <c r="D41">
        <v>25.279612046923862</v>
      </c>
      <c r="E41">
        <v>16.221696855101396</v>
      </c>
      <c r="F41">
        <v>18.136971791031566</v>
      </c>
      <c r="G41">
        <v>20.162760970188934</v>
      </c>
      <c r="H41">
        <v>27.753127267287148</v>
      </c>
      <c r="I41">
        <v>3034.0368325376944</v>
      </c>
      <c r="J41">
        <v>4013.0151469864804</v>
      </c>
      <c r="K41">
        <v>2575.1152774223947</v>
      </c>
      <c r="L41">
        <v>2879.1558344635623</v>
      </c>
      <c r="M41">
        <v>3200.739988740529</v>
      </c>
      <c r="N41">
        <v>4405.6736271559712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s="2">
        <v>43922</v>
      </c>
      <c r="B42" s="3" t="s">
        <v>53</v>
      </c>
      <c r="C42">
        <v>7.6450520372669697</v>
      </c>
      <c r="D42">
        <v>10.111844818769548</v>
      </c>
      <c r="E42">
        <v>6.4886787420405749</v>
      </c>
      <c r="F42">
        <v>7.2547887164126195</v>
      </c>
      <c r="G42">
        <v>8.0651043880755751</v>
      </c>
      <c r="H42">
        <v>11.101250906914867</v>
      </c>
      <c r="I42">
        <v>1143.2788835771939</v>
      </c>
      <c r="J42">
        <v>1512.1752734912061</v>
      </c>
      <c r="K42">
        <v>970.34910317539357</v>
      </c>
      <c r="L42">
        <v>1084.9169768704091</v>
      </c>
      <c r="M42">
        <v>1206.0955891189549</v>
      </c>
      <c r="N42">
        <v>1660.1359521556826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6"/>
  <sheetViews>
    <sheetView topLeftCell="M1" workbookViewId="0">
      <selection activeCell="W3" sqref="W3"/>
    </sheetView>
  </sheetViews>
  <sheetFormatPr defaultRowHeight="14.4" x14ac:dyDescent="0.3"/>
  <cols>
    <col min="1" max="1" width="12.6640625" customWidth="1"/>
    <col min="12" max="14" width="12.5546875" bestFit="1" customWidth="1"/>
    <col min="16" max="18" width="10.5546875" bestFit="1" customWidth="1"/>
    <col min="22" max="22" width="10.88671875" customWidth="1"/>
    <col min="23" max="23" width="11.109375" customWidth="1"/>
    <col min="24" max="24" width="11" customWidth="1"/>
  </cols>
  <sheetData>
    <row r="1" spans="1:24" x14ac:dyDescent="0.3">
      <c r="C1" t="s">
        <v>151</v>
      </c>
      <c r="D1" t="s">
        <v>3</v>
      </c>
      <c r="F1" t="s">
        <v>152</v>
      </c>
      <c r="H1" s="16" t="s">
        <v>153</v>
      </c>
      <c r="I1" s="16"/>
      <c r="J1" s="16"/>
      <c r="L1" t="s">
        <v>124</v>
      </c>
      <c r="P1" t="s">
        <v>125</v>
      </c>
      <c r="R1" t="s">
        <v>154</v>
      </c>
      <c r="V1" t="s">
        <v>126</v>
      </c>
    </row>
    <row r="2" spans="1:24" ht="100.8" x14ac:dyDescent="0.3">
      <c r="A2" t="s">
        <v>0</v>
      </c>
      <c r="B2" s="1" t="s">
        <v>1</v>
      </c>
      <c r="C2" t="s">
        <v>2</v>
      </c>
      <c r="D2" t="s">
        <v>3</v>
      </c>
      <c r="E2" s="4" t="s">
        <v>4</v>
      </c>
      <c r="F2" t="s">
        <v>5</v>
      </c>
      <c r="G2" s="5" t="s">
        <v>6</v>
      </c>
      <c r="H2" s="6" t="s">
        <v>120</v>
      </c>
      <c r="I2" s="6" t="s">
        <v>121</v>
      </c>
      <c r="J2" s="6" t="s">
        <v>41</v>
      </c>
      <c r="L2" s="6" t="s">
        <v>120</v>
      </c>
      <c r="M2" s="6" t="s">
        <v>121</v>
      </c>
      <c r="N2" s="6" t="s">
        <v>41</v>
      </c>
      <c r="P2" s="13" t="s">
        <v>120</v>
      </c>
      <c r="Q2" s="13" t="s">
        <v>121</v>
      </c>
      <c r="R2" s="13" t="s">
        <v>41</v>
      </c>
      <c r="T2" s="6" t="s">
        <v>36</v>
      </c>
      <c r="V2" s="6" t="s">
        <v>120</v>
      </c>
      <c r="W2" s="6" t="s">
        <v>121</v>
      </c>
      <c r="X2" s="6" t="s">
        <v>41</v>
      </c>
    </row>
    <row r="3" spans="1:24" x14ac:dyDescent="0.3">
      <c r="A3" s="2">
        <v>42736</v>
      </c>
      <c r="B3" s="3">
        <v>4</v>
      </c>
      <c r="C3">
        <v>243782.80309999999</v>
      </c>
      <c r="D3">
        <v>254459.75588842056</v>
      </c>
      <c r="E3" s="3">
        <v>0</v>
      </c>
      <c r="F3">
        <f>C3/D3</f>
        <v>0.95804070175598866</v>
      </c>
      <c r="G3">
        <f>E3*F3</f>
        <v>0</v>
      </c>
      <c r="H3">
        <v>0</v>
      </c>
      <c r="I3">
        <v>0</v>
      </c>
      <c r="J3">
        <v>0</v>
      </c>
      <c r="L3" s="14">
        <f>H3*H$44</f>
        <v>0</v>
      </c>
      <c r="M3" s="14">
        <f t="shared" ref="M3:N3" si="0">I3*I$44</f>
        <v>0</v>
      </c>
      <c r="N3" s="14">
        <f t="shared" si="0"/>
        <v>0</v>
      </c>
      <c r="P3" s="14">
        <f>L3*($D3/$C3)</f>
        <v>0</v>
      </c>
      <c r="Q3" s="14">
        <f t="shared" ref="Q3:R3" si="1">M3*($D3/$C3)</f>
        <v>0</v>
      </c>
      <c r="R3" s="14">
        <f t="shared" si="1"/>
        <v>0</v>
      </c>
      <c r="T3">
        <v>146.5738458433901</v>
      </c>
      <c r="V3" s="15">
        <f>P3*$T3</f>
        <v>0</v>
      </c>
      <c r="W3" s="15">
        <f t="shared" ref="W3:X3" si="2">Q3*$T3</f>
        <v>0</v>
      </c>
      <c r="X3" s="15">
        <f t="shared" si="2"/>
        <v>0</v>
      </c>
    </row>
    <row r="4" spans="1:24" x14ac:dyDescent="0.3">
      <c r="A4" s="2">
        <v>42767</v>
      </c>
      <c r="B4" s="3">
        <v>4</v>
      </c>
      <c r="C4">
        <v>230484.11730000001</v>
      </c>
      <c r="D4">
        <v>245858.61899187532</v>
      </c>
      <c r="E4" s="3">
        <v>0</v>
      </c>
      <c r="F4">
        <f t="shared" ref="F4:F42" si="3">C4/D4</f>
        <v>0.93746608618027183</v>
      </c>
      <c r="G4">
        <f t="shared" ref="G4:G42" si="4">E4*F4</f>
        <v>0</v>
      </c>
      <c r="H4">
        <v>0</v>
      </c>
      <c r="I4">
        <v>0</v>
      </c>
      <c r="J4">
        <v>0</v>
      </c>
      <c r="L4" s="14">
        <f t="shared" ref="L4:L42" si="5">H4*H$44</f>
        <v>0</v>
      </c>
      <c r="M4" s="14">
        <f t="shared" ref="M4:M42" si="6">I4*I$44</f>
        <v>0</v>
      </c>
      <c r="N4" s="14">
        <f t="shared" ref="N4:N42" si="7">J4*J$44</f>
        <v>0</v>
      </c>
      <c r="P4" s="14">
        <f t="shared" ref="P4:P42" si="8">L4*($D4/$C4)</f>
        <v>0</v>
      </c>
      <c r="Q4" s="14">
        <f t="shared" ref="Q4:Q42" si="9">M4*($D4/$C4)</f>
        <v>0</v>
      </c>
      <c r="R4" s="14">
        <f t="shared" ref="R4:R42" si="10">N4*($D4/$C4)</f>
        <v>0</v>
      </c>
      <c r="T4">
        <v>142.62515890163934</v>
      </c>
      <c r="V4" s="15">
        <f t="shared" ref="V4:V42" si="11">P4*$T4</f>
        <v>0</v>
      </c>
      <c r="W4" s="15">
        <f t="shared" ref="W4:W42" si="12">Q4*$T4</f>
        <v>0</v>
      </c>
      <c r="X4" s="15">
        <f t="shared" ref="X4:X42" si="13">R4*$T4</f>
        <v>0</v>
      </c>
    </row>
    <row r="5" spans="1:24" x14ac:dyDescent="0.3">
      <c r="A5" s="2">
        <v>42795</v>
      </c>
      <c r="B5" s="3">
        <v>4</v>
      </c>
      <c r="C5">
        <v>315715.81540000002</v>
      </c>
      <c r="D5">
        <v>301876.55282569554</v>
      </c>
      <c r="E5" s="3">
        <v>0</v>
      </c>
      <c r="F5">
        <f t="shared" si="3"/>
        <v>1.0458441122530484</v>
      </c>
      <c r="G5">
        <f t="shared" si="4"/>
        <v>0</v>
      </c>
      <c r="H5">
        <v>0</v>
      </c>
      <c r="I5">
        <v>0</v>
      </c>
      <c r="J5">
        <v>0</v>
      </c>
      <c r="L5" s="14">
        <f t="shared" si="5"/>
        <v>0</v>
      </c>
      <c r="M5" s="14">
        <f t="shared" si="6"/>
        <v>0</v>
      </c>
      <c r="N5" s="14">
        <f t="shared" si="7"/>
        <v>0</v>
      </c>
      <c r="P5" s="14">
        <f t="shared" si="8"/>
        <v>0</v>
      </c>
      <c r="Q5" s="14">
        <f t="shared" si="9"/>
        <v>0</v>
      </c>
      <c r="R5" s="14">
        <f t="shared" si="10"/>
        <v>0</v>
      </c>
      <c r="T5">
        <v>143.89370793869242</v>
      </c>
      <c r="V5" s="15">
        <f t="shared" si="11"/>
        <v>0</v>
      </c>
      <c r="W5" s="15">
        <f t="shared" si="12"/>
        <v>0</v>
      </c>
      <c r="X5" s="15">
        <f t="shared" si="13"/>
        <v>0</v>
      </c>
    </row>
    <row r="6" spans="1:24" x14ac:dyDescent="0.3">
      <c r="A6" s="2">
        <v>42826</v>
      </c>
      <c r="B6" s="3">
        <v>1</v>
      </c>
      <c r="C6">
        <v>342856.8749</v>
      </c>
      <c r="D6">
        <v>394533.87192821241</v>
      </c>
      <c r="E6" s="3">
        <v>0</v>
      </c>
      <c r="F6">
        <f t="shared" si="3"/>
        <v>0.86901759087084085</v>
      </c>
      <c r="G6">
        <f t="shared" si="4"/>
        <v>0</v>
      </c>
      <c r="H6">
        <v>0</v>
      </c>
      <c r="I6">
        <v>0</v>
      </c>
      <c r="J6">
        <v>0</v>
      </c>
      <c r="L6" s="14">
        <f t="shared" si="5"/>
        <v>0</v>
      </c>
      <c r="M6" s="14">
        <f t="shared" si="6"/>
        <v>0</v>
      </c>
      <c r="N6" s="14">
        <f t="shared" si="7"/>
        <v>0</v>
      </c>
      <c r="P6" s="14">
        <f t="shared" si="8"/>
        <v>0</v>
      </c>
      <c r="Q6" s="14">
        <f t="shared" si="9"/>
        <v>0</v>
      </c>
      <c r="R6" s="14">
        <f t="shared" si="10"/>
        <v>0</v>
      </c>
      <c r="T6">
        <v>139.99798366025078</v>
      </c>
      <c r="V6" s="15">
        <f t="shared" si="11"/>
        <v>0</v>
      </c>
      <c r="W6" s="15">
        <f t="shared" si="12"/>
        <v>0</v>
      </c>
      <c r="X6" s="15">
        <f t="shared" si="13"/>
        <v>0</v>
      </c>
    </row>
    <row r="7" spans="1:24" x14ac:dyDescent="0.3">
      <c r="A7" s="2">
        <v>42856</v>
      </c>
      <c r="B7" s="3">
        <v>1</v>
      </c>
      <c r="C7">
        <v>319240.74479999999</v>
      </c>
      <c r="D7">
        <v>324497.43600121507</v>
      </c>
      <c r="E7" s="3">
        <v>0</v>
      </c>
      <c r="F7">
        <f t="shared" si="3"/>
        <v>0.9838005154493874</v>
      </c>
      <c r="G7">
        <f t="shared" si="4"/>
        <v>0</v>
      </c>
      <c r="H7">
        <v>0</v>
      </c>
      <c r="I7">
        <v>0</v>
      </c>
      <c r="J7">
        <v>0</v>
      </c>
      <c r="L7" s="14">
        <f t="shared" si="5"/>
        <v>0</v>
      </c>
      <c r="M7" s="14">
        <f t="shared" si="6"/>
        <v>0</v>
      </c>
      <c r="N7" s="14">
        <f t="shared" si="7"/>
        <v>0</v>
      </c>
      <c r="P7" s="14">
        <f t="shared" si="8"/>
        <v>0</v>
      </c>
      <c r="Q7" s="14">
        <f t="shared" si="9"/>
        <v>0</v>
      </c>
      <c r="R7" s="14">
        <f t="shared" si="10"/>
        <v>0</v>
      </c>
      <c r="T7">
        <v>138.66743463975723</v>
      </c>
      <c r="V7" s="15">
        <f t="shared" si="11"/>
        <v>0</v>
      </c>
      <c r="W7" s="15">
        <f t="shared" si="12"/>
        <v>0</v>
      </c>
      <c r="X7" s="15">
        <f t="shared" si="13"/>
        <v>0</v>
      </c>
    </row>
    <row r="8" spans="1:24" x14ac:dyDescent="0.3">
      <c r="A8" s="2">
        <v>42887</v>
      </c>
      <c r="B8" s="3">
        <v>1</v>
      </c>
      <c r="C8">
        <v>277073.3</v>
      </c>
      <c r="D8">
        <v>273440.88538338186</v>
      </c>
      <c r="E8" s="3">
        <v>0</v>
      </c>
      <c r="F8">
        <f t="shared" si="3"/>
        <v>1.0132840947012194</v>
      </c>
      <c r="G8">
        <f t="shared" si="4"/>
        <v>0</v>
      </c>
      <c r="H8">
        <v>0</v>
      </c>
      <c r="I8">
        <v>0</v>
      </c>
      <c r="J8">
        <v>0</v>
      </c>
      <c r="L8" s="14">
        <f t="shared" si="5"/>
        <v>0</v>
      </c>
      <c r="M8" s="14">
        <f t="shared" si="6"/>
        <v>0</v>
      </c>
      <c r="N8" s="14">
        <f t="shared" si="7"/>
        <v>0</v>
      </c>
      <c r="P8" s="14">
        <f t="shared" si="8"/>
        <v>0</v>
      </c>
      <c r="Q8" s="14">
        <f t="shared" si="9"/>
        <v>0</v>
      </c>
      <c r="R8" s="14">
        <f t="shared" si="10"/>
        <v>0</v>
      </c>
      <c r="T8">
        <v>145.35727256029011</v>
      </c>
      <c r="V8" s="15">
        <f t="shared" si="11"/>
        <v>0</v>
      </c>
      <c r="W8" s="15">
        <f t="shared" si="12"/>
        <v>0</v>
      </c>
      <c r="X8" s="15">
        <f t="shared" si="13"/>
        <v>0</v>
      </c>
    </row>
    <row r="9" spans="1:24" x14ac:dyDescent="0.3">
      <c r="A9" s="2">
        <v>42917</v>
      </c>
      <c r="B9" s="3">
        <v>1</v>
      </c>
      <c r="C9">
        <v>294341.14760000003</v>
      </c>
      <c r="D9">
        <v>269749.67560535087</v>
      </c>
      <c r="E9" s="3">
        <v>0</v>
      </c>
      <c r="F9">
        <f t="shared" si="3"/>
        <v>1.0911640465904655</v>
      </c>
      <c r="G9">
        <f t="shared" si="4"/>
        <v>0</v>
      </c>
      <c r="H9">
        <v>0</v>
      </c>
      <c r="I9">
        <v>0</v>
      </c>
      <c r="J9">
        <v>0</v>
      </c>
      <c r="L9" s="14">
        <f t="shared" si="5"/>
        <v>0</v>
      </c>
      <c r="M9" s="14">
        <f t="shared" si="6"/>
        <v>0</v>
      </c>
      <c r="N9" s="14">
        <f t="shared" si="7"/>
        <v>0</v>
      </c>
      <c r="P9" s="14">
        <f t="shared" si="8"/>
        <v>0</v>
      </c>
      <c r="Q9" s="14">
        <f t="shared" si="9"/>
        <v>0</v>
      </c>
      <c r="R9" s="14">
        <f t="shared" si="10"/>
        <v>0</v>
      </c>
      <c r="T9">
        <v>143.1528037756344</v>
      </c>
      <c r="V9" s="15">
        <f t="shared" si="11"/>
        <v>0</v>
      </c>
      <c r="W9" s="15">
        <f t="shared" si="12"/>
        <v>0</v>
      </c>
      <c r="X9" s="15">
        <f t="shared" si="13"/>
        <v>0</v>
      </c>
    </row>
    <row r="10" spans="1:24" x14ac:dyDescent="0.3">
      <c r="A10" s="2">
        <v>42948</v>
      </c>
      <c r="B10" s="3">
        <v>1</v>
      </c>
      <c r="C10">
        <v>318765.29509999999</v>
      </c>
      <c r="D10">
        <v>324333.60337862518</v>
      </c>
      <c r="E10" s="3">
        <v>0</v>
      </c>
      <c r="F10">
        <f t="shared" si="3"/>
        <v>0.98283154067102696</v>
      </c>
      <c r="G10">
        <f t="shared" si="4"/>
        <v>0</v>
      </c>
      <c r="H10">
        <v>0</v>
      </c>
      <c r="I10">
        <v>0</v>
      </c>
      <c r="J10">
        <v>0</v>
      </c>
      <c r="L10" s="14">
        <f t="shared" si="5"/>
        <v>0</v>
      </c>
      <c r="M10" s="14">
        <f t="shared" si="6"/>
        <v>0</v>
      </c>
      <c r="N10" s="14">
        <f t="shared" si="7"/>
        <v>0</v>
      </c>
      <c r="P10" s="14">
        <f t="shared" si="8"/>
        <v>0</v>
      </c>
      <c r="Q10" s="14">
        <f t="shared" si="9"/>
        <v>0</v>
      </c>
      <c r="R10" s="14">
        <f t="shared" si="10"/>
        <v>0</v>
      </c>
      <c r="T10">
        <v>148.15552659039011</v>
      </c>
      <c r="V10" s="15">
        <f t="shared" si="11"/>
        <v>0</v>
      </c>
      <c r="W10" s="15">
        <f t="shared" si="12"/>
        <v>0</v>
      </c>
      <c r="X10" s="15">
        <f t="shared" si="13"/>
        <v>0</v>
      </c>
    </row>
    <row r="11" spans="1:24" x14ac:dyDescent="0.3">
      <c r="A11" s="2">
        <v>42979</v>
      </c>
      <c r="B11" s="3">
        <v>1</v>
      </c>
      <c r="C11">
        <v>324336.62430000002</v>
      </c>
      <c r="D11">
        <v>314111.87933867885</v>
      </c>
      <c r="E11" s="3">
        <v>0</v>
      </c>
      <c r="F11">
        <f t="shared" si="3"/>
        <v>1.0325512839019271</v>
      </c>
      <c r="G11">
        <f t="shared" si="4"/>
        <v>0</v>
      </c>
      <c r="H11">
        <v>0</v>
      </c>
      <c r="I11">
        <v>0</v>
      </c>
      <c r="J11">
        <v>0</v>
      </c>
      <c r="L11" s="14">
        <f t="shared" si="5"/>
        <v>0</v>
      </c>
      <c r="M11" s="14">
        <f t="shared" si="6"/>
        <v>0</v>
      </c>
      <c r="N11" s="14">
        <f t="shared" si="7"/>
        <v>0</v>
      </c>
      <c r="P11" s="14">
        <f t="shared" si="8"/>
        <v>0</v>
      </c>
      <c r="Q11" s="14">
        <f t="shared" si="9"/>
        <v>0</v>
      </c>
      <c r="R11" s="14">
        <f t="shared" si="10"/>
        <v>0</v>
      </c>
      <c r="T11">
        <v>146.88276570091239</v>
      </c>
      <c r="V11" s="15">
        <f t="shared" si="11"/>
        <v>0</v>
      </c>
      <c r="W11" s="15">
        <f t="shared" si="12"/>
        <v>0</v>
      </c>
      <c r="X11" s="15">
        <f t="shared" si="13"/>
        <v>0</v>
      </c>
    </row>
    <row r="12" spans="1:24" x14ac:dyDescent="0.3">
      <c r="A12" s="2">
        <v>43009</v>
      </c>
      <c r="B12" s="3">
        <v>1</v>
      </c>
      <c r="C12">
        <v>320276.56910000002</v>
      </c>
      <c r="D12">
        <v>298007.68641053449</v>
      </c>
      <c r="E12" s="3">
        <v>0</v>
      </c>
      <c r="F12">
        <f t="shared" si="3"/>
        <v>1.0747258668314614</v>
      </c>
      <c r="G12">
        <f t="shared" si="4"/>
        <v>0</v>
      </c>
      <c r="H12">
        <v>0</v>
      </c>
      <c r="I12">
        <v>0</v>
      </c>
      <c r="J12">
        <v>0</v>
      </c>
      <c r="L12" s="14">
        <f t="shared" si="5"/>
        <v>0</v>
      </c>
      <c r="M12" s="14">
        <f t="shared" si="6"/>
        <v>0</v>
      </c>
      <c r="N12" s="14">
        <f t="shared" si="7"/>
        <v>0</v>
      </c>
      <c r="P12" s="14">
        <f t="shared" si="8"/>
        <v>0</v>
      </c>
      <c r="Q12" s="14">
        <f t="shared" si="9"/>
        <v>0</v>
      </c>
      <c r="R12" s="14">
        <f t="shared" si="10"/>
        <v>0</v>
      </c>
      <c r="T12">
        <v>147.38168134209428</v>
      </c>
      <c r="V12" s="15">
        <f t="shared" si="11"/>
        <v>0</v>
      </c>
      <c r="W12" s="15">
        <f t="shared" si="12"/>
        <v>0</v>
      </c>
      <c r="X12" s="15">
        <f t="shared" si="13"/>
        <v>0</v>
      </c>
    </row>
    <row r="13" spans="1:24" x14ac:dyDescent="0.3">
      <c r="A13" s="2">
        <v>43040</v>
      </c>
      <c r="B13" s="3">
        <v>1</v>
      </c>
      <c r="C13">
        <v>305011.72220000002</v>
      </c>
      <c r="D13">
        <v>284719.18076573609</v>
      </c>
      <c r="E13" s="3">
        <v>0</v>
      </c>
      <c r="F13">
        <f t="shared" si="3"/>
        <v>1.0712721263797131</v>
      </c>
      <c r="G13">
        <f t="shared" si="4"/>
        <v>0</v>
      </c>
      <c r="H13">
        <v>0</v>
      </c>
      <c r="I13">
        <v>0</v>
      </c>
      <c r="J13">
        <v>0</v>
      </c>
      <c r="L13" s="14">
        <f t="shared" si="5"/>
        <v>0</v>
      </c>
      <c r="M13" s="14">
        <f t="shared" si="6"/>
        <v>0</v>
      </c>
      <c r="N13" s="14">
        <f t="shared" si="7"/>
        <v>0</v>
      </c>
      <c r="P13" s="14">
        <f t="shared" si="8"/>
        <v>0</v>
      </c>
      <c r="Q13" s="14">
        <f t="shared" si="9"/>
        <v>0</v>
      </c>
      <c r="R13" s="14">
        <f t="shared" si="10"/>
        <v>0</v>
      </c>
      <c r="T13">
        <v>154.01841664167461</v>
      </c>
      <c r="V13" s="15">
        <f t="shared" si="11"/>
        <v>0</v>
      </c>
      <c r="W13" s="15">
        <f t="shared" si="12"/>
        <v>0</v>
      </c>
      <c r="X13" s="15">
        <f t="shared" si="13"/>
        <v>0</v>
      </c>
    </row>
    <row r="14" spans="1:24" x14ac:dyDescent="0.3">
      <c r="A14" s="2">
        <v>43070</v>
      </c>
      <c r="B14" s="3">
        <v>1</v>
      </c>
      <c r="C14">
        <v>337200.14309999999</v>
      </c>
      <c r="D14">
        <v>349414.47003097611</v>
      </c>
      <c r="E14" s="3">
        <v>0</v>
      </c>
      <c r="F14">
        <f t="shared" si="3"/>
        <v>0.96504344273466036</v>
      </c>
      <c r="G14">
        <f t="shared" si="4"/>
        <v>0</v>
      </c>
      <c r="H14">
        <v>0</v>
      </c>
      <c r="I14">
        <v>0</v>
      </c>
      <c r="J14">
        <v>0</v>
      </c>
      <c r="L14" s="14">
        <f t="shared" si="5"/>
        <v>0</v>
      </c>
      <c r="M14" s="14">
        <f t="shared" si="6"/>
        <v>0</v>
      </c>
      <c r="N14" s="14">
        <f t="shared" si="7"/>
        <v>0</v>
      </c>
      <c r="P14" s="14">
        <f t="shared" si="8"/>
        <v>0</v>
      </c>
      <c r="Q14" s="14">
        <f t="shared" si="9"/>
        <v>0</v>
      </c>
      <c r="R14" s="14">
        <f t="shared" si="10"/>
        <v>0</v>
      </c>
      <c r="T14">
        <v>143.26504403821073</v>
      </c>
      <c r="V14" s="15">
        <f t="shared" si="11"/>
        <v>0</v>
      </c>
      <c r="W14" s="15">
        <f t="shared" si="12"/>
        <v>0</v>
      </c>
      <c r="X14" s="15">
        <f t="shared" si="13"/>
        <v>0</v>
      </c>
    </row>
    <row r="15" spans="1:24" x14ac:dyDescent="0.3">
      <c r="A15" s="2">
        <v>43101</v>
      </c>
      <c r="B15" s="3">
        <v>1</v>
      </c>
      <c r="C15">
        <v>324929.92479999998</v>
      </c>
      <c r="D15">
        <v>313254.6981781642</v>
      </c>
      <c r="E15" s="3">
        <v>0</v>
      </c>
      <c r="F15">
        <f t="shared" si="3"/>
        <v>1.0372707151392682</v>
      </c>
      <c r="G15">
        <f t="shared" si="4"/>
        <v>0</v>
      </c>
      <c r="H15">
        <v>0</v>
      </c>
      <c r="I15">
        <v>0</v>
      </c>
      <c r="J15">
        <v>0</v>
      </c>
      <c r="L15" s="14">
        <f t="shared" si="5"/>
        <v>0</v>
      </c>
      <c r="M15" s="14">
        <f t="shared" si="6"/>
        <v>0</v>
      </c>
      <c r="N15" s="14">
        <f t="shared" si="7"/>
        <v>0</v>
      </c>
      <c r="P15" s="14">
        <f t="shared" si="8"/>
        <v>0</v>
      </c>
      <c r="Q15" s="14">
        <f t="shared" si="9"/>
        <v>0</v>
      </c>
      <c r="R15" s="14">
        <f t="shared" si="10"/>
        <v>0</v>
      </c>
      <c r="T15">
        <v>150.68673020917845</v>
      </c>
      <c r="V15" s="15">
        <f t="shared" si="11"/>
        <v>0</v>
      </c>
      <c r="W15" s="15">
        <f t="shared" si="12"/>
        <v>0</v>
      </c>
      <c r="X15" s="15">
        <f t="shared" si="13"/>
        <v>0</v>
      </c>
    </row>
    <row r="16" spans="1:24" x14ac:dyDescent="0.3">
      <c r="A16" s="2">
        <v>43132</v>
      </c>
      <c r="B16" s="3">
        <v>1</v>
      </c>
      <c r="C16">
        <v>307777.25150000001</v>
      </c>
      <c r="D16">
        <v>326689.97962296352</v>
      </c>
      <c r="E16" s="3">
        <v>0</v>
      </c>
      <c r="F16">
        <f t="shared" si="3"/>
        <v>0.94210802503097613</v>
      </c>
      <c r="G16">
        <f t="shared" si="4"/>
        <v>0</v>
      </c>
      <c r="H16">
        <v>0</v>
      </c>
      <c r="I16">
        <v>0</v>
      </c>
      <c r="J16">
        <v>0</v>
      </c>
      <c r="L16" s="14">
        <f t="shared" si="5"/>
        <v>0</v>
      </c>
      <c r="M16" s="14">
        <f t="shared" si="6"/>
        <v>0</v>
      </c>
      <c r="N16" s="14">
        <f t="shared" si="7"/>
        <v>0</v>
      </c>
      <c r="P16" s="14">
        <f t="shared" si="8"/>
        <v>0</v>
      </c>
      <c r="Q16" s="14">
        <f t="shared" si="9"/>
        <v>0</v>
      </c>
      <c r="R16" s="14">
        <f t="shared" si="10"/>
        <v>0</v>
      </c>
      <c r="T16">
        <v>148.75328219138223</v>
      </c>
      <c r="V16" s="15">
        <f t="shared" si="11"/>
        <v>0</v>
      </c>
      <c r="W16" s="15">
        <f t="shared" si="12"/>
        <v>0</v>
      </c>
      <c r="X16" s="15">
        <f t="shared" si="13"/>
        <v>0</v>
      </c>
    </row>
    <row r="17" spans="1:24" x14ac:dyDescent="0.3">
      <c r="A17" s="2">
        <v>43160</v>
      </c>
      <c r="B17" s="3">
        <v>1</v>
      </c>
      <c r="C17">
        <v>383787.65259999997</v>
      </c>
      <c r="D17">
        <v>364292.58567214536</v>
      </c>
      <c r="E17" s="3">
        <v>0</v>
      </c>
      <c r="F17">
        <f t="shared" si="3"/>
        <v>1.053514860567049</v>
      </c>
      <c r="G17">
        <f t="shared" si="4"/>
        <v>0</v>
      </c>
      <c r="H17">
        <v>0</v>
      </c>
      <c r="I17">
        <v>0</v>
      </c>
      <c r="J17">
        <v>0</v>
      </c>
      <c r="L17" s="14">
        <f t="shared" si="5"/>
        <v>0</v>
      </c>
      <c r="M17" s="14">
        <f t="shared" si="6"/>
        <v>0</v>
      </c>
      <c r="N17" s="14">
        <f t="shared" si="7"/>
        <v>0</v>
      </c>
      <c r="P17" s="14">
        <f t="shared" si="8"/>
        <v>0</v>
      </c>
      <c r="Q17" s="14">
        <f t="shared" si="9"/>
        <v>0</v>
      </c>
      <c r="R17" s="14">
        <f t="shared" si="10"/>
        <v>0</v>
      </c>
      <c r="T17">
        <v>145.87603227849894</v>
      </c>
      <c r="V17" s="15">
        <f t="shared" si="11"/>
        <v>0</v>
      </c>
      <c r="W17" s="15">
        <f t="shared" si="12"/>
        <v>0</v>
      </c>
      <c r="X17" s="15">
        <f t="shared" si="13"/>
        <v>0</v>
      </c>
    </row>
    <row r="18" spans="1:24" x14ac:dyDescent="0.3">
      <c r="A18" s="2">
        <v>43191</v>
      </c>
      <c r="B18" s="3">
        <v>2</v>
      </c>
      <c r="C18">
        <v>405003.72039999999</v>
      </c>
      <c r="D18">
        <v>407818.01832959772</v>
      </c>
      <c r="E18" s="3">
        <v>0</v>
      </c>
      <c r="F18">
        <f t="shared" si="3"/>
        <v>0.99309913293893937</v>
      </c>
      <c r="G18">
        <f t="shared" si="4"/>
        <v>0</v>
      </c>
      <c r="H18">
        <v>0</v>
      </c>
      <c r="I18">
        <v>0</v>
      </c>
      <c r="J18">
        <v>0</v>
      </c>
      <c r="L18" s="14">
        <f t="shared" si="5"/>
        <v>0</v>
      </c>
      <c r="M18" s="14">
        <f t="shared" si="6"/>
        <v>0</v>
      </c>
      <c r="N18" s="14">
        <f t="shared" si="7"/>
        <v>0</v>
      </c>
      <c r="P18" s="14">
        <f t="shared" si="8"/>
        <v>0</v>
      </c>
      <c r="Q18" s="14">
        <f t="shared" si="9"/>
        <v>0</v>
      </c>
      <c r="R18" s="14">
        <f t="shared" si="10"/>
        <v>0</v>
      </c>
      <c r="T18">
        <v>140.8919956799553</v>
      </c>
      <c r="V18" s="15">
        <f t="shared" si="11"/>
        <v>0</v>
      </c>
      <c r="W18" s="15">
        <f t="shared" si="12"/>
        <v>0</v>
      </c>
      <c r="X18" s="15">
        <f t="shared" si="13"/>
        <v>0</v>
      </c>
    </row>
    <row r="19" spans="1:24" x14ac:dyDescent="0.3">
      <c r="A19" s="2">
        <v>43221</v>
      </c>
      <c r="B19" s="3">
        <v>2</v>
      </c>
      <c r="C19">
        <v>379593.45529999997</v>
      </c>
      <c r="D19">
        <v>352130.42929748731</v>
      </c>
      <c r="E19" s="3">
        <v>0</v>
      </c>
      <c r="F19">
        <f t="shared" si="3"/>
        <v>1.0779910615998236</v>
      </c>
      <c r="G19">
        <f t="shared" si="4"/>
        <v>0</v>
      </c>
      <c r="H19">
        <v>0</v>
      </c>
      <c r="I19">
        <v>0</v>
      </c>
      <c r="J19">
        <v>0</v>
      </c>
      <c r="L19" s="14">
        <f t="shared" si="5"/>
        <v>0</v>
      </c>
      <c r="M19" s="14">
        <f t="shared" si="6"/>
        <v>0</v>
      </c>
      <c r="N19" s="14">
        <f t="shared" si="7"/>
        <v>0</v>
      </c>
      <c r="P19" s="14">
        <f t="shared" si="8"/>
        <v>0</v>
      </c>
      <c r="Q19" s="14">
        <f t="shared" si="9"/>
        <v>0</v>
      </c>
      <c r="R19" s="14">
        <f t="shared" si="10"/>
        <v>0</v>
      </c>
      <c r="T19">
        <v>139.87338813879873</v>
      </c>
      <c r="V19" s="15">
        <f t="shared" si="11"/>
        <v>0</v>
      </c>
      <c r="W19" s="15">
        <f t="shared" si="12"/>
        <v>0</v>
      </c>
      <c r="X19" s="15">
        <f t="shared" si="13"/>
        <v>0</v>
      </c>
    </row>
    <row r="20" spans="1:24" x14ac:dyDescent="0.3">
      <c r="A20" s="2">
        <v>43252</v>
      </c>
      <c r="B20" s="3">
        <v>2</v>
      </c>
      <c r="C20">
        <v>349825.61080000002</v>
      </c>
      <c r="D20">
        <v>385086.15614322643</v>
      </c>
      <c r="E20" s="3">
        <v>0</v>
      </c>
      <c r="F20">
        <f t="shared" si="3"/>
        <v>0.90843465863230921</v>
      </c>
      <c r="G20">
        <f t="shared" si="4"/>
        <v>0</v>
      </c>
      <c r="H20">
        <v>0</v>
      </c>
      <c r="I20">
        <v>0</v>
      </c>
      <c r="J20">
        <v>0</v>
      </c>
      <c r="L20" s="14">
        <f t="shared" si="5"/>
        <v>0</v>
      </c>
      <c r="M20" s="14">
        <f t="shared" si="6"/>
        <v>0</v>
      </c>
      <c r="N20" s="14">
        <f t="shared" si="7"/>
        <v>0</v>
      </c>
      <c r="P20" s="14">
        <f t="shared" si="8"/>
        <v>0</v>
      </c>
      <c r="Q20" s="14">
        <f t="shared" si="9"/>
        <v>0</v>
      </c>
      <c r="R20" s="14">
        <f t="shared" si="10"/>
        <v>0</v>
      </c>
      <c r="T20">
        <v>143.32908518079935</v>
      </c>
      <c r="V20" s="15">
        <f t="shared" si="11"/>
        <v>0</v>
      </c>
      <c r="W20" s="15">
        <f t="shared" si="12"/>
        <v>0</v>
      </c>
      <c r="X20" s="15">
        <f t="shared" si="13"/>
        <v>0</v>
      </c>
    </row>
    <row r="21" spans="1:24" x14ac:dyDescent="0.3">
      <c r="A21" s="2">
        <v>43282</v>
      </c>
      <c r="B21" s="3">
        <v>2</v>
      </c>
      <c r="C21">
        <v>358538.53749999998</v>
      </c>
      <c r="D21">
        <v>321590.82296333648</v>
      </c>
      <c r="E21" s="3">
        <v>0</v>
      </c>
      <c r="F21">
        <f t="shared" si="3"/>
        <v>1.114890450530287</v>
      </c>
      <c r="G21">
        <f t="shared" si="4"/>
        <v>0</v>
      </c>
      <c r="H21">
        <v>0</v>
      </c>
      <c r="I21">
        <v>0</v>
      </c>
      <c r="J21">
        <v>0</v>
      </c>
      <c r="L21" s="14">
        <f t="shared" si="5"/>
        <v>0</v>
      </c>
      <c r="M21" s="14">
        <f t="shared" si="6"/>
        <v>0</v>
      </c>
      <c r="N21" s="14">
        <f t="shared" si="7"/>
        <v>0</v>
      </c>
      <c r="P21" s="14">
        <f t="shared" si="8"/>
        <v>0</v>
      </c>
      <c r="Q21" s="14">
        <f t="shared" si="9"/>
        <v>0</v>
      </c>
      <c r="R21" s="14">
        <f t="shared" si="10"/>
        <v>0</v>
      </c>
      <c r="T21">
        <v>149.38246126843805</v>
      </c>
      <c r="V21" s="15">
        <f t="shared" si="11"/>
        <v>0</v>
      </c>
      <c r="W21" s="15">
        <f t="shared" si="12"/>
        <v>0</v>
      </c>
      <c r="X21" s="15">
        <f t="shared" si="13"/>
        <v>0</v>
      </c>
    </row>
    <row r="22" spans="1:24" x14ac:dyDescent="0.3">
      <c r="A22" s="2">
        <v>43313</v>
      </c>
      <c r="B22" s="3">
        <v>2</v>
      </c>
      <c r="C22">
        <v>366573.32939999999</v>
      </c>
      <c r="D22">
        <v>362174.63060776895</v>
      </c>
      <c r="E22" s="3">
        <v>0</v>
      </c>
      <c r="F22">
        <f t="shared" si="3"/>
        <v>1.0121452427102626</v>
      </c>
      <c r="G22">
        <f t="shared" si="4"/>
        <v>0</v>
      </c>
      <c r="H22">
        <v>0</v>
      </c>
      <c r="I22">
        <v>0</v>
      </c>
      <c r="J22">
        <v>0</v>
      </c>
      <c r="L22" s="14">
        <f t="shared" si="5"/>
        <v>0</v>
      </c>
      <c r="M22" s="14">
        <f t="shared" si="6"/>
        <v>0</v>
      </c>
      <c r="N22" s="14">
        <f t="shared" si="7"/>
        <v>0</v>
      </c>
      <c r="P22" s="14">
        <f t="shared" si="8"/>
        <v>0</v>
      </c>
      <c r="Q22" s="14">
        <f t="shared" si="9"/>
        <v>0</v>
      </c>
      <c r="R22" s="14">
        <f t="shared" si="10"/>
        <v>0</v>
      </c>
      <c r="T22">
        <v>152.5638114554967</v>
      </c>
      <c r="V22" s="15">
        <f t="shared" si="11"/>
        <v>0</v>
      </c>
      <c r="W22" s="15">
        <f t="shared" si="12"/>
        <v>0</v>
      </c>
      <c r="X22" s="15">
        <f t="shared" si="13"/>
        <v>0</v>
      </c>
    </row>
    <row r="23" spans="1:24" x14ac:dyDescent="0.3">
      <c r="A23" s="2">
        <v>43344</v>
      </c>
      <c r="B23" s="3">
        <v>2</v>
      </c>
      <c r="C23">
        <v>351914.15419999999</v>
      </c>
      <c r="D23">
        <v>352462.77957013511</v>
      </c>
      <c r="E23" s="3">
        <v>0</v>
      </c>
      <c r="F23">
        <f t="shared" si="3"/>
        <v>0.9984434516155033</v>
      </c>
      <c r="G23">
        <f t="shared" si="4"/>
        <v>0</v>
      </c>
      <c r="H23">
        <v>0</v>
      </c>
      <c r="I23">
        <v>0</v>
      </c>
      <c r="J23">
        <v>0</v>
      </c>
      <c r="L23" s="14">
        <f t="shared" si="5"/>
        <v>0</v>
      </c>
      <c r="M23" s="14">
        <f t="shared" si="6"/>
        <v>0</v>
      </c>
      <c r="N23" s="14">
        <f t="shared" si="7"/>
        <v>0</v>
      </c>
      <c r="P23" s="14">
        <f t="shared" si="8"/>
        <v>0</v>
      </c>
      <c r="Q23" s="14">
        <f t="shared" si="9"/>
        <v>0</v>
      </c>
      <c r="R23" s="14">
        <f t="shared" si="10"/>
        <v>0</v>
      </c>
      <c r="T23">
        <v>152.93614705529126</v>
      </c>
      <c r="V23" s="15">
        <f t="shared" si="11"/>
        <v>0</v>
      </c>
      <c r="W23" s="15">
        <f t="shared" si="12"/>
        <v>0</v>
      </c>
      <c r="X23" s="15">
        <f t="shared" si="13"/>
        <v>0</v>
      </c>
    </row>
    <row r="24" spans="1:24" x14ac:dyDescent="0.3">
      <c r="A24" s="2">
        <v>43374</v>
      </c>
      <c r="B24" s="3">
        <v>2</v>
      </c>
      <c r="C24">
        <v>441097.76040000003</v>
      </c>
      <c r="D24">
        <v>477955.86955366784</v>
      </c>
      <c r="E24" s="3">
        <v>41289.380565638639</v>
      </c>
      <c r="F24">
        <f t="shared" si="3"/>
        <v>0.92288386543283329</v>
      </c>
      <c r="G24">
        <f t="shared" si="4"/>
        <v>38105.303137743889</v>
      </c>
      <c r="H24">
        <v>827.97</v>
      </c>
      <c r="I24">
        <v>0</v>
      </c>
      <c r="J24">
        <v>0</v>
      </c>
      <c r="L24" s="14">
        <f t="shared" si="5"/>
        <v>38425.465555584677</v>
      </c>
      <c r="M24" s="14">
        <f t="shared" si="6"/>
        <v>0</v>
      </c>
      <c r="N24" s="14">
        <f t="shared" si="7"/>
        <v>0</v>
      </c>
      <c r="P24" s="14">
        <f t="shared" si="8"/>
        <v>41636.295740811438</v>
      </c>
      <c r="Q24" s="14">
        <f t="shared" si="9"/>
        <v>0</v>
      </c>
      <c r="R24" s="14">
        <f t="shared" si="10"/>
        <v>0</v>
      </c>
      <c r="T24">
        <v>159.71919619978055</v>
      </c>
      <c r="V24" s="15">
        <f t="shared" si="11"/>
        <v>6650115.6884587491</v>
      </c>
      <c r="W24" s="15">
        <f t="shared" si="12"/>
        <v>0</v>
      </c>
      <c r="X24" s="15">
        <f t="shared" si="13"/>
        <v>0</v>
      </c>
    </row>
    <row r="25" spans="1:24" x14ac:dyDescent="0.3">
      <c r="A25" s="2">
        <v>43405</v>
      </c>
      <c r="B25" s="3">
        <v>2</v>
      </c>
      <c r="C25">
        <v>444832.82740000001</v>
      </c>
      <c r="D25">
        <v>488523.88666893501</v>
      </c>
      <c r="E25" s="3">
        <v>29982.163241080943</v>
      </c>
      <c r="F25">
        <f t="shared" si="3"/>
        <v>0.91056515257248061</v>
      </c>
      <c r="G25">
        <f t="shared" si="4"/>
        <v>27300.713046067889</v>
      </c>
      <c r="H25">
        <v>601.22800000000007</v>
      </c>
      <c r="I25">
        <v>0</v>
      </c>
      <c r="J25">
        <v>0</v>
      </c>
      <c r="L25" s="14">
        <f t="shared" si="5"/>
        <v>27902.539711647842</v>
      </c>
      <c r="M25" s="14">
        <f t="shared" si="6"/>
        <v>0</v>
      </c>
      <c r="N25" s="14">
        <f t="shared" si="7"/>
        <v>0</v>
      </c>
      <c r="P25" s="14">
        <f t="shared" si="8"/>
        <v>30643.100752119779</v>
      </c>
      <c r="Q25" s="14">
        <f t="shared" si="9"/>
        <v>0</v>
      </c>
      <c r="R25" s="14">
        <f t="shared" si="10"/>
        <v>0</v>
      </c>
      <c r="T25">
        <v>161.53710043434899</v>
      </c>
      <c r="V25" s="15">
        <f t="shared" si="11"/>
        <v>4949997.643815048</v>
      </c>
      <c r="W25" s="15">
        <f t="shared" si="12"/>
        <v>0</v>
      </c>
      <c r="X25" s="15">
        <f t="shared" si="13"/>
        <v>0</v>
      </c>
    </row>
    <row r="26" spans="1:24" x14ac:dyDescent="0.3">
      <c r="A26" s="2">
        <v>43435</v>
      </c>
      <c r="B26" s="3">
        <v>2</v>
      </c>
      <c r="C26">
        <v>507494.86839999998</v>
      </c>
      <c r="D26">
        <v>543947.93172718887</v>
      </c>
      <c r="E26" s="3">
        <v>31904.243573722852</v>
      </c>
      <c r="F26">
        <f t="shared" si="3"/>
        <v>0.93298427808808815</v>
      </c>
      <c r="G26">
        <f t="shared" si="4"/>
        <v>29766.15765857634</v>
      </c>
      <c r="H26">
        <v>639.77120000000002</v>
      </c>
      <c r="I26">
        <v>0</v>
      </c>
      <c r="J26">
        <v>0</v>
      </c>
      <c r="L26" s="14">
        <f t="shared" si="5"/>
        <v>29691.300661926245</v>
      </c>
      <c r="M26" s="14">
        <f t="shared" si="6"/>
        <v>0</v>
      </c>
      <c r="N26" s="14">
        <f t="shared" si="7"/>
        <v>0</v>
      </c>
      <c r="P26" s="14">
        <f t="shared" si="8"/>
        <v>31824.009642232071</v>
      </c>
      <c r="Q26" s="14">
        <f t="shared" si="9"/>
        <v>0</v>
      </c>
      <c r="R26" s="14">
        <f t="shared" si="10"/>
        <v>0</v>
      </c>
      <c r="T26">
        <v>154.1775490045585</v>
      </c>
      <c r="V26" s="15">
        <f t="shared" si="11"/>
        <v>4906547.8061367776</v>
      </c>
      <c r="W26" s="15">
        <f t="shared" si="12"/>
        <v>0</v>
      </c>
      <c r="X26" s="15">
        <f t="shared" si="13"/>
        <v>0</v>
      </c>
    </row>
    <row r="27" spans="1:24" x14ac:dyDescent="0.3">
      <c r="A27" s="2">
        <v>43466</v>
      </c>
      <c r="B27" s="3">
        <v>2</v>
      </c>
      <c r="C27">
        <v>468417.52470000001</v>
      </c>
      <c r="D27">
        <v>473547.37910935091</v>
      </c>
      <c r="E27" s="3">
        <v>26608.602874929049</v>
      </c>
      <c r="F27">
        <f t="shared" si="3"/>
        <v>0.98916717812059451</v>
      </c>
      <c r="G27">
        <f t="shared" si="4"/>
        <v>26320.356619525104</v>
      </c>
      <c r="H27">
        <v>533.57848000000001</v>
      </c>
      <c r="I27">
        <v>0</v>
      </c>
      <c r="J27">
        <v>0</v>
      </c>
      <c r="L27" s="14">
        <f t="shared" si="5"/>
        <v>24762.976320930982</v>
      </c>
      <c r="M27" s="14">
        <f t="shared" si="6"/>
        <v>0</v>
      </c>
      <c r="N27" s="14">
        <f t="shared" si="7"/>
        <v>0</v>
      </c>
      <c r="P27" s="14">
        <f t="shared" si="8"/>
        <v>25034.166992863971</v>
      </c>
      <c r="Q27" s="14">
        <f t="shared" si="9"/>
        <v>0</v>
      </c>
      <c r="R27" s="14">
        <f t="shared" si="10"/>
        <v>0</v>
      </c>
      <c r="T27">
        <v>157.45520949313996</v>
      </c>
      <c r="V27" s="15">
        <f t="shared" si="11"/>
        <v>3941760.0083476463</v>
      </c>
      <c r="W27" s="15">
        <f t="shared" si="12"/>
        <v>0</v>
      </c>
      <c r="X27" s="15">
        <f t="shared" si="13"/>
        <v>0</v>
      </c>
    </row>
    <row r="28" spans="1:24" x14ac:dyDescent="0.3">
      <c r="A28" s="2">
        <v>43497</v>
      </c>
      <c r="B28" s="3">
        <v>2</v>
      </c>
      <c r="C28">
        <v>511870.00589999999</v>
      </c>
      <c r="D28">
        <v>576452.63531550893</v>
      </c>
      <c r="E28" s="3">
        <v>14055.423973384299</v>
      </c>
      <c r="F28">
        <f t="shared" si="3"/>
        <v>0.88796541908397897</v>
      </c>
      <c r="G28">
        <f t="shared" si="4"/>
        <v>12480.730438929193</v>
      </c>
      <c r="H28">
        <v>281.85139200000003</v>
      </c>
      <c r="I28">
        <v>0</v>
      </c>
      <c r="J28">
        <v>0</v>
      </c>
      <c r="L28" s="14">
        <f t="shared" si="5"/>
        <v>13080.511316943361</v>
      </c>
      <c r="M28" s="14">
        <f t="shared" si="6"/>
        <v>0</v>
      </c>
      <c r="N28" s="14">
        <f t="shared" si="7"/>
        <v>0</v>
      </c>
      <c r="P28" s="14">
        <f t="shared" si="8"/>
        <v>14730.879193963607</v>
      </c>
      <c r="Q28" s="14">
        <f t="shared" si="9"/>
        <v>0</v>
      </c>
      <c r="R28" s="14">
        <f t="shared" si="10"/>
        <v>0</v>
      </c>
      <c r="T28">
        <v>158.23556186971831</v>
      </c>
      <c r="V28" s="15">
        <f t="shared" si="11"/>
        <v>2330948.9460917744</v>
      </c>
      <c r="W28" s="15">
        <f t="shared" si="12"/>
        <v>0</v>
      </c>
      <c r="X28" s="15">
        <f t="shared" si="13"/>
        <v>0</v>
      </c>
    </row>
    <row r="29" spans="1:24" x14ac:dyDescent="0.3">
      <c r="A29" s="2">
        <v>43525</v>
      </c>
      <c r="B29" s="3">
        <v>2</v>
      </c>
      <c r="C29">
        <v>734594.08869999996</v>
      </c>
      <c r="D29">
        <v>733385.00244585413</v>
      </c>
      <c r="E29" s="3">
        <v>16880.416333195379</v>
      </c>
      <c r="F29">
        <f t="shared" si="3"/>
        <v>1.0016486378233991</v>
      </c>
      <c r="G29">
        <f t="shared" si="4"/>
        <v>16908.24602603701</v>
      </c>
      <c r="H29">
        <v>112.74055680000002</v>
      </c>
      <c r="I29">
        <v>0</v>
      </c>
      <c r="J29">
        <v>225.76</v>
      </c>
      <c r="L29" s="14">
        <f t="shared" si="5"/>
        <v>5232.2045267773447</v>
      </c>
      <c r="M29" s="14">
        <f t="shared" si="6"/>
        <v>0</v>
      </c>
      <c r="N29" s="14">
        <f t="shared" si="7"/>
        <v>11855.549154504735</v>
      </c>
      <c r="P29" s="14">
        <f t="shared" si="8"/>
        <v>5223.5927142545934</v>
      </c>
      <c r="Q29" s="14">
        <f t="shared" si="9"/>
        <v>0</v>
      </c>
      <c r="R29" s="14">
        <f t="shared" si="10"/>
        <v>11836.035818175786</v>
      </c>
      <c r="T29">
        <v>167.38535355595727</v>
      </c>
      <c r="V29" s="15">
        <f t="shared" si="11"/>
        <v>874352.91330782755</v>
      </c>
      <c r="W29" s="15">
        <f t="shared" si="12"/>
        <v>0</v>
      </c>
      <c r="X29" s="15">
        <f t="shared" si="13"/>
        <v>1981179.0401263279</v>
      </c>
    </row>
    <row r="30" spans="1:24" x14ac:dyDescent="0.3">
      <c r="A30" s="2">
        <v>43556</v>
      </c>
      <c r="B30" s="3">
        <v>3</v>
      </c>
      <c r="C30">
        <v>776868.72010000004</v>
      </c>
      <c r="D30">
        <v>777925.5320275299</v>
      </c>
      <c r="E30" s="3">
        <v>47979.710520415887</v>
      </c>
      <c r="F30">
        <f t="shared" si="3"/>
        <v>0.99864149988138906</v>
      </c>
      <c r="G30">
        <f t="shared" si="4"/>
        <v>47914.530077982985</v>
      </c>
      <c r="H30">
        <v>45.096222720000014</v>
      </c>
      <c r="I30">
        <v>0</v>
      </c>
      <c r="J30">
        <v>917.03399999999999</v>
      </c>
      <c r="L30" s="14">
        <f t="shared" si="5"/>
        <v>2092.8818107109382</v>
      </c>
      <c r="M30" s="14">
        <f t="shared" si="6"/>
        <v>0</v>
      </c>
      <c r="N30" s="14">
        <f t="shared" si="7"/>
        <v>48157.076822076961</v>
      </c>
      <c r="P30" s="14">
        <f t="shared" si="8"/>
        <v>2095.7288586139416</v>
      </c>
      <c r="Q30" s="14">
        <f t="shared" si="9"/>
        <v>0</v>
      </c>
      <c r="R30" s="14">
        <f t="shared" si="10"/>
        <v>48222.587212524901</v>
      </c>
      <c r="T30">
        <v>159.60729760510591</v>
      </c>
      <c r="V30" s="15">
        <f t="shared" si="11"/>
        <v>334493.61963640433</v>
      </c>
      <c r="W30" s="15">
        <f t="shared" si="12"/>
        <v>0</v>
      </c>
      <c r="X30" s="15">
        <f t="shared" si="13"/>
        <v>7696676.8285176363</v>
      </c>
    </row>
    <row r="31" spans="1:24" x14ac:dyDescent="0.3">
      <c r="A31" s="2">
        <v>43586</v>
      </c>
      <c r="B31" s="3">
        <v>3</v>
      </c>
      <c r="C31">
        <v>738975.83719999995</v>
      </c>
      <c r="D31">
        <v>670752.73656568502</v>
      </c>
      <c r="E31" s="3">
        <v>48372.266393491249</v>
      </c>
      <c r="F31">
        <f t="shared" si="3"/>
        <v>1.101711252023545</v>
      </c>
      <c r="G31">
        <f t="shared" si="4"/>
        <v>53292.270171589698</v>
      </c>
      <c r="H31">
        <v>18.038489088000006</v>
      </c>
      <c r="I31">
        <v>0</v>
      </c>
      <c r="J31">
        <v>951.96360000000004</v>
      </c>
      <c r="L31" s="14">
        <f t="shared" si="5"/>
        <v>837.15272428437527</v>
      </c>
      <c r="M31" s="14">
        <f t="shared" si="6"/>
        <v>0</v>
      </c>
      <c r="N31" s="14">
        <f t="shared" si="7"/>
        <v>49991.368059440487</v>
      </c>
      <c r="P31" s="14">
        <f t="shared" si="8"/>
        <v>759.86582032883166</v>
      </c>
      <c r="Q31" s="14">
        <f t="shared" si="9"/>
        <v>0</v>
      </c>
      <c r="R31" s="14">
        <f t="shared" si="10"/>
        <v>45376.107367170742</v>
      </c>
      <c r="T31">
        <v>152.95137275545386</v>
      </c>
      <c r="V31" s="15">
        <f t="shared" si="11"/>
        <v>116222.52032924387</v>
      </c>
      <c r="W31" s="15">
        <f t="shared" si="12"/>
        <v>0</v>
      </c>
      <c r="X31" s="15">
        <f t="shared" si="13"/>
        <v>6940337.9121076278</v>
      </c>
    </row>
    <row r="32" spans="1:24" x14ac:dyDescent="0.3">
      <c r="A32" s="2">
        <v>43617</v>
      </c>
      <c r="B32" s="3">
        <v>3</v>
      </c>
      <c r="C32">
        <v>635291.87540000002</v>
      </c>
      <c r="D32">
        <v>608527.1042025421</v>
      </c>
      <c r="E32" s="3">
        <v>33121.508372218392</v>
      </c>
      <c r="F32">
        <f t="shared" si="3"/>
        <v>1.043982874407102</v>
      </c>
      <c r="G32">
        <f t="shared" si="4"/>
        <v>34578.287515127449</v>
      </c>
      <c r="H32">
        <v>7.2153956352000028</v>
      </c>
      <c r="I32">
        <v>0</v>
      </c>
      <c r="J32">
        <v>656.96544000000006</v>
      </c>
      <c r="L32" s="14">
        <f t="shared" si="5"/>
        <v>334.86108971375012</v>
      </c>
      <c r="M32" s="14">
        <f t="shared" si="6"/>
        <v>0</v>
      </c>
      <c r="N32" s="14">
        <f t="shared" si="7"/>
        <v>34499.849693173419</v>
      </c>
      <c r="P32" s="14">
        <f t="shared" si="8"/>
        <v>320.75343180693858</v>
      </c>
      <c r="Q32" s="14">
        <f t="shared" si="9"/>
        <v>0</v>
      </c>
      <c r="R32" s="14">
        <f t="shared" si="10"/>
        <v>33046.375126379869</v>
      </c>
      <c r="T32">
        <v>155.72394934678712</v>
      </c>
      <c r="V32" s="15">
        <f t="shared" si="11"/>
        <v>49948.991167511842</v>
      </c>
      <c r="W32" s="15">
        <f t="shared" si="12"/>
        <v>0</v>
      </c>
      <c r="X32" s="15">
        <f t="shared" si="13"/>
        <v>5146112.0462753046</v>
      </c>
    </row>
    <row r="33" spans="1:24" x14ac:dyDescent="0.3">
      <c r="A33" s="2">
        <v>43647</v>
      </c>
      <c r="B33" s="3">
        <v>3</v>
      </c>
      <c r="C33">
        <v>645204.93949999998</v>
      </c>
      <c r="D33">
        <v>623301.93059281097</v>
      </c>
      <c r="E33" s="3">
        <v>13309.44256321889</v>
      </c>
      <c r="F33">
        <f t="shared" si="3"/>
        <v>1.0351402872863837</v>
      </c>
      <c r="G33">
        <f t="shared" si="4"/>
        <v>13777.140198512026</v>
      </c>
      <c r="H33">
        <v>2.8861582540800015</v>
      </c>
      <c r="I33">
        <v>1.22</v>
      </c>
      <c r="J33">
        <v>262.78617600000001</v>
      </c>
      <c r="L33" s="14">
        <f t="shared" si="5"/>
        <v>133.94443588550007</v>
      </c>
      <c r="M33" s="14">
        <f t="shared" si="6"/>
        <v>61.695147426133381</v>
      </c>
      <c r="N33" s="14">
        <f t="shared" si="7"/>
        <v>13799.939877269368</v>
      </c>
      <c r="P33" s="14">
        <f t="shared" si="8"/>
        <v>129.39737495546123</v>
      </c>
      <c r="Q33" s="14">
        <f t="shared" si="9"/>
        <v>59.600759610918992</v>
      </c>
      <c r="R33" s="14">
        <f t="shared" si="10"/>
        <v>13331.468252912709</v>
      </c>
      <c r="T33">
        <v>157.17803741787242</v>
      </c>
      <c r="V33" s="15">
        <f t="shared" si="11"/>
        <v>20338.425442523952</v>
      </c>
      <c r="W33" s="15">
        <f t="shared" si="12"/>
        <v>9367.9304242586441</v>
      </c>
      <c r="X33" s="15">
        <f t="shared" si="13"/>
        <v>2095414.0158914921</v>
      </c>
    </row>
    <row r="34" spans="1:24" x14ac:dyDescent="0.3">
      <c r="A34" s="2">
        <v>43678</v>
      </c>
      <c r="B34" s="3">
        <v>3</v>
      </c>
      <c r="C34">
        <v>632524.07180000003</v>
      </c>
      <c r="D34">
        <v>603164.26787656441</v>
      </c>
      <c r="E34" s="3">
        <v>47840.414201335232</v>
      </c>
      <c r="F34">
        <f t="shared" si="3"/>
        <v>1.0486762984597822</v>
      </c>
      <c r="G34">
        <f t="shared" si="4"/>
        <v>50169.108481439027</v>
      </c>
      <c r="H34">
        <v>1.1544633016320007</v>
      </c>
      <c r="I34">
        <v>853.0680000000001</v>
      </c>
      <c r="J34">
        <v>105.11447040000002</v>
      </c>
      <c r="L34" s="14">
        <f t="shared" si="5"/>
        <v>53.577774354200038</v>
      </c>
      <c r="M34" s="14">
        <f t="shared" si="6"/>
        <v>43139.472151243244</v>
      </c>
      <c r="N34" s="14">
        <f t="shared" si="7"/>
        <v>5519.9759509077476</v>
      </c>
      <c r="P34" s="14">
        <f t="shared" si="8"/>
        <v>51.090860385507987</v>
      </c>
      <c r="Q34" s="14">
        <f t="shared" si="9"/>
        <v>41137.071768097834</v>
      </c>
      <c r="R34" s="14">
        <f t="shared" si="10"/>
        <v>5263.7558024483606</v>
      </c>
      <c r="T34">
        <v>163.93012493841346</v>
      </c>
      <c r="V34" s="15">
        <f t="shared" si="11"/>
        <v>8375.3311262073639</v>
      </c>
      <c r="W34" s="15">
        <f t="shared" si="12"/>
        <v>6743605.3145447588</v>
      </c>
      <c r="X34" s="15">
        <f t="shared" si="13"/>
        <v>862888.14634065854</v>
      </c>
    </row>
    <row r="35" spans="1:24" x14ac:dyDescent="0.3">
      <c r="A35" s="2">
        <v>43709</v>
      </c>
      <c r="B35" s="3">
        <v>3</v>
      </c>
      <c r="C35">
        <v>567254.08649999998</v>
      </c>
      <c r="D35">
        <v>597780.92915459105</v>
      </c>
      <c r="E35" s="3">
        <v>30924.51148039558</v>
      </c>
      <c r="F35">
        <f t="shared" si="3"/>
        <v>0.94893306031397906</v>
      </c>
      <c r="G35">
        <f t="shared" si="4"/>
        <v>29345.291317806557</v>
      </c>
      <c r="H35">
        <v>0.46178532065280031</v>
      </c>
      <c r="I35">
        <v>577.61720000000003</v>
      </c>
      <c r="J35">
        <v>42.045788160000008</v>
      </c>
      <c r="L35" s="14">
        <f t="shared" si="5"/>
        <v>21.431109741680014</v>
      </c>
      <c r="M35" s="14">
        <f t="shared" si="6"/>
        <v>29209.982221205224</v>
      </c>
      <c r="N35" s="14">
        <f t="shared" si="7"/>
        <v>2207.9903803630991</v>
      </c>
      <c r="P35" s="14">
        <f t="shared" si="8"/>
        <v>22.584427329983612</v>
      </c>
      <c r="Q35" s="14">
        <f t="shared" si="9"/>
        <v>30781.920709496986</v>
      </c>
      <c r="R35" s="14">
        <f t="shared" si="10"/>
        <v>2326.8136317566264</v>
      </c>
      <c r="T35">
        <v>164.89989154716449</v>
      </c>
      <c r="V35" s="15">
        <f t="shared" si="11"/>
        <v>3724.1696173691153</v>
      </c>
      <c r="W35" s="15">
        <f t="shared" si="12"/>
        <v>5075935.3866094695</v>
      </c>
      <c r="X35" s="15">
        <f t="shared" si="13"/>
        <v>383691.31552713161</v>
      </c>
    </row>
    <row r="36" spans="1:24" x14ac:dyDescent="0.3">
      <c r="A36" s="2">
        <v>43739</v>
      </c>
      <c r="B36" s="3">
        <v>3</v>
      </c>
      <c r="C36">
        <v>672938.67819999997</v>
      </c>
      <c r="D36">
        <v>673835.6812082273</v>
      </c>
      <c r="E36" s="3">
        <v>12369.804592158232</v>
      </c>
      <c r="F36">
        <f t="shared" si="3"/>
        <v>0.99866881046337741</v>
      </c>
      <c r="G36">
        <f t="shared" si="4"/>
        <v>12353.338037715086</v>
      </c>
      <c r="H36">
        <v>0.18471412826112013</v>
      </c>
      <c r="I36">
        <v>231.04688000000002</v>
      </c>
      <c r="J36">
        <v>16.818315264000002</v>
      </c>
      <c r="L36" s="14">
        <f t="shared" si="5"/>
        <v>8.5724438966720058</v>
      </c>
      <c r="M36" s="14">
        <f t="shared" si="6"/>
        <v>11683.992888482089</v>
      </c>
      <c r="N36" s="14">
        <f t="shared" si="7"/>
        <v>883.19615214523969</v>
      </c>
      <c r="P36" s="14">
        <f t="shared" si="8"/>
        <v>8.5838706554722908</v>
      </c>
      <c r="Q36" s="14">
        <f t="shared" si="9"/>
        <v>11699.567229961625</v>
      </c>
      <c r="R36" s="14">
        <f t="shared" si="10"/>
        <v>884.37342078946165</v>
      </c>
      <c r="T36">
        <v>164.76351204411128</v>
      </c>
      <c r="V36" s="15">
        <f t="shared" si="11"/>
        <v>1414.3086761280022</v>
      </c>
      <c r="W36" s="15">
        <f t="shared" si="12"/>
        <v>1927661.786204672</v>
      </c>
      <c r="X36" s="15">
        <f t="shared" si="13"/>
        <v>145712.47076773635</v>
      </c>
    </row>
    <row r="37" spans="1:24" x14ac:dyDescent="0.3">
      <c r="A37" s="2">
        <v>43770</v>
      </c>
      <c r="B37" s="3">
        <v>3</v>
      </c>
      <c r="C37">
        <v>600456.52830000001</v>
      </c>
      <c r="D37">
        <v>561010.67049844342</v>
      </c>
      <c r="E37" s="3">
        <v>4947.9218368632937</v>
      </c>
      <c r="F37">
        <f t="shared" si="3"/>
        <v>1.0703121346453357</v>
      </c>
      <c r="G37">
        <f t="shared" si="4"/>
        <v>5295.8207832714224</v>
      </c>
      <c r="H37">
        <v>7.3885651304448061E-2</v>
      </c>
      <c r="I37">
        <v>92.418752000000012</v>
      </c>
      <c r="J37">
        <v>6.7273261056000013</v>
      </c>
      <c r="L37" s="14">
        <f t="shared" si="5"/>
        <v>3.4289775586688029</v>
      </c>
      <c r="M37" s="14">
        <f t="shared" si="6"/>
        <v>4673.5971553928366</v>
      </c>
      <c r="N37" s="14">
        <f t="shared" si="7"/>
        <v>353.27846085809591</v>
      </c>
      <c r="P37" s="14">
        <f t="shared" si="8"/>
        <v>3.2037173527935821</v>
      </c>
      <c r="Q37" s="14">
        <f t="shared" si="9"/>
        <v>4366.5740152908802</v>
      </c>
      <c r="R37" s="14">
        <f t="shared" si="10"/>
        <v>330.07049945776811</v>
      </c>
      <c r="T37">
        <v>170.18735869552125</v>
      </c>
      <c r="V37" s="15">
        <f t="shared" si="11"/>
        <v>545.23219427894719</v>
      </c>
      <c r="W37" s="15">
        <f t="shared" si="12"/>
        <v>743135.69821085152</v>
      </c>
      <c r="X37" s="15">
        <f t="shared" si="13"/>
        <v>56173.826486029036</v>
      </c>
    </row>
    <row r="38" spans="1:24" x14ac:dyDescent="0.3">
      <c r="A38" s="2">
        <v>43800</v>
      </c>
      <c r="B38" s="3">
        <v>3</v>
      </c>
      <c r="C38">
        <v>571309.73939999996</v>
      </c>
      <c r="D38">
        <v>609725.49173600634</v>
      </c>
      <c r="E38" s="3">
        <v>1979.1687347453176</v>
      </c>
      <c r="F38">
        <f t="shared" si="3"/>
        <v>0.93699500372433286</v>
      </c>
      <c r="G38">
        <f t="shared" si="4"/>
        <v>1854.471215983772</v>
      </c>
      <c r="H38">
        <v>2.9554260521779226E-2</v>
      </c>
      <c r="I38">
        <v>36.967500800000003</v>
      </c>
      <c r="J38">
        <v>2.6909304422400009</v>
      </c>
      <c r="L38" s="14">
        <f t="shared" si="5"/>
        <v>1.3715910234675213</v>
      </c>
      <c r="M38" s="14">
        <f t="shared" si="6"/>
        <v>1869.4388621571345</v>
      </c>
      <c r="N38" s="14">
        <f t="shared" si="7"/>
        <v>141.31138434323836</v>
      </c>
      <c r="P38" s="14">
        <f t="shared" si="8"/>
        <v>1.4638189296802782</v>
      </c>
      <c r="Q38" s="14">
        <f t="shared" si="9"/>
        <v>1995.1428286453593</v>
      </c>
      <c r="R38" s="14">
        <f t="shared" si="10"/>
        <v>150.81338084147635</v>
      </c>
      <c r="T38">
        <v>163.4174224264508</v>
      </c>
      <c r="V38" s="15">
        <f t="shared" si="11"/>
        <v>239.21351638739708</v>
      </c>
      <c r="W38" s="15">
        <f t="shared" si="12"/>
        <v>326041.09842984262</v>
      </c>
      <c r="X38" s="15">
        <f t="shared" si="13"/>
        <v>24645.53396453274</v>
      </c>
    </row>
    <row r="39" spans="1:24" x14ac:dyDescent="0.3">
      <c r="A39" s="2">
        <v>43831</v>
      </c>
      <c r="B39" s="3">
        <v>3</v>
      </c>
      <c r="C39">
        <v>591887.50549999997</v>
      </c>
      <c r="D39">
        <v>558505.1518756086</v>
      </c>
      <c r="E39" s="3">
        <v>791.66749389812708</v>
      </c>
      <c r="F39">
        <f t="shared" si="3"/>
        <v>1.059770896494481</v>
      </c>
      <c r="G39">
        <f t="shared" si="4"/>
        <v>838.98616973395713</v>
      </c>
      <c r="H39">
        <v>1.1821704208711691E-2</v>
      </c>
      <c r="I39">
        <v>14.787000320000002</v>
      </c>
      <c r="J39">
        <v>1.0763721768960004</v>
      </c>
      <c r="L39" s="14">
        <f t="shared" si="5"/>
        <v>0.54863640938700853</v>
      </c>
      <c r="M39" s="14">
        <f t="shared" si="6"/>
        <v>747.77554486285385</v>
      </c>
      <c r="N39" s="14">
        <f t="shared" si="7"/>
        <v>56.524553737295349</v>
      </c>
      <c r="P39" s="14">
        <f t="shared" si="8"/>
        <v>0.5176934101528855</v>
      </c>
      <c r="Q39" s="14">
        <f t="shared" si="9"/>
        <v>705.6011325998403</v>
      </c>
      <c r="R39" s="14">
        <f t="shared" si="10"/>
        <v>53.33657861738584</v>
      </c>
      <c r="T39">
        <v>163.76265266593009</v>
      </c>
      <c r="V39" s="15">
        <f t="shared" si="11"/>
        <v>84.778846114307882</v>
      </c>
      <c r="W39" s="15">
        <f t="shared" si="12"/>
        <v>115551.11319863453</v>
      </c>
      <c r="X39" s="15">
        <f t="shared" si="13"/>
        <v>8734.5395985080304</v>
      </c>
    </row>
    <row r="40" spans="1:24" x14ac:dyDescent="0.3">
      <c r="A40" s="2">
        <v>43862</v>
      </c>
      <c r="B40" s="3">
        <v>3</v>
      </c>
      <c r="C40">
        <v>540023.64679999999</v>
      </c>
      <c r="D40">
        <v>563895.22441255441</v>
      </c>
      <c r="E40" s="3">
        <v>316.66699755925089</v>
      </c>
      <c r="F40">
        <f t="shared" si="3"/>
        <v>0.95766664341336993</v>
      </c>
      <c r="G40">
        <f t="shared" si="4"/>
        <v>303.26142063235761</v>
      </c>
      <c r="H40">
        <v>4.728681683484677E-3</v>
      </c>
      <c r="I40">
        <v>5.9148001280000013</v>
      </c>
      <c r="J40">
        <v>0.4305488707584002</v>
      </c>
      <c r="L40" s="14">
        <f t="shared" si="5"/>
        <v>0.21945456375480343</v>
      </c>
      <c r="M40" s="14">
        <f t="shared" si="6"/>
        <v>299.11021794514153</v>
      </c>
      <c r="N40" s="14">
        <f t="shared" si="7"/>
        <v>22.609821494918144</v>
      </c>
      <c r="P40" s="14">
        <f t="shared" si="8"/>
        <v>0.2291554845980758</v>
      </c>
      <c r="Q40" s="14">
        <f t="shared" si="9"/>
        <v>312.33229224632476</v>
      </c>
      <c r="R40" s="14">
        <f t="shared" si="10"/>
        <v>23.60928163304397</v>
      </c>
      <c r="T40">
        <v>163.46828973111633</v>
      </c>
      <c r="V40" s="15">
        <f t="shared" si="11"/>
        <v>37.459655149752621</v>
      </c>
      <c r="W40" s="15">
        <f t="shared" si="12"/>
        <v>51056.425641305912</v>
      </c>
      <c r="X40" s="15">
        <f t="shared" si="13"/>
        <v>3859.3688903339548</v>
      </c>
    </row>
    <row r="41" spans="1:24" x14ac:dyDescent="0.3">
      <c r="A41" s="2">
        <v>43891</v>
      </c>
      <c r="B41" s="3">
        <v>3</v>
      </c>
      <c r="C41">
        <v>656379.45290000003</v>
      </c>
      <c r="D41">
        <v>623219.19611811254</v>
      </c>
      <c r="E41" s="3">
        <v>126.66679902370035</v>
      </c>
      <c r="F41">
        <f t="shared" si="3"/>
        <v>1.0532080157165169</v>
      </c>
      <c r="G41">
        <f t="shared" si="4"/>
        <v>133.4064880569143</v>
      </c>
      <c r="H41">
        <v>1.891472673393871E-3</v>
      </c>
      <c r="I41">
        <v>2.3659200512000007</v>
      </c>
      <c r="J41">
        <v>0.17221954830336009</v>
      </c>
      <c r="L41" s="14">
        <f t="shared" si="5"/>
        <v>8.7781825501921387E-2</v>
      </c>
      <c r="M41" s="14">
        <f t="shared" si="6"/>
        <v>119.64408717805662</v>
      </c>
      <c r="N41" s="14">
        <f t="shared" si="7"/>
        <v>9.0439285979672572</v>
      </c>
      <c r="P41" s="14">
        <f t="shared" si="8"/>
        <v>8.3347092114753607E-2</v>
      </c>
      <c r="Q41" s="14">
        <f t="shared" si="9"/>
        <v>113.59967394158176</v>
      </c>
      <c r="R41" s="14">
        <f t="shared" si="10"/>
        <v>8.5870297823497914</v>
      </c>
      <c r="T41">
        <v>158.74512391794408</v>
      </c>
      <c r="V41" s="15">
        <f t="shared" si="11"/>
        <v>13.230944465956862</v>
      </c>
      <c r="W41" s="15">
        <f t="shared" si="12"/>
        <v>18033.394316894439</v>
      </c>
      <c r="X41" s="15">
        <f t="shared" si="13"/>
        <v>1363.149106886194</v>
      </c>
    </row>
    <row r="42" spans="1:24" x14ac:dyDescent="0.3">
      <c r="A42" s="2">
        <v>43922</v>
      </c>
      <c r="B42" s="3">
        <v>4</v>
      </c>
      <c r="C42">
        <v>703684.59869999997</v>
      </c>
      <c r="D42">
        <v>712528.45615557511</v>
      </c>
      <c r="E42" s="3">
        <v>50.666719609480147</v>
      </c>
      <c r="F42">
        <f t="shared" si="3"/>
        <v>0.98758806419705414</v>
      </c>
      <c r="G42">
        <f t="shared" si="4"/>
        <v>50.037847538341424</v>
      </c>
      <c r="H42">
        <v>7.5658906935754846E-4</v>
      </c>
      <c r="I42">
        <v>0.94636802048000035</v>
      </c>
      <c r="J42">
        <v>6.8887819321344038E-2</v>
      </c>
      <c r="L42" s="14">
        <f t="shared" si="5"/>
        <v>3.5112730200768556E-2</v>
      </c>
      <c r="M42" s="14">
        <f t="shared" si="6"/>
        <v>47.857634871222658</v>
      </c>
      <c r="N42" s="14">
        <f t="shared" si="7"/>
        <v>3.6175714391869032</v>
      </c>
      <c r="P42" s="14">
        <f t="shared" si="8"/>
        <v>3.5554024470026896E-2</v>
      </c>
      <c r="Q42" s="14">
        <f t="shared" si="9"/>
        <v>48.459106186274838</v>
      </c>
      <c r="R42" s="14">
        <f t="shared" si="10"/>
        <v>3.663036817003376</v>
      </c>
      <c r="T42">
        <v>149.54494462615912</v>
      </c>
      <c r="V42" s="15">
        <f t="shared" si="11"/>
        <v>5.3169246206072787</v>
      </c>
      <c r="W42" s="15">
        <f t="shared" si="12"/>
        <v>7246.8143512596353</v>
      </c>
      <c r="X42" s="15">
        <f t="shared" si="13"/>
        <v>547.78863796235203</v>
      </c>
    </row>
    <row r="44" spans="1:24" x14ac:dyDescent="0.3">
      <c r="H44">
        <v>46.409248590630909</v>
      </c>
      <c r="I44">
        <v>50.569792972240478</v>
      </c>
      <c r="J44">
        <v>52.513949125198153</v>
      </c>
    </row>
    <row r="47" spans="1:24" x14ac:dyDescent="0.3">
      <c r="A47" t="s">
        <v>9</v>
      </c>
    </row>
    <row r="48" spans="1:24" ht="15" thickBot="1" x14ac:dyDescent="0.35"/>
    <row r="49" spans="1:9" x14ac:dyDescent="0.3">
      <c r="A49" s="9" t="s">
        <v>10</v>
      </c>
      <c r="B49" s="9"/>
    </row>
    <row r="50" spans="1:9" x14ac:dyDescent="0.3">
      <c r="A50" t="s">
        <v>11</v>
      </c>
      <c r="B50">
        <v>0.99924537574419614</v>
      </c>
    </row>
    <row r="51" spans="1:9" x14ac:dyDescent="0.3">
      <c r="A51" t="s">
        <v>12</v>
      </c>
      <c r="B51">
        <v>0.99849132094615967</v>
      </c>
    </row>
    <row r="52" spans="1:9" x14ac:dyDescent="0.3">
      <c r="A52" t="s">
        <v>13</v>
      </c>
      <c r="B52">
        <v>0.97138274370000621</v>
      </c>
    </row>
    <row r="53" spans="1:9" x14ac:dyDescent="0.3">
      <c r="A53" t="s">
        <v>14</v>
      </c>
      <c r="B53">
        <v>763.65583071719846</v>
      </c>
    </row>
    <row r="54" spans="1:9" ht="15" thickBot="1" x14ac:dyDescent="0.35">
      <c r="A54" s="7" t="s">
        <v>15</v>
      </c>
      <c r="B54" s="7">
        <v>40</v>
      </c>
    </row>
    <row r="56" spans="1:9" ht="15" thickBot="1" x14ac:dyDescent="0.35">
      <c r="A56" t="s">
        <v>16</v>
      </c>
    </row>
    <row r="57" spans="1:9" x14ac:dyDescent="0.3">
      <c r="A57" s="8"/>
      <c r="B57" s="8" t="s">
        <v>21</v>
      </c>
      <c r="C57" s="8" t="s">
        <v>22</v>
      </c>
      <c r="D57" s="8" t="s">
        <v>23</v>
      </c>
      <c r="E57" s="8" t="s">
        <v>24</v>
      </c>
      <c r="F57" s="8" t="s">
        <v>25</v>
      </c>
    </row>
    <row r="58" spans="1:9" x14ac:dyDescent="0.3">
      <c r="A58" t="s">
        <v>17</v>
      </c>
      <c r="B58">
        <v>3</v>
      </c>
      <c r="C58">
        <v>14280535780.721581</v>
      </c>
      <c r="D58">
        <v>4760178593.5738602</v>
      </c>
      <c r="E58">
        <v>8162.5884977469595</v>
      </c>
      <c r="F58">
        <v>4.8927049035573015E-51</v>
      </c>
    </row>
    <row r="59" spans="1:9" x14ac:dyDescent="0.3">
      <c r="A59" t="s">
        <v>18</v>
      </c>
      <c r="B59">
        <v>37</v>
      </c>
      <c r="C59">
        <v>21577298.428169858</v>
      </c>
      <c r="D59">
        <v>583170.22778837453</v>
      </c>
    </row>
    <row r="60" spans="1:9" ht="15" thickBot="1" x14ac:dyDescent="0.35">
      <c r="A60" s="7" t="s">
        <v>19</v>
      </c>
      <c r="B60" s="7">
        <v>40</v>
      </c>
      <c r="C60" s="7">
        <v>14302113079.14975</v>
      </c>
      <c r="D60" s="7"/>
      <c r="E60" s="7"/>
      <c r="F60" s="7"/>
    </row>
    <row r="61" spans="1:9" ht="15" thickBot="1" x14ac:dyDescent="0.35"/>
    <row r="62" spans="1:9" x14ac:dyDescent="0.3">
      <c r="A62" s="8"/>
      <c r="B62" s="8" t="s">
        <v>26</v>
      </c>
      <c r="C62" s="8" t="s">
        <v>14</v>
      </c>
      <c r="D62" s="8" t="s">
        <v>27</v>
      </c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</row>
    <row r="63" spans="1:9" x14ac:dyDescent="0.3">
      <c r="A63" t="s">
        <v>20</v>
      </c>
      <c r="B63">
        <v>0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</row>
    <row r="64" spans="1:9" x14ac:dyDescent="0.3">
      <c r="A64" t="s">
        <v>120</v>
      </c>
      <c r="B64">
        <v>46.409248590630909</v>
      </c>
      <c r="C64">
        <v>0.56418541548654366</v>
      </c>
      <c r="D64">
        <v>82.258859085551478</v>
      </c>
      <c r="E64">
        <v>1.6679675958238126E-43</v>
      </c>
      <c r="F64">
        <v>45.266100354021127</v>
      </c>
      <c r="G64">
        <v>47.552396827240692</v>
      </c>
      <c r="H64">
        <v>45.266100354021127</v>
      </c>
      <c r="I64">
        <v>47.552396827240692</v>
      </c>
    </row>
    <row r="65" spans="1:9" x14ac:dyDescent="0.3">
      <c r="A65" t="s">
        <v>121</v>
      </c>
      <c r="B65">
        <v>50.569792972240478</v>
      </c>
      <c r="C65">
        <v>0.72197454682908946</v>
      </c>
      <c r="D65">
        <v>70.043733805219162</v>
      </c>
      <c r="E65">
        <v>6.1539744145072887E-41</v>
      </c>
      <c r="F65">
        <v>49.106933586956522</v>
      </c>
      <c r="G65">
        <v>52.032652357524434</v>
      </c>
      <c r="H65">
        <v>49.106933586956522</v>
      </c>
      <c r="I65">
        <v>52.032652357524434</v>
      </c>
    </row>
    <row r="66" spans="1:9" ht="15" thickBot="1" x14ac:dyDescent="0.35">
      <c r="A66" s="7" t="s">
        <v>41</v>
      </c>
      <c r="B66" s="7">
        <v>52.513949125198153</v>
      </c>
      <c r="C66" s="7">
        <v>0.50408387483974404</v>
      </c>
      <c r="D66" s="7">
        <v>104.17700653863038</v>
      </c>
      <c r="E66" s="7">
        <v>2.7697079624264656E-47</v>
      </c>
      <c r="F66" s="7">
        <v>51.492578177263354</v>
      </c>
      <c r="G66" s="7">
        <v>53.535320073132951</v>
      </c>
      <c r="H66" s="7">
        <v>51.492578177263354</v>
      </c>
      <c r="I66" s="7">
        <v>53.535320073132951</v>
      </c>
    </row>
  </sheetData>
  <mergeCells count="1">
    <mergeCell ref="H1: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38"/>
  <sheetViews>
    <sheetView zoomScale="90" zoomScaleNormal="90" workbookViewId="0">
      <selection activeCell="A5" sqref="A5"/>
    </sheetView>
  </sheetViews>
  <sheetFormatPr defaultRowHeight="14.4" x14ac:dyDescent="0.3"/>
  <cols>
    <col min="1" max="1" width="71.5546875" bestFit="1" customWidth="1"/>
    <col min="2" max="2" width="16.44140625" bestFit="1" customWidth="1"/>
    <col min="3" max="4" width="15" bestFit="1" customWidth="1"/>
    <col min="5" max="5" width="2" bestFit="1" customWidth="1"/>
    <col min="6" max="7" width="12" bestFit="1" customWidth="1"/>
    <col min="8" max="15" width="68.44140625" bestFit="1" customWidth="1"/>
    <col min="16" max="17" width="68.88671875" bestFit="1" customWidth="1"/>
    <col min="18" max="18" width="73.44140625" bestFit="1" customWidth="1"/>
  </cols>
  <sheetData>
    <row r="3" spans="1:14" x14ac:dyDescent="0.3">
      <c r="B3" s="10" t="s">
        <v>54</v>
      </c>
    </row>
    <row r="4" spans="1:14" x14ac:dyDescent="0.3">
      <c r="A4" s="10" t="s">
        <v>44</v>
      </c>
      <c r="B4">
        <v>2</v>
      </c>
      <c r="C4">
        <v>3</v>
      </c>
      <c r="D4" t="s">
        <v>55</v>
      </c>
    </row>
    <row r="5" spans="1:14" x14ac:dyDescent="0.3">
      <c r="A5" s="11" t="s">
        <v>137</v>
      </c>
      <c r="B5" s="15">
        <v>149092.04503624546</v>
      </c>
      <c r="C5" s="15">
        <v>3393.5023763454765</v>
      </c>
      <c r="D5" s="15">
        <v>152485.54741259094</v>
      </c>
    </row>
    <row r="6" spans="1:14" x14ac:dyDescent="0.3">
      <c r="A6" s="11" t="s">
        <v>138</v>
      </c>
      <c r="B6" s="15">
        <v>0</v>
      </c>
      <c r="C6" s="15">
        <v>91171.410409891338</v>
      </c>
      <c r="D6" s="15">
        <v>91171.410409891338</v>
      </c>
    </row>
    <row r="7" spans="1:14" x14ac:dyDescent="0.3">
      <c r="A7" s="11" t="s">
        <v>139</v>
      </c>
      <c r="B7" s="15">
        <v>11836.035818175786</v>
      </c>
      <c r="C7" s="15">
        <v>149017.89758431469</v>
      </c>
      <c r="D7" s="15">
        <v>160853.93340249048</v>
      </c>
    </row>
    <row r="10" spans="1:14" x14ac:dyDescent="0.3">
      <c r="B10" s="10" t="s">
        <v>54</v>
      </c>
    </row>
    <row r="11" spans="1:14" x14ac:dyDescent="0.3">
      <c r="A11" s="10" t="s">
        <v>44</v>
      </c>
      <c r="B11">
        <v>2</v>
      </c>
      <c r="C11">
        <v>3</v>
      </c>
      <c r="D11" t="s">
        <v>55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3">
      <c r="A12" s="11" t="s">
        <v>140</v>
      </c>
      <c r="B12" s="15">
        <v>1843.38</v>
      </c>
      <c r="C12" s="15">
        <v>0</v>
      </c>
      <c r="D12" s="15">
        <v>1843.38</v>
      </c>
    </row>
    <row r="13" spans="1:14" x14ac:dyDescent="0.3">
      <c r="A13" s="11" t="s">
        <v>141</v>
      </c>
      <c r="B13" s="15">
        <v>0</v>
      </c>
      <c r="C13" s="15">
        <v>1090.19</v>
      </c>
      <c r="D13" s="15">
        <v>1090.19</v>
      </c>
    </row>
    <row r="14" spans="1:14" x14ac:dyDescent="0.3">
      <c r="A14" s="11" t="s">
        <v>46</v>
      </c>
      <c r="B14" s="15">
        <v>1052.49</v>
      </c>
      <c r="C14" s="15">
        <v>861.32999999999993</v>
      </c>
      <c r="D14" s="15">
        <v>1913.82</v>
      </c>
    </row>
    <row r="16" spans="1:14" x14ac:dyDescent="0.3">
      <c r="A16" s="11" t="s">
        <v>51</v>
      </c>
      <c r="B16" t="s">
        <v>118</v>
      </c>
      <c r="C16" t="s">
        <v>119</v>
      </c>
    </row>
    <row r="17" spans="1:4" x14ac:dyDescent="0.3">
      <c r="A17" t="s">
        <v>142</v>
      </c>
      <c r="B17" s="14">
        <f>B5/B12</f>
        <v>80.879712829826431</v>
      </c>
      <c r="C17" s="14"/>
    </row>
    <row r="18" spans="1:4" x14ac:dyDescent="0.3">
      <c r="A18" t="s">
        <v>143</v>
      </c>
      <c r="B18" s="14"/>
      <c r="C18" s="14">
        <f t="shared" ref="C18" si="0">C6/C13</f>
        <v>83.628918271027374</v>
      </c>
    </row>
    <row r="19" spans="1:4" x14ac:dyDescent="0.3">
      <c r="A19" t="s">
        <v>144</v>
      </c>
      <c r="B19" s="14">
        <f t="shared" ref="B19:C19" si="1">B7/B14</f>
        <v>11.245746580182031</v>
      </c>
      <c r="C19" s="14">
        <f t="shared" si="1"/>
        <v>173.00906456795269</v>
      </c>
    </row>
    <row r="21" spans="1:4" x14ac:dyDescent="0.3">
      <c r="B21" t="s">
        <v>118</v>
      </c>
      <c r="C21" t="s">
        <v>119</v>
      </c>
    </row>
    <row r="22" spans="1:4" x14ac:dyDescent="0.3">
      <c r="A22" t="s">
        <v>145</v>
      </c>
      <c r="B22" s="14">
        <f>SUM(B5:B7)/SUM(B12:B14)</f>
        <v>55.571583273565892</v>
      </c>
      <c r="C22" s="14">
        <f>SUM(C5:C7)/SUM(C12:C14)</f>
        <v>124.81696850175838</v>
      </c>
    </row>
    <row r="25" spans="1:4" x14ac:dyDescent="0.3">
      <c r="B25" s="10" t="s">
        <v>54</v>
      </c>
    </row>
    <row r="26" spans="1:4" x14ac:dyDescent="0.3">
      <c r="A26" s="10" t="s">
        <v>44</v>
      </c>
      <c r="B26">
        <v>2</v>
      </c>
      <c r="C26">
        <v>3</v>
      </c>
      <c r="D26" t="s">
        <v>55</v>
      </c>
    </row>
    <row r="27" spans="1:4" x14ac:dyDescent="0.3">
      <c r="A27" s="11" t="s">
        <v>146</v>
      </c>
      <c r="B27" s="15">
        <v>23653723.006157823</v>
      </c>
      <c r="C27" s="15">
        <v>535437.28115178482</v>
      </c>
      <c r="D27" s="15">
        <v>24189160.287309609</v>
      </c>
    </row>
    <row r="28" spans="1:4" x14ac:dyDescent="0.3">
      <c r="A28" s="11" t="s">
        <v>147</v>
      </c>
      <c r="B28" s="15">
        <v>0</v>
      </c>
      <c r="C28" s="15">
        <v>15010388.147580687</v>
      </c>
      <c r="D28" s="15">
        <v>15010388.147580687</v>
      </c>
    </row>
    <row r="29" spans="1:4" x14ac:dyDescent="0.3">
      <c r="A29" s="11" t="s">
        <v>148</v>
      </c>
      <c r="B29" s="15">
        <v>1981179.0401263279</v>
      </c>
      <c r="C29" s="15">
        <v>23365609.153473876</v>
      </c>
      <c r="D29" s="15">
        <v>25346788.193600204</v>
      </c>
    </row>
    <row r="30" spans="1:4" x14ac:dyDescent="0.3">
      <c r="A30" s="11" t="s">
        <v>149</v>
      </c>
      <c r="B30" s="15">
        <v>21570175</v>
      </c>
      <c r="C30" s="15">
        <v>0</v>
      </c>
      <c r="D30" s="15">
        <v>21570175</v>
      </c>
    </row>
    <row r="31" spans="1:4" x14ac:dyDescent="0.3">
      <c r="A31" s="11" t="s">
        <v>150</v>
      </c>
      <c r="B31" s="15">
        <v>0</v>
      </c>
      <c r="C31" s="15">
        <v>12000750</v>
      </c>
      <c r="D31" s="15">
        <v>12000750</v>
      </c>
    </row>
    <row r="32" spans="1:4" x14ac:dyDescent="0.3">
      <c r="A32" s="11" t="s">
        <v>50</v>
      </c>
      <c r="B32" s="15">
        <v>14736250</v>
      </c>
      <c r="C32" s="15">
        <v>10556000</v>
      </c>
      <c r="D32" s="15">
        <v>25292250</v>
      </c>
    </row>
    <row r="35" spans="1:3" x14ac:dyDescent="0.3">
      <c r="A35" s="11" t="s">
        <v>52</v>
      </c>
      <c r="B35" t="s">
        <v>118</v>
      </c>
      <c r="C35" t="s">
        <v>119</v>
      </c>
    </row>
    <row r="36" spans="1:3" x14ac:dyDescent="0.3">
      <c r="A36" t="s">
        <v>142</v>
      </c>
      <c r="B36" s="12">
        <f>B27/B30</f>
        <v>1.0965939314890965</v>
      </c>
      <c r="C36" s="12"/>
    </row>
    <row r="37" spans="1:3" x14ac:dyDescent="0.3">
      <c r="A37" t="s">
        <v>143</v>
      </c>
      <c r="B37" s="12"/>
      <c r="C37" s="12">
        <f t="shared" ref="C37" si="2">C28/C31</f>
        <v>1.2507875047460106</v>
      </c>
    </row>
    <row r="38" spans="1:3" x14ac:dyDescent="0.3">
      <c r="A38" t="s">
        <v>144</v>
      </c>
      <c r="B38" s="12">
        <f t="shared" ref="B38:C38" si="3">B29/B32</f>
        <v>0.13444255086106222</v>
      </c>
      <c r="C38" s="12">
        <f t="shared" si="3"/>
        <v>2.2134908254522427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tabSelected="1"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10" customWidth="1"/>
  </cols>
  <sheetData>
    <row r="1" spans="1:14" ht="15" thickBot="1" x14ac:dyDescent="0.35">
      <c r="C1" s="16" t="s">
        <v>156</v>
      </c>
      <c r="D1" s="16"/>
      <c r="E1" s="16"/>
      <c r="F1" s="19" t="s">
        <v>37</v>
      </c>
      <c r="G1" s="20"/>
      <c r="H1" s="21"/>
      <c r="I1" s="17" t="s">
        <v>155</v>
      </c>
      <c r="J1" s="17"/>
      <c r="K1" s="17"/>
      <c r="L1" s="18" t="s">
        <v>153</v>
      </c>
      <c r="M1" s="18"/>
      <c r="N1" s="18"/>
    </row>
    <row r="2" spans="1:14" ht="115.2" x14ac:dyDescent="0.3">
      <c r="A2" t="s">
        <v>0</v>
      </c>
      <c r="B2" s="1" t="s">
        <v>1</v>
      </c>
      <c r="C2" s="6" t="s">
        <v>127</v>
      </c>
      <c r="D2" s="6" t="s">
        <v>128</v>
      </c>
      <c r="E2" s="6" t="s">
        <v>129</v>
      </c>
      <c r="F2" s="22" t="s">
        <v>130</v>
      </c>
      <c r="G2" s="23" t="s">
        <v>131</v>
      </c>
      <c r="H2" s="24" t="s">
        <v>132</v>
      </c>
      <c r="I2" s="30" t="s">
        <v>133</v>
      </c>
      <c r="J2" s="31" t="s">
        <v>134</v>
      </c>
      <c r="K2" s="32" t="s">
        <v>40</v>
      </c>
      <c r="L2" s="6" t="s">
        <v>135</v>
      </c>
      <c r="M2" s="6" t="s">
        <v>136</v>
      </c>
      <c r="N2" s="6" t="s">
        <v>41</v>
      </c>
    </row>
    <row r="3" spans="1:14" x14ac:dyDescent="0.3">
      <c r="A3" s="2">
        <v>42736</v>
      </c>
      <c r="B3" s="3">
        <v>4</v>
      </c>
      <c r="C3">
        <v>0</v>
      </c>
      <c r="D3">
        <v>0</v>
      </c>
      <c r="E3">
        <v>0</v>
      </c>
      <c r="F3" s="25">
        <v>0</v>
      </c>
      <c r="G3" s="26">
        <v>0</v>
      </c>
      <c r="H3" s="27">
        <v>0</v>
      </c>
      <c r="I3" s="25">
        <v>0</v>
      </c>
      <c r="J3" s="26">
        <v>0</v>
      </c>
      <c r="K3" s="27">
        <v>0</v>
      </c>
      <c r="L3">
        <v>0</v>
      </c>
      <c r="M3">
        <v>0</v>
      </c>
      <c r="N3">
        <v>0</v>
      </c>
    </row>
    <row r="4" spans="1:14" x14ac:dyDescent="0.3">
      <c r="A4" s="2">
        <v>42767</v>
      </c>
      <c r="B4" s="3">
        <v>4</v>
      </c>
      <c r="C4">
        <v>0</v>
      </c>
      <c r="D4">
        <v>0</v>
      </c>
      <c r="E4">
        <v>0</v>
      </c>
      <c r="F4" s="25">
        <v>0</v>
      </c>
      <c r="G4" s="26">
        <v>0</v>
      </c>
      <c r="H4" s="27">
        <v>0</v>
      </c>
      <c r="I4" s="25">
        <v>0</v>
      </c>
      <c r="J4" s="26">
        <v>0</v>
      </c>
      <c r="K4" s="27">
        <v>0</v>
      </c>
      <c r="L4">
        <v>0</v>
      </c>
      <c r="M4">
        <v>0</v>
      </c>
      <c r="N4">
        <v>0</v>
      </c>
    </row>
    <row r="5" spans="1:14" x14ac:dyDescent="0.3">
      <c r="A5" s="2">
        <v>42795</v>
      </c>
      <c r="B5" s="3">
        <v>4</v>
      </c>
      <c r="C5">
        <v>0</v>
      </c>
      <c r="D5">
        <v>0</v>
      </c>
      <c r="E5">
        <v>0</v>
      </c>
      <c r="F5" s="25">
        <v>0</v>
      </c>
      <c r="G5" s="26">
        <v>0</v>
      </c>
      <c r="H5" s="27">
        <v>0</v>
      </c>
      <c r="I5" s="25">
        <v>0</v>
      </c>
      <c r="J5" s="26">
        <v>0</v>
      </c>
      <c r="K5" s="27">
        <v>0</v>
      </c>
      <c r="L5">
        <v>0</v>
      </c>
      <c r="M5">
        <v>0</v>
      </c>
      <c r="N5">
        <v>0</v>
      </c>
    </row>
    <row r="6" spans="1:14" x14ac:dyDescent="0.3">
      <c r="A6" s="2">
        <v>42826</v>
      </c>
      <c r="B6" s="3">
        <v>1</v>
      </c>
      <c r="C6">
        <v>0</v>
      </c>
      <c r="D6">
        <v>0</v>
      </c>
      <c r="E6">
        <v>0</v>
      </c>
      <c r="F6" s="25">
        <v>0</v>
      </c>
      <c r="G6" s="26">
        <v>0</v>
      </c>
      <c r="H6" s="27">
        <v>0</v>
      </c>
      <c r="I6" s="25">
        <v>0</v>
      </c>
      <c r="J6" s="26">
        <v>0</v>
      </c>
      <c r="K6" s="27">
        <v>0</v>
      </c>
      <c r="L6">
        <v>0</v>
      </c>
      <c r="M6">
        <v>0</v>
      </c>
      <c r="N6">
        <v>0</v>
      </c>
    </row>
    <row r="7" spans="1:14" x14ac:dyDescent="0.3">
      <c r="A7" s="2">
        <v>42856</v>
      </c>
      <c r="B7" s="3">
        <v>1</v>
      </c>
      <c r="C7">
        <v>0</v>
      </c>
      <c r="D7">
        <v>0</v>
      </c>
      <c r="E7">
        <v>0</v>
      </c>
      <c r="F7" s="25">
        <v>0</v>
      </c>
      <c r="G7" s="26">
        <v>0</v>
      </c>
      <c r="H7" s="27">
        <v>0</v>
      </c>
      <c r="I7" s="25">
        <v>0</v>
      </c>
      <c r="J7" s="26">
        <v>0</v>
      </c>
      <c r="K7" s="27">
        <v>0</v>
      </c>
      <c r="L7">
        <v>0</v>
      </c>
      <c r="M7">
        <v>0</v>
      </c>
      <c r="N7">
        <v>0</v>
      </c>
    </row>
    <row r="8" spans="1:14" x14ac:dyDescent="0.3">
      <c r="A8" s="2">
        <v>42887</v>
      </c>
      <c r="B8" s="3">
        <v>1</v>
      </c>
      <c r="C8">
        <v>0</v>
      </c>
      <c r="D8">
        <v>0</v>
      </c>
      <c r="E8">
        <v>0</v>
      </c>
      <c r="F8" s="25">
        <v>0</v>
      </c>
      <c r="G8" s="26">
        <v>0</v>
      </c>
      <c r="H8" s="27">
        <v>0</v>
      </c>
      <c r="I8" s="25">
        <v>0</v>
      </c>
      <c r="J8" s="26">
        <v>0</v>
      </c>
      <c r="K8" s="27">
        <v>0</v>
      </c>
      <c r="L8">
        <v>0</v>
      </c>
      <c r="M8">
        <v>0</v>
      </c>
      <c r="N8">
        <v>0</v>
      </c>
    </row>
    <row r="9" spans="1:14" x14ac:dyDescent="0.3">
      <c r="A9" s="2">
        <v>42917</v>
      </c>
      <c r="B9" s="3">
        <v>1</v>
      </c>
      <c r="C9">
        <v>0</v>
      </c>
      <c r="D9">
        <v>0</v>
      </c>
      <c r="E9">
        <v>0</v>
      </c>
      <c r="F9" s="25">
        <v>0</v>
      </c>
      <c r="G9" s="26">
        <v>0</v>
      </c>
      <c r="H9" s="27">
        <v>0</v>
      </c>
      <c r="I9" s="25">
        <v>0</v>
      </c>
      <c r="J9" s="26">
        <v>0</v>
      </c>
      <c r="K9" s="27">
        <v>0</v>
      </c>
      <c r="L9">
        <v>0</v>
      </c>
      <c r="M9">
        <v>0</v>
      </c>
      <c r="N9">
        <v>0</v>
      </c>
    </row>
    <row r="10" spans="1:14" x14ac:dyDescent="0.3">
      <c r="A10" s="2">
        <v>42948</v>
      </c>
      <c r="B10" s="3">
        <v>1</v>
      </c>
      <c r="C10">
        <v>0</v>
      </c>
      <c r="D10">
        <v>0</v>
      </c>
      <c r="E10">
        <v>0</v>
      </c>
      <c r="F10" s="25">
        <v>0</v>
      </c>
      <c r="G10" s="26">
        <v>0</v>
      </c>
      <c r="H10" s="27">
        <v>0</v>
      </c>
      <c r="I10" s="25">
        <v>0</v>
      </c>
      <c r="J10" s="26">
        <v>0</v>
      </c>
      <c r="K10" s="27">
        <v>0</v>
      </c>
      <c r="L10">
        <v>0</v>
      </c>
      <c r="M10">
        <v>0</v>
      </c>
      <c r="N10">
        <v>0</v>
      </c>
    </row>
    <row r="11" spans="1:14" x14ac:dyDescent="0.3">
      <c r="A11" s="2">
        <v>42979</v>
      </c>
      <c r="B11" s="3">
        <v>1</v>
      </c>
      <c r="C11">
        <v>0</v>
      </c>
      <c r="D11">
        <v>0</v>
      </c>
      <c r="E11">
        <v>0</v>
      </c>
      <c r="F11" s="25">
        <v>0</v>
      </c>
      <c r="G11" s="26">
        <v>0</v>
      </c>
      <c r="H11" s="27">
        <v>0</v>
      </c>
      <c r="I11" s="25">
        <v>0</v>
      </c>
      <c r="J11" s="26">
        <v>0</v>
      </c>
      <c r="K11" s="27">
        <v>0</v>
      </c>
      <c r="L11">
        <v>0</v>
      </c>
      <c r="M11">
        <v>0</v>
      </c>
      <c r="N11">
        <v>0</v>
      </c>
    </row>
    <row r="12" spans="1:14" x14ac:dyDescent="0.3">
      <c r="A12" s="2">
        <v>43009</v>
      </c>
      <c r="B12" s="3">
        <v>1</v>
      </c>
      <c r="C12">
        <v>0</v>
      </c>
      <c r="D12">
        <v>0</v>
      </c>
      <c r="E12">
        <v>0</v>
      </c>
      <c r="F12" s="25">
        <v>0</v>
      </c>
      <c r="G12" s="26">
        <v>0</v>
      </c>
      <c r="H12" s="27">
        <v>0</v>
      </c>
      <c r="I12" s="25">
        <v>0</v>
      </c>
      <c r="J12" s="26">
        <v>0</v>
      </c>
      <c r="K12" s="27">
        <v>0</v>
      </c>
      <c r="L12">
        <v>0</v>
      </c>
      <c r="M12">
        <v>0</v>
      </c>
      <c r="N12">
        <v>0</v>
      </c>
    </row>
    <row r="13" spans="1:14" x14ac:dyDescent="0.3">
      <c r="A13" s="2">
        <v>43040</v>
      </c>
      <c r="B13" s="3">
        <v>1</v>
      </c>
      <c r="C13">
        <v>0</v>
      </c>
      <c r="D13">
        <v>0</v>
      </c>
      <c r="E13">
        <v>0</v>
      </c>
      <c r="F13" s="25">
        <v>0</v>
      </c>
      <c r="G13" s="26">
        <v>0</v>
      </c>
      <c r="H13" s="27">
        <v>0</v>
      </c>
      <c r="I13" s="25">
        <v>0</v>
      </c>
      <c r="J13" s="26">
        <v>0</v>
      </c>
      <c r="K13" s="27">
        <v>0</v>
      </c>
      <c r="L13">
        <v>0</v>
      </c>
      <c r="M13">
        <v>0</v>
      </c>
      <c r="N13">
        <v>0</v>
      </c>
    </row>
    <row r="14" spans="1:14" x14ac:dyDescent="0.3">
      <c r="A14" s="2">
        <v>43070</v>
      </c>
      <c r="B14" s="3">
        <v>1</v>
      </c>
      <c r="C14">
        <v>0</v>
      </c>
      <c r="D14">
        <v>0</v>
      </c>
      <c r="E14">
        <v>0</v>
      </c>
      <c r="F14" s="25">
        <v>0</v>
      </c>
      <c r="G14" s="26">
        <v>0</v>
      </c>
      <c r="H14" s="27">
        <v>0</v>
      </c>
      <c r="I14" s="25">
        <v>0</v>
      </c>
      <c r="J14" s="26">
        <v>0</v>
      </c>
      <c r="K14" s="27">
        <v>0</v>
      </c>
      <c r="L14">
        <v>0</v>
      </c>
      <c r="M14">
        <v>0</v>
      </c>
      <c r="N14">
        <v>0</v>
      </c>
    </row>
    <row r="15" spans="1:14" x14ac:dyDescent="0.3">
      <c r="A15" s="2">
        <v>43101</v>
      </c>
      <c r="B15" s="3">
        <v>1</v>
      </c>
      <c r="C15">
        <v>0</v>
      </c>
      <c r="D15">
        <v>0</v>
      </c>
      <c r="E15">
        <v>0</v>
      </c>
      <c r="F15" s="25">
        <v>0</v>
      </c>
      <c r="G15" s="26">
        <v>0</v>
      </c>
      <c r="H15" s="27">
        <v>0</v>
      </c>
      <c r="I15" s="25">
        <v>0</v>
      </c>
      <c r="J15" s="26">
        <v>0</v>
      </c>
      <c r="K15" s="27">
        <v>0</v>
      </c>
      <c r="L15">
        <v>0</v>
      </c>
      <c r="M15">
        <v>0</v>
      </c>
      <c r="N15">
        <v>0</v>
      </c>
    </row>
    <row r="16" spans="1:14" x14ac:dyDescent="0.3">
      <c r="A16" s="2">
        <v>43132</v>
      </c>
      <c r="B16" s="3">
        <v>1</v>
      </c>
      <c r="C16">
        <v>0</v>
      </c>
      <c r="D16">
        <v>0</v>
      </c>
      <c r="E16">
        <v>0</v>
      </c>
      <c r="F16" s="25">
        <v>0</v>
      </c>
      <c r="G16" s="26">
        <v>0</v>
      </c>
      <c r="H16" s="27">
        <v>0</v>
      </c>
      <c r="I16" s="25">
        <v>0</v>
      </c>
      <c r="J16" s="26">
        <v>0</v>
      </c>
      <c r="K16" s="27">
        <v>0</v>
      </c>
      <c r="L16">
        <v>0</v>
      </c>
      <c r="M16">
        <v>0</v>
      </c>
      <c r="N16">
        <v>0</v>
      </c>
    </row>
    <row r="17" spans="1:14" x14ac:dyDescent="0.3">
      <c r="A17" s="2">
        <v>43160</v>
      </c>
      <c r="B17" s="3">
        <v>1</v>
      </c>
      <c r="C17">
        <v>0</v>
      </c>
      <c r="D17">
        <v>0</v>
      </c>
      <c r="E17">
        <v>0</v>
      </c>
      <c r="F17" s="25">
        <v>0</v>
      </c>
      <c r="G17" s="26">
        <v>0</v>
      </c>
      <c r="H17" s="27">
        <v>0</v>
      </c>
      <c r="I17" s="25">
        <v>0</v>
      </c>
      <c r="J17" s="26">
        <v>0</v>
      </c>
      <c r="K17" s="27">
        <v>0</v>
      </c>
      <c r="L17">
        <v>0</v>
      </c>
      <c r="M17">
        <v>0</v>
      </c>
      <c r="N17">
        <v>0</v>
      </c>
    </row>
    <row r="18" spans="1:14" x14ac:dyDescent="0.3">
      <c r="A18" s="2">
        <v>43191</v>
      </c>
      <c r="B18" s="3">
        <v>2</v>
      </c>
      <c r="C18">
        <v>0</v>
      </c>
      <c r="D18">
        <v>0</v>
      </c>
      <c r="E18">
        <v>0</v>
      </c>
      <c r="F18" s="25">
        <v>0</v>
      </c>
      <c r="G18" s="26">
        <v>0</v>
      </c>
      <c r="H18" s="27">
        <v>0</v>
      </c>
      <c r="I18" s="25">
        <v>0</v>
      </c>
      <c r="J18" s="26">
        <v>0</v>
      </c>
      <c r="K18" s="27">
        <v>0</v>
      </c>
      <c r="L18">
        <v>0</v>
      </c>
      <c r="M18">
        <v>0</v>
      </c>
      <c r="N18">
        <v>0</v>
      </c>
    </row>
    <row r="19" spans="1:14" x14ac:dyDescent="0.3">
      <c r="A19" s="2">
        <v>43221</v>
      </c>
      <c r="B19" s="3">
        <v>2</v>
      </c>
      <c r="C19">
        <v>0</v>
      </c>
      <c r="D19">
        <v>0</v>
      </c>
      <c r="E19">
        <v>0</v>
      </c>
      <c r="F19" s="25">
        <v>0</v>
      </c>
      <c r="G19" s="26">
        <v>0</v>
      </c>
      <c r="H19" s="27">
        <v>0</v>
      </c>
      <c r="I19" s="25">
        <v>0</v>
      </c>
      <c r="J19" s="26">
        <v>0</v>
      </c>
      <c r="K19" s="27">
        <v>0</v>
      </c>
      <c r="L19">
        <v>0</v>
      </c>
      <c r="M19">
        <v>0</v>
      </c>
      <c r="N19">
        <v>0</v>
      </c>
    </row>
    <row r="20" spans="1:14" x14ac:dyDescent="0.3">
      <c r="A20" s="2">
        <v>43252</v>
      </c>
      <c r="B20" s="3">
        <v>2</v>
      </c>
      <c r="C20">
        <v>0</v>
      </c>
      <c r="D20">
        <v>0</v>
      </c>
      <c r="E20">
        <v>0</v>
      </c>
      <c r="F20" s="25">
        <v>0</v>
      </c>
      <c r="G20" s="26">
        <v>0</v>
      </c>
      <c r="H20" s="27">
        <v>0</v>
      </c>
      <c r="I20" s="25">
        <v>0</v>
      </c>
      <c r="J20" s="26">
        <v>0</v>
      </c>
      <c r="K20" s="27">
        <v>0</v>
      </c>
      <c r="L20">
        <v>0</v>
      </c>
      <c r="M20">
        <v>0</v>
      </c>
      <c r="N20">
        <v>0</v>
      </c>
    </row>
    <row r="21" spans="1:14" x14ac:dyDescent="0.3">
      <c r="A21" s="2">
        <v>43282</v>
      </c>
      <c r="B21" s="3">
        <v>2</v>
      </c>
      <c r="C21">
        <v>0</v>
      </c>
      <c r="D21">
        <v>0</v>
      </c>
      <c r="E21">
        <v>0</v>
      </c>
      <c r="F21" s="25">
        <v>0</v>
      </c>
      <c r="G21" s="26">
        <v>0</v>
      </c>
      <c r="H21" s="27">
        <v>0</v>
      </c>
      <c r="I21" s="25">
        <v>0</v>
      </c>
      <c r="J21" s="26">
        <v>0</v>
      </c>
      <c r="K21" s="27">
        <v>0</v>
      </c>
      <c r="L21">
        <v>0</v>
      </c>
      <c r="M21">
        <v>0</v>
      </c>
      <c r="N21">
        <v>0</v>
      </c>
    </row>
    <row r="22" spans="1:14" x14ac:dyDescent="0.3">
      <c r="A22" s="2">
        <v>43313</v>
      </c>
      <c r="B22" s="3">
        <v>2</v>
      </c>
      <c r="C22">
        <v>0</v>
      </c>
      <c r="D22">
        <v>0</v>
      </c>
      <c r="E22">
        <v>0</v>
      </c>
      <c r="F22" s="25">
        <v>0</v>
      </c>
      <c r="G22" s="26">
        <v>0</v>
      </c>
      <c r="H22" s="27">
        <v>0</v>
      </c>
      <c r="I22" s="25">
        <v>0</v>
      </c>
      <c r="J22" s="26">
        <v>0</v>
      </c>
      <c r="K22" s="27">
        <v>0</v>
      </c>
      <c r="L22">
        <v>0</v>
      </c>
      <c r="M22">
        <v>0</v>
      </c>
      <c r="N22">
        <v>0</v>
      </c>
    </row>
    <row r="23" spans="1:14" x14ac:dyDescent="0.3">
      <c r="A23" s="2">
        <v>43344</v>
      </c>
      <c r="B23" s="3">
        <v>2</v>
      </c>
      <c r="C23">
        <v>0</v>
      </c>
      <c r="D23">
        <v>0</v>
      </c>
      <c r="E23">
        <v>0</v>
      </c>
      <c r="F23" s="25">
        <v>0</v>
      </c>
      <c r="G23" s="26">
        <v>0</v>
      </c>
      <c r="H23" s="27">
        <v>0</v>
      </c>
      <c r="I23" s="25">
        <v>10731800</v>
      </c>
      <c r="J23" s="26">
        <v>0</v>
      </c>
      <c r="K23" s="27">
        <v>0</v>
      </c>
      <c r="L23">
        <v>827.97</v>
      </c>
      <c r="M23">
        <v>0</v>
      </c>
      <c r="N23">
        <v>0</v>
      </c>
    </row>
    <row r="24" spans="1:14" x14ac:dyDescent="0.3">
      <c r="A24" s="2">
        <v>43374</v>
      </c>
      <c r="B24" s="3">
        <v>2</v>
      </c>
      <c r="C24">
        <v>41636.295740811438</v>
      </c>
      <c r="D24">
        <v>0</v>
      </c>
      <c r="E24">
        <v>0</v>
      </c>
      <c r="F24" s="25">
        <v>6650115.6884587491</v>
      </c>
      <c r="G24" s="26">
        <v>0</v>
      </c>
      <c r="H24" s="27">
        <v>0</v>
      </c>
      <c r="I24" s="25">
        <v>3092750</v>
      </c>
      <c r="J24" s="26">
        <v>0</v>
      </c>
      <c r="K24" s="27">
        <v>0</v>
      </c>
      <c r="L24">
        <v>270.04000000000002</v>
      </c>
      <c r="M24">
        <v>0</v>
      </c>
      <c r="N24">
        <v>0</v>
      </c>
    </row>
    <row r="25" spans="1:14" x14ac:dyDescent="0.3">
      <c r="A25" s="2">
        <v>43405</v>
      </c>
      <c r="B25" s="3">
        <v>2</v>
      </c>
      <c r="C25">
        <v>30643.100752119779</v>
      </c>
      <c r="D25">
        <v>0</v>
      </c>
      <c r="E25">
        <v>0</v>
      </c>
      <c r="F25" s="25">
        <v>4949997.643815048</v>
      </c>
      <c r="G25" s="26">
        <v>0</v>
      </c>
      <c r="H25" s="27">
        <v>0</v>
      </c>
      <c r="I25" s="25">
        <v>4649625</v>
      </c>
      <c r="J25" s="26">
        <v>0</v>
      </c>
      <c r="K25" s="27">
        <v>0</v>
      </c>
      <c r="L25">
        <v>399.28</v>
      </c>
      <c r="M25">
        <v>0</v>
      </c>
      <c r="N25">
        <v>0</v>
      </c>
    </row>
    <row r="26" spans="1:14" x14ac:dyDescent="0.3">
      <c r="A26" s="2">
        <v>43435</v>
      </c>
      <c r="B26" s="3">
        <v>2</v>
      </c>
      <c r="C26">
        <v>31824.009642232071</v>
      </c>
      <c r="D26">
        <v>0</v>
      </c>
      <c r="E26">
        <v>0</v>
      </c>
      <c r="F26" s="25">
        <v>4906547.8061367776</v>
      </c>
      <c r="G26" s="26">
        <v>0</v>
      </c>
      <c r="H26" s="27">
        <v>0</v>
      </c>
      <c r="I26" s="25">
        <v>3096000</v>
      </c>
      <c r="J26" s="26">
        <v>0</v>
      </c>
      <c r="K26" s="27">
        <v>0</v>
      </c>
      <c r="L26">
        <v>277.67</v>
      </c>
      <c r="M26">
        <v>0</v>
      </c>
      <c r="N26">
        <v>0</v>
      </c>
    </row>
    <row r="27" spans="1:14" x14ac:dyDescent="0.3">
      <c r="A27" s="2">
        <v>43466</v>
      </c>
      <c r="B27" s="3">
        <v>2</v>
      </c>
      <c r="C27">
        <v>25034.166992863971</v>
      </c>
      <c r="D27">
        <v>0</v>
      </c>
      <c r="E27">
        <v>0</v>
      </c>
      <c r="F27" s="25">
        <v>3941760.0083476463</v>
      </c>
      <c r="G27" s="26">
        <v>0</v>
      </c>
      <c r="H27" s="27">
        <v>0</v>
      </c>
      <c r="I27" s="25">
        <v>0</v>
      </c>
      <c r="J27" s="26">
        <v>0</v>
      </c>
      <c r="K27" s="27">
        <v>0</v>
      </c>
      <c r="L27">
        <v>68.42</v>
      </c>
      <c r="M27">
        <v>0</v>
      </c>
      <c r="N27">
        <v>0</v>
      </c>
    </row>
    <row r="28" spans="1:14" x14ac:dyDescent="0.3">
      <c r="A28" s="2">
        <v>43497</v>
      </c>
      <c r="B28" s="3">
        <v>2</v>
      </c>
      <c r="C28">
        <v>14730.879193963607</v>
      </c>
      <c r="D28">
        <v>0</v>
      </c>
      <c r="E28">
        <v>0</v>
      </c>
      <c r="F28" s="25">
        <v>2330948.9460917744</v>
      </c>
      <c r="G28" s="26">
        <v>0</v>
      </c>
      <c r="H28" s="27">
        <v>0</v>
      </c>
      <c r="I28" s="25">
        <v>0</v>
      </c>
      <c r="J28" s="26">
        <v>0</v>
      </c>
      <c r="K28" s="27">
        <v>3392250</v>
      </c>
      <c r="L28">
        <v>0</v>
      </c>
      <c r="M28">
        <v>0</v>
      </c>
      <c r="N28">
        <v>225.76</v>
      </c>
    </row>
    <row r="29" spans="1:14" x14ac:dyDescent="0.3">
      <c r="A29" s="2">
        <v>43525</v>
      </c>
      <c r="B29" s="3">
        <v>2</v>
      </c>
      <c r="C29">
        <v>5223.5927142545934</v>
      </c>
      <c r="D29">
        <v>0</v>
      </c>
      <c r="E29">
        <v>11836.035818175786</v>
      </c>
      <c r="F29" s="25">
        <v>874352.91330782755</v>
      </c>
      <c r="G29" s="26">
        <v>0</v>
      </c>
      <c r="H29" s="27">
        <v>1981179.0401263279</v>
      </c>
      <c r="I29" s="25">
        <v>0</v>
      </c>
      <c r="J29" s="26">
        <v>0</v>
      </c>
      <c r="K29" s="27">
        <v>11344000</v>
      </c>
      <c r="L29">
        <v>0</v>
      </c>
      <c r="M29">
        <v>0</v>
      </c>
      <c r="N29">
        <v>826.73</v>
      </c>
    </row>
    <row r="30" spans="1:14" x14ac:dyDescent="0.3">
      <c r="A30" s="2">
        <v>43556</v>
      </c>
      <c r="B30" s="3">
        <v>3</v>
      </c>
      <c r="C30">
        <v>2095.7288586139416</v>
      </c>
      <c r="D30">
        <v>0</v>
      </c>
      <c r="E30">
        <v>48222.587212524901</v>
      </c>
      <c r="F30" s="25">
        <v>334493.61963640433</v>
      </c>
      <c r="G30" s="26">
        <v>0</v>
      </c>
      <c r="H30" s="27">
        <v>7696676.8285176363</v>
      </c>
      <c r="I30" s="25">
        <v>0</v>
      </c>
      <c r="J30" s="26">
        <v>0</v>
      </c>
      <c r="K30" s="27">
        <v>6902750</v>
      </c>
      <c r="L30">
        <v>0</v>
      </c>
      <c r="M30">
        <v>0</v>
      </c>
      <c r="N30">
        <v>585.15</v>
      </c>
    </row>
    <row r="31" spans="1:14" x14ac:dyDescent="0.3">
      <c r="A31" s="2">
        <v>43586</v>
      </c>
      <c r="B31" s="3">
        <v>3</v>
      </c>
      <c r="C31">
        <v>759.86582032883166</v>
      </c>
      <c r="D31">
        <v>0</v>
      </c>
      <c r="E31">
        <v>45376.107367170742</v>
      </c>
      <c r="F31" s="25">
        <v>116222.52032924387</v>
      </c>
      <c r="G31" s="26">
        <v>0</v>
      </c>
      <c r="H31" s="27">
        <v>6940337.9121076278</v>
      </c>
      <c r="I31" s="25">
        <v>0</v>
      </c>
      <c r="J31" s="26">
        <v>0</v>
      </c>
      <c r="K31" s="27">
        <v>3653250</v>
      </c>
      <c r="L31">
        <v>0</v>
      </c>
      <c r="M31">
        <v>0</v>
      </c>
      <c r="N31">
        <v>276.18</v>
      </c>
    </row>
    <row r="32" spans="1:14" x14ac:dyDescent="0.3">
      <c r="A32" s="2">
        <v>43617</v>
      </c>
      <c r="B32" s="3">
        <v>3</v>
      </c>
      <c r="C32">
        <v>320.75343180693858</v>
      </c>
      <c r="D32">
        <v>0</v>
      </c>
      <c r="E32">
        <v>33046.375126379869</v>
      </c>
      <c r="F32" s="25">
        <v>49948.991167511842</v>
      </c>
      <c r="G32" s="26">
        <v>0</v>
      </c>
      <c r="H32" s="27">
        <v>5146112.0462753046</v>
      </c>
      <c r="I32" s="25">
        <v>0</v>
      </c>
      <c r="J32" s="26">
        <v>0</v>
      </c>
      <c r="K32" s="27">
        <v>0</v>
      </c>
      <c r="L32">
        <v>0</v>
      </c>
      <c r="M32">
        <v>1.22</v>
      </c>
      <c r="N32">
        <v>0</v>
      </c>
    </row>
    <row r="33" spans="1:14" x14ac:dyDescent="0.3">
      <c r="A33" s="2">
        <v>43647</v>
      </c>
      <c r="B33" s="3">
        <v>3</v>
      </c>
      <c r="C33">
        <v>129.39737495546123</v>
      </c>
      <c r="D33">
        <v>59.600759610918992</v>
      </c>
      <c r="E33">
        <v>13331.468252912709</v>
      </c>
      <c r="F33" s="25">
        <v>20338.425442523952</v>
      </c>
      <c r="G33" s="26">
        <v>9367.9304242586441</v>
      </c>
      <c r="H33" s="27">
        <v>2095414.0158914921</v>
      </c>
      <c r="I33" s="25">
        <v>0</v>
      </c>
      <c r="J33" s="26">
        <v>9391250</v>
      </c>
      <c r="K33" s="27">
        <v>0</v>
      </c>
      <c r="L33">
        <v>0</v>
      </c>
      <c r="M33">
        <v>852.58</v>
      </c>
      <c r="N33">
        <v>0</v>
      </c>
    </row>
    <row r="34" spans="1:14" x14ac:dyDescent="0.3">
      <c r="A34" s="2">
        <v>43678</v>
      </c>
      <c r="B34" s="3">
        <v>3</v>
      </c>
      <c r="C34">
        <v>51.090860385507987</v>
      </c>
      <c r="D34">
        <v>41137.071768097834</v>
      </c>
      <c r="E34">
        <v>5263.7558024483606</v>
      </c>
      <c r="F34" s="25">
        <v>8375.3311262073639</v>
      </c>
      <c r="G34" s="26">
        <v>6743605.3145447588</v>
      </c>
      <c r="H34" s="27">
        <v>862888.14634065854</v>
      </c>
      <c r="I34" s="25">
        <v>0</v>
      </c>
      <c r="J34" s="26">
        <v>2609500</v>
      </c>
      <c r="K34" s="27">
        <v>0</v>
      </c>
      <c r="L34">
        <v>0</v>
      </c>
      <c r="M34">
        <v>236.39</v>
      </c>
      <c r="N34">
        <v>0</v>
      </c>
    </row>
    <row r="35" spans="1:14" x14ac:dyDescent="0.3">
      <c r="A35" s="2">
        <v>43709</v>
      </c>
      <c r="B35" s="3">
        <v>3</v>
      </c>
      <c r="C35">
        <v>22.584427329983612</v>
      </c>
      <c r="D35">
        <v>30781.920709496986</v>
      </c>
      <c r="E35">
        <v>2326.8136317566264</v>
      </c>
      <c r="F35" s="25">
        <v>3724.1696173691153</v>
      </c>
      <c r="G35" s="26">
        <v>5075935.3866094695</v>
      </c>
      <c r="H35" s="27">
        <v>383691.31552713161</v>
      </c>
      <c r="I35" s="25">
        <v>0</v>
      </c>
      <c r="J35" s="26">
        <v>0</v>
      </c>
      <c r="K35" s="27">
        <v>0</v>
      </c>
      <c r="L35">
        <v>0</v>
      </c>
      <c r="M35">
        <v>0</v>
      </c>
      <c r="N35">
        <v>0</v>
      </c>
    </row>
    <row r="36" spans="1:14" x14ac:dyDescent="0.3">
      <c r="A36" s="2">
        <v>43739</v>
      </c>
      <c r="B36" s="3">
        <v>3</v>
      </c>
      <c r="C36">
        <v>8.5838706554722908</v>
      </c>
      <c r="D36">
        <v>11699.567229961625</v>
      </c>
      <c r="E36">
        <v>884.37342078946165</v>
      </c>
      <c r="F36" s="25">
        <v>1414.3086761280022</v>
      </c>
      <c r="G36" s="26">
        <v>1927661.786204672</v>
      </c>
      <c r="H36" s="27">
        <v>145712.47076773635</v>
      </c>
      <c r="I36" s="25">
        <v>0</v>
      </c>
      <c r="J36" s="26">
        <v>0</v>
      </c>
      <c r="K36" s="27">
        <v>0</v>
      </c>
      <c r="L36">
        <v>0</v>
      </c>
      <c r="M36">
        <v>0</v>
      </c>
      <c r="N36">
        <v>0</v>
      </c>
    </row>
    <row r="37" spans="1:14" x14ac:dyDescent="0.3">
      <c r="A37" s="2">
        <v>43770</v>
      </c>
      <c r="B37" s="3">
        <v>3</v>
      </c>
      <c r="C37">
        <v>3.2037173527935821</v>
      </c>
      <c r="D37">
        <v>4366.5740152908802</v>
      </c>
      <c r="E37">
        <v>330.07049945776811</v>
      </c>
      <c r="F37" s="25">
        <v>545.23219427894719</v>
      </c>
      <c r="G37" s="26">
        <v>743135.69821085152</v>
      </c>
      <c r="H37" s="27">
        <v>56173.826486029036</v>
      </c>
      <c r="I37" s="25">
        <v>0</v>
      </c>
      <c r="J37" s="26">
        <v>0</v>
      </c>
      <c r="K37" s="27">
        <v>0</v>
      </c>
      <c r="L37">
        <v>0</v>
      </c>
      <c r="M37">
        <v>0</v>
      </c>
      <c r="N37">
        <v>0</v>
      </c>
    </row>
    <row r="38" spans="1:14" x14ac:dyDescent="0.3">
      <c r="A38" s="2">
        <v>43800</v>
      </c>
      <c r="B38" s="3">
        <v>3</v>
      </c>
      <c r="C38">
        <v>1.4638189296802782</v>
      </c>
      <c r="D38">
        <v>1995.1428286453593</v>
      </c>
      <c r="E38">
        <v>150.81338084147635</v>
      </c>
      <c r="F38" s="25">
        <v>239.21351638739708</v>
      </c>
      <c r="G38" s="26">
        <v>326041.09842984262</v>
      </c>
      <c r="H38" s="27">
        <v>24645.53396453274</v>
      </c>
      <c r="I38" s="25">
        <v>0</v>
      </c>
      <c r="J38" s="26">
        <v>0</v>
      </c>
      <c r="K38" s="27">
        <v>0</v>
      </c>
      <c r="L38">
        <v>0</v>
      </c>
      <c r="M38">
        <v>0</v>
      </c>
      <c r="N38">
        <v>0</v>
      </c>
    </row>
    <row r="39" spans="1:14" x14ac:dyDescent="0.3">
      <c r="A39" s="2">
        <v>43831</v>
      </c>
      <c r="B39" s="3">
        <v>3</v>
      </c>
      <c r="C39">
        <v>0.5176934101528855</v>
      </c>
      <c r="D39">
        <v>705.6011325998403</v>
      </c>
      <c r="E39">
        <v>53.33657861738584</v>
      </c>
      <c r="F39" s="25">
        <v>84.778846114307882</v>
      </c>
      <c r="G39" s="26">
        <v>115551.11319863453</v>
      </c>
      <c r="H39" s="27">
        <v>8734.5395985080304</v>
      </c>
      <c r="I39" s="25">
        <v>0</v>
      </c>
      <c r="J39" s="26">
        <v>0</v>
      </c>
      <c r="K39" s="27">
        <v>0</v>
      </c>
      <c r="L39">
        <v>0</v>
      </c>
      <c r="M39">
        <v>0</v>
      </c>
      <c r="N39">
        <v>0</v>
      </c>
    </row>
    <row r="40" spans="1:14" x14ac:dyDescent="0.3">
      <c r="A40" s="2">
        <v>43862</v>
      </c>
      <c r="B40" s="3">
        <v>3</v>
      </c>
      <c r="C40">
        <v>0.2291554845980758</v>
      </c>
      <c r="D40">
        <v>312.33229224632476</v>
      </c>
      <c r="E40">
        <v>23.60928163304397</v>
      </c>
      <c r="F40" s="25">
        <v>37.459655149752621</v>
      </c>
      <c r="G40" s="26">
        <v>51056.425641305912</v>
      </c>
      <c r="H40" s="27">
        <v>3859.3688903339548</v>
      </c>
      <c r="I40" s="25">
        <v>0</v>
      </c>
      <c r="J40" s="26">
        <v>0</v>
      </c>
      <c r="K40" s="27">
        <v>0</v>
      </c>
      <c r="L40">
        <v>0</v>
      </c>
      <c r="M40">
        <v>0</v>
      </c>
      <c r="N40">
        <v>0</v>
      </c>
    </row>
    <row r="41" spans="1:14" x14ac:dyDescent="0.3">
      <c r="A41" s="2">
        <v>43891</v>
      </c>
      <c r="B41" s="3">
        <v>3</v>
      </c>
      <c r="C41">
        <v>8.3347092114753607E-2</v>
      </c>
      <c r="D41">
        <v>113.59967394158176</v>
      </c>
      <c r="E41">
        <v>8.5870297823497914</v>
      </c>
      <c r="F41" s="25">
        <v>13.230944465956862</v>
      </c>
      <c r="G41" s="26">
        <v>18033.394316894439</v>
      </c>
      <c r="H41" s="27">
        <v>1363.149106886194</v>
      </c>
      <c r="I41" s="25">
        <v>0</v>
      </c>
      <c r="J41" s="26">
        <v>0</v>
      </c>
      <c r="K41" s="27">
        <v>0</v>
      </c>
      <c r="L41">
        <v>0</v>
      </c>
      <c r="M41">
        <v>0</v>
      </c>
      <c r="N41">
        <v>0</v>
      </c>
    </row>
    <row r="42" spans="1:14" ht="15" thickBot="1" x14ac:dyDescent="0.35">
      <c r="A42" s="2">
        <v>43922</v>
      </c>
      <c r="B42" s="3" t="s">
        <v>53</v>
      </c>
      <c r="C42">
        <v>3.5554024470026896E-2</v>
      </c>
      <c r="D42">
        <v>48.459106186274838</v>
      </c>
      <c r="E42">
        <v>3.663036817003376</v>
      </c>
      <c r="F42" s="28">
        <v>5.3169246206072787</v>
      </c>
      <c r="G42" s="7">
        <v>7246.8143512596353</v>
      </c>
      <c r="H42" s="29">
        <v>547.78863796235203</v>
      </c>
      <c r="I42" s="28">
        <v>0</v>
      </c>
      <c r="J42" s="7">
        <v>0</v>
      </c>
      <c r="K42" s="29">
        <v>0</v>
      </c>
      <c r="L42">
        <v>0</v>
      </c>
      <c r="M42">
        <v>0</v>
      </c>
      <c r="N42">
        <v>0</v>
      </c>
    </row>
  </sheetData>
  <mergeCells count="4">
    <mergeCell ref="I1:K1"/>
    <mergeCell ref="C1:E1"/>
    <mergeCell ref="F1:H1"/>
    <mergeCell ref="L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7F06052E3694985C0D873E1D0879C" ma:contentTypeVersion="9" ma:contentTypeDescription="Create a new document." ma:contentTypeScope="" ma:versionID="6d1a2f5589e446e733bb2d44e3c351cb">
  <xsd:schema xmlns:xsd="http://www.w3.org/2001/XMLSchema" xmlns:xs="http://www.w3.org/2001/XMLSchema" xmlns:p="http://schemas.microsoft.com/office/2006/metadata/properties" xmlns:ns2="07a3777b-8430-4a3d-972b-85228b292d94" targetNamespace="http://schemas.microsoft.com/office/2006/metadata/properties" ma:root="true" ma:fieldsID="abf82f1272d1ff0854c3d19720dfb441" ns2:_="">
    <xsd:import namespace="07a3777b-8430-4a3d-972b-85228b292d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777b-8430-4a3d-972b-85228b29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C4666E-ADBC-4A2B-8110-0EA29B874F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E92B11-64DA-4B89-8254-E1333D260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2F5ABC-A271-430C-8CBB-84EF3A976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a3777b-8430-4a3d-972b-85228b292d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Calc_Camp</vt:lpstr>
      <vt:lpstr>Camp_roi&amp;effect</vt:lpstr>
      <vt:lpstr>campaign_data</vt:lpstr>
      <vt:lpstr>Calc_Genre</vt:lpstr>
      <vt:lpstr>Genre_ROI&amp;Effectiveness</vt:lpstr>
      <vt:lpstr>Genre_data</vt:lpstr>
      <vt:lpstr>New Camp</vt:lpstr>
      <vt:lpstr>final_camp</vt:lpstr>
      <vt:lpstr>New_Camp_Data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Thakur, Akanksha - Contractor {PI}</dc:creator>
  <cp:lastModifiedBy>Ayush Panchaity</cp:lastModifiedBy>
  <dcterms:created xsi:type="dcterms:W3CDTF">2020-07-28T08:00:37Z</dcterms:created>
  <dcterms:modified xsi:type="dcterms:W3CDTF">2024-01-03T17:56:26Z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  <property fmtid="{D5CDD505-2E9C-101B-9397-08002B2CF9AE}" pid="3" name="ContentTypeId">
    <vt:lpwstr>0x010100DE17F06052E3694985C0D873E1D0879C</vt:lpwstr>
  </property>
</Properties>
</file>