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9278172\Desktop\Saudi data\Snacks\Lays core\"/>
    </mc:Choice>
  </mc:AlternateContent>
  <xr:revisionPtr revIDLastSave="0" documentId="8_{E7DE3983-6960-4B72-8684-535EA5D68D56}" xr6:coauthVersionLast="41" xr6:coauthVersionMax="41" xr10:uidLastSave="{00000000-0000-0000-0000-000000000000}"/>
  <bookViews>
    <workbookView xWindow="-120" yWindow="-120" windowWidth="20730" windowHeight="11160" activeTab="1" xr2:uid="{C5601468-F671-4047-B307-56A8DC9C594B}"/>
  </bookViews>
  <sheets>
    <sheet name="Model Result" sheetId="2" r:id="rId1"/>
    <sheet name="TV_Gen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6" i="1" l="1"/>
  <c r="H116" i="1"/>
  <c r="I116" i="1"/>
  <c r="J116" i="1"/>
  <c r="K116" i="1"/>
  <c r="L116" i="1"/>
  <c r="F116" i="1"/>
  <c r="N108" i="1"/>
  <c r="N107" i="1"/>
  <c r="N101" i="1"/>
  <c r="N102" i="1"/>
  <c r="N103" i="1"/>
  <c r="N104" i="1"/>
  <c r="N105" i="1"/>
  <c r="N100" i="1"/>
  <c r="G104" i="1"/>
  <c r="H104" i="1"/>
  <c r="I104" i="1"/>
  <c r="J104" i="1"/>
  <c r="K104" i="1"/>
  <c r="L104" i="1"/>
  <c r="F104" i="1"/>
  <c r="G103" i="1"/>
  <c r="H103" i="1"/>
  <c r="I103" i="1"/>
  <c r="J103" i="1"/>
  <c r="K103" i="1"/>
  <c r="L103" i="1"/>
  <c r="F103" i="1"/>
  <c r="G102" i="1"/>
  <c r="H102" i="1"/>
  <c r="I102" i="1"/>
  <c r="J102" i="1"/>
  <c r="K102" i="1"/>
  <c r="L102" i="1"/>
  <c r="F102" i="1"/>
  <c r="G101" i="1"/>
  <c r="H101" i="1"/>
  <c r="I101" i="1"/>
  <c r="J101" i="1"/>
  <c r="K101" i="1"/>
  <c r="L101" i="1"/>
  <c r="F101" i="1"/>
  <c r="G100" i="1"/>
  <c r="H100" i="1"/>
  <c r="I100" i="1"/>
  <c r="J100" i="1"/>
  <c r="K100" i="1"/>
  <c r="L100" i="1"/>
  <c r="F100" i="1"/>
  <c r="F91" i="1"/>
  <c r="G91" i="1"/>
  <c r="H91" i="1"/>
  <c r="I91" i="1"/>
  <c r="J91" i="1"/>
  <c r="K91" i="1"/>
  <c r="L91" i="1"/>
  <c r="F92" i="1"/>
  <c r="G92" i="1"/>
  <c r="H92" i="1"/>
  <c r="I92" i="1"/>
  <c r="J92" i="1"/>
  <c r="K92" i="1"/>
  <c r="L92" i="1"/>
  <c r="G90" i="1"/>
  <c r="H90" i="1"/>
  <c r="I90" i="1"/>
  <c r="J90" i="1"/>
  <c r="K90" i="1"/>
  <c r="L90" i="1"/>
  <c r="F90" i="1"/>
  <c r="F95" i="1" s="1"/>
  <c r="N85" i="1"/>
  <c r="N86" i="1"/>
  <c r="N84" i="1"/>
  <c r="F85" i="1"/>
  <c r="G85" i="1"/>
  <c r="H85" i="1"/>
  <c r="I85" i="1"/>
  <c r="J85" i="1"/>
  <c r="K85" i="1"/>
  <c r="L85" i="1"/>
  <c r="F86" i="1"/>
  <c r="G86" i="1"/>
  <c r="H86" i="1"/>
  <c r="I86" i="1"/>
  <c r="J86" i="1"/>
  <c r="K86" i="1"/>
  <c r="L86" i="1"/>
  <c r="G84" i="1"/>
  <c r="H84" i="1"/>
  <c r="I84" i="1"/>
  <c r="J84" i="1"/>
  <c r="K84" i="1"/>
  <c r="L84" i="1"/>
  <c r="F84" i="1"/>
  <c r="N70" i="1"/>
  <c r="N69" i="1"/>
  <c r="N68" i="1"/>
  <c r="N75" i="1"/>
  <c r="N74" i="1"/>
  <c r="N73" i="1"/>
  <c r="F74" i="1"/>
  <c r="G74" i="1"/>
  <c r="H74" i="1"/>
  <c r="I74" i="1"/>
  <c r="J74" i="1"/>
  <c r="K74" i="1"/>
  <c r="L74" i="1"/>
  <c r="F75" i="1"/>
  <c r="G75" i="1"/>
  <c r="H75" i="1"/>
  <c r="I75" i="1"/>
  <c r="J75" i="1"/>
  <c r="K75" i="1"/>
  <c r="L75" i="1"/>
  <c r="G73" i="1"/>
  <c r="H73" i="1"/>
  <c r="I73" i="1"/>
  <c r="J73" i="1"/>
  <c r="K73" i="1"/>
  <c r="L73" i="1"/>
  <c r="F73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G68" i="1"/>
  <c r="H68" i="1"/>
  <c r="I68" i="1"/>
  <c r="J68" i="1"/>
  <c r="K68" i="1"/>
  <c r="L68" i="1"/>
  <c r="G67" i="1"/>
  <c r="H67" i="1"/>
  <c r="I67" i="1"/>
  <c r="J67" i="1"/>
  <c r="J72" i="1" s="1"/>
  <c r="J77" i="1" s="1"/>
  <c r="J83" i="1" s="1"/>
  <c r="J89" i="1" s="1"/>
  <c r="J94" i="1" s="1"/>
  <c r="J99" i="1" s="1"/>
  <c r="J111" i="1" s="1"/>
  <c r="J122" i="1" s="1"/>
  <c r="K67" i="1"/>
  <c r="L67" i="1"/>
  <c r="F67" i="1"/>
  <c r="F68" i="1"/>
  <c r="L64" i="1"/>
  <c r="M64" i="1"/>
  <c r="L65" i="1"/>
  <c r="M65" i="1"/>
  <c r="L60" i="1"/>
  <c r="M60" i="1"/>
  <c r="J65" i="1"/>
  <c r="J64" i="1"/>
  <c r="J63" i="1"/>
  <c r="I64" i="1"/>
  <c r="I65" i="1"/>
  <c r="I63" i="1"/>
  <c r="H64" i="1"/>
  <c r="H65" i="1"/>
  <c r="H63" i="1"/>
  <c r="G64" i="1"/>
  <c r="G65" i="1"/>
  <c r="G63" i="1"/>
  <c r="F64" i="1"/>
  <c r="F65" i="1"/>
  <c r="F60" i="1"/>
  <c r="G60" i="1"/>
  <c r="H60" i="1"/>
  <c r="I60" i="1"/>
  <c r="J60" i="1" s="1"/>
  <c r="F63" i="1"/>
  <c r="I59" i="1"/>
  <c r="I58" i="1"/>
  <c r="F59" i="1"/>
  <c r="F58" i="1"/>
  <c r="L129" i="1"/>
  <c r="K129" i="1"/>
  <c r="J129" i="1"/>
  <c r="I129" i="1"/>
  <c r="H129" i="1"/>
  <c r="G129" i="1"/>
  <c r="F129" i="1"/>
  <c r="L72" i="1"/>
  <c r="L77" i="1" s="1"/>
  <c r="L83" i="1" s="1"/>
  <c r="L89" i="1" s="1"/>
  <c r="L94" i="1" s="1"/>
  <c r="L99" i="1" s="1"/>
  <c r="L111" i="1" s="1"/>
  <c r="L122" i="1" s="1"/>
  <c r="L80" i="1"/>
  <c r="H80" i="1"/>
  <c r="K79" i="1"/>
  <c r="G79" i="1"/>
  <c r="K72" i="1"/>
  <c r="K77" i="1" s="1"/>
  <c r="K83" i="1" s="1"/>
  <c r="K89" i="1" s="1"/>
  <c r="K94" i="1" s="1"/>
  <c r="K99" i="1" s="1"/>
  <c r="K111" i="1" s="1"/>
  <c r="K122" i="1" s="1"/>
  <c r="I72" i="1"/>
  <c r="I77" i="1" s="1"/>
  <c r="I83" i="1" s="1"/>
  <c r="I89" i="1" s="1"/>
  <c r="I94" i="1" s="1"/>
  <c r="I99" i="1" s="1"/>
  <c r="I111" i="1" s="1"/>
  <c r="I122" i="1" s="1"/>
  <c r="H72" i="1"/>
  <c r="H77" i="1" s="1"/>
  <c r="H83" i="1" s="1"/>
  <c r="H89" i="1" s="1"/>
  <c r="H94" i="1" s="1"/>
  <c r="H99" i="1" s="1"/>
  <c r="H111" i="1" s="1"/>
  <c r="H122" i="1" s="1"/>
  <c r="G72" i="1"/>
  <c r="G77" i="1" s="1"/>
  <c r="G83" i="1" s="1"/>
  <c r="G89" i="1" s="1"/>
  <c r="G94" i="1" s="1"/>
  <c r="G99" i="1" s="1"/>
  <c r="G111" i="1" s="1"/>
  <c r="G122" i="1" s="1"/>
  <c r="F72" i="1"/>
  <c r="F77" i="1" s="1"/>
  <c r="F83" i="1" s="1"/>
  <c r="F89" i="1" s="1"/>
  <c r="F94" i="1" s="1"/>
  <c r="F99" i="1" s="1"/>
  <c r="F111" i="1" s="1"/>
  <c r="F122" i="1" s="1"/>
  <c r="AV5" i="1"/>
  <c r="AW5" i="1"/>
  <c r="AX5" i="1"/>
  <c r="AY5" i="1"/>
  <c r="AT4" i="1"/>
  <c r="AU4" i="1"/>
  <c r="AV4" i="1"/>
  <c r="AW4" i="1"/>
  <c r="AX4" i="1"/>
  <c r="AY4" i="1"/>
  <c r="AS4" i="1"/>
  <c r="G97" i="1" l="1"/>
  <c r="K97" i="1"/>
  <c r="F79" i="1"/>
  <c r="J79" i="1"/>
  <c r="G80" i="1"/>
  <c r="I107" i="1"/>
  <c r="H114" i="1"/>
  <c r="F125" i="1" s="1"/>
  <c r="L114" i="1"/>
  <c r="G125" i="1" s="1"/>
  <c r="G115" i="1"/>
  <c r="K105" i="1"/>
  <c r="K117" i="1" s="1"/>
  <c r="J128" i="1" s="1"/>
  <c r="J95" i="1"/>
  <c r="G96" i="1"/>
  <c r="K96" i="1"/>
  <c r="H97" i="1"/>
  <c r="L97" i="1"/>
  <c r="H115" i="1"/>
  <c r="F126" i="1" s="1"/>
  <c r="L115" i="1"/>
  <c r="G126" i="1" s="1"/>
  <c r="H79" i="1"/>
  <c r="L79" i="1"/>
  <c r="I80" i="1"/>
  <c r="I114" i="1"/>
  <c r="H125" i="1" s="1"/>
  <c r="G114" i="1"/>
  <c r="L125" i="1" s="1"/>
  <c r="K114" i="1"/>
  <c r="J125" i="1" s="1"/>
  <c r="G95" i="1"/>
  <c r="K95" i="1"/>
  <c r="H96" i="1"/>
  <c r="L96" i="1"/>
  <c r="I97" i="1"/>
  <c r="H112" i="1"/>
  <c r="F123" i="1" s="1"/>
  <c r="L112" i="1"/>
  <c r="G123" i="1" s="1"/>
  <c r="I79" i="1"/>
  <c r="F80" i="1"/>
  <c r="J80" i="1"/>
  <c r="H95" i="1"/>
  <c r="L95" i="1"/>
  <c r="I96" i="1"/>
  <c r="F97" i="1"/>
  <c r="J97" i="1"/>
  <c r="I78" i="1"/>
  <c r="G130" i="1"/>
  <c r="I112" i="1"/>
  <c r="H123" i="1" s="1"/>
  <c r="J114" i="1"/>
  <c r="K125" i="1" s="1"/>
  <c r="I95" i="1"/>
  <c r="F96" i="1"/>
  <c r="J96" i="1"/>
  <c r="I115" i="1"/>
  <c r="K80" i="1"/>
  <c r="K115" i="1"/>
  <c r="F114" i="1"/>
  <c r="I125" i="1" s="1"/>
  <c r="F78" i="1"/>
  <c r="J78" i="1"/>
  <c r="G78" i="1"/>
  <c r="K78" i="1"/>
  <c r="H78" i="1"/>
  <c r="L78" i="1"/>
  <c r="F130" i="1" l="1"/>
  <c r="F127" i="1"/>
  <c r="L107" i="1"/>
  <c r="H107" i="1"/>
  <c r="L105" i="1"/>
  <c r="L117" i="1" s="1"/>
  <c r="G128" i="1" s="1"/>
  <c r="G105" i="1"/>
  <c r="G117" i="1" s="1"/>
  <c r="L128" i="1" s="1"/>
  <c r="H105" i="1"/>
  <c r="H117" i="1" s="1"/>
  <c r="F128" i="1" s="1"/>
  <c r="I105" i="1"/>
  <c r="I117" i="1" s="1"/>
  <c r="H128" i="1" s="1"/>
  <c r="G127" i="1"/>
  <c r="J130" i="1"/>
  <c r="J126" i="1"/>
  <c r="J127" i="1"/>
  <c r="J113" i="1"/>
  <c r="K124" i="1" s="1"/>
  <c r="J108" i="1"/>
  <c r="L113" i="1"/>
  <c r="G124" i="1" s="1"/>
  <c r="L108" i="1"/>
  <c r="K108" i="1"/>
  <c r="K113" i="1"/>
  <c r="J124" i="1" s="1"/>
  <c r="F105" i="1"/>
  <c r="F117" i="1" s="1"/>
  <c r="I128" i="1" s="1"/>
  <c r="F115" i="1"/>
  <c r="J107" i="1"/>
  <c r="J112" i="1"/>
  <c r="K123" i="1" s="1"/>
  <c r="F113" i="1"/>
  <c r="I124" i="1" s="1"/>
  <c r="F108" i="1"/>
  <c r="L126" i="1"/>
  <c r="L130" i="1"/>
  <c r="L127" i="1"/>
  <c r="G112" i="1"/>
  <c r="L123" i="1" s="1"/>
  <c r="G107" i="1"/>
  <c r="H126" i="1"/>
  <c r="H127" i="1"/>
  <c r="H130" i="1"/>
  <c r="J105" i="1"/>
  <c r="J117" i="1" s="1"/>
  <c r="K128" i="1" s="1"/>
  <c r="J115" i="1"/>
  <c r="I113" i="1"/>
  <c r="H124" i="1" s="1"/>
  <c r="I108" i="1"/>
  <c r="H108" i="1"/>
  <c r="H113" i="1"/>
  <c r="F124" i="1" s="1"/>
  <c r="G108" i="1"/>
  <c r="G113" i="1"/>
  <c r="L124" i="1" s="1"/>
  <c r="K107" i="1"/>
  <c r="K112" i="1"/>
  <c r="J123" i="1" s="1"/>
  <c r="F107" i="1"/>
  <c r="F112" i="1"/>
  <c r="I123" i="1" s="1"/>
  <c r="I130" i="1" l="1"/>
  <c r="I126" i="1"/>
  <c r="I127" i="1"/>
  <c r="K126" i="1"/>
  <c r="K130" i="1"/>
  <c r="K127" i="1"/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3" i="2"/>
  <c r="S4" i="2"/>
  <c r="T4" i="2"/>
  <c r="U4" i="2"/>
  <c r="V4" i="2"/>
  <c r="W4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S31" i="2"/>
  <c r="T31" i="2"/>
  <c r="U31" i="2"/>
  <c r="V31" i="2"/>
  <c r="W31" i="2"/>
  <c r="S32" i="2"/>
  <c r="T32" i="2"/>
  <c r="U32" i="2"/>
  <c r="V32" i="2"/>
  <c r="W32" i="2"/>
  <c r="S33" i="2"/>
  <c r="T33" i="2"/>
  <c r="U33" i="2"/>
  <c r="V33" i="2"/>
  <c r="W33" i="2"/>
  <c r="S34" i="2"/>
  <c r="T34" i="2"/>
  <c r="U34" i="2"/>
  <c r="V34" i="2"/>
  <c r="W34" i="2"/>
  <c r="S35" i="2"/>
  <c r="T35" i="2"/>
  <c r="U35" i="2"/>
  <c r="V35" i="2"/>
  <c r="W35" i="2"/>
  <c r="S36" i="2"/>
  <c r="T36" i="2"/>
  <c r="U36" i="2"/>
  <c r="V36" i="2"/>
  <c r="W36" i="2"/>
  <c r="S37" i="2"/>
  <c r="T37" i="2"/>
  <c r="U37" i="2"/>
  <c r="V37" i="2"/>
  <c r="W37" i="2"/>
  <c r="S38" i="2"/>
  <c r="T38" i="2"/>
  <c r="U38" i="2"/>
  <c r="V38" i="2"/>
  <c r="W38" i="2"/>
  <c r="S39" i="2"/>
  <c r="T39" i="2"/>
  <c r="U39" i="2"/>
  <c r="V39" i="2"/>
  <c r="W39" i="2"/>
  <c r="S40" i="2"/>
  <c r="T40" i="2"/>
  <c r="U40" i="2"/>
  <c r="V40" i="2"/>
  <c r="W40" i="2"/>
  <c r="S41" i="2"/>
  <c r="T41" i="2"/>
  <c r="U41" i="2"/>
  <c r="V41" i="2"/>
  <c r="W41" i="2"/>
  <c r="S42" i="2"/>
  <c r="T42" i="2"/>
  <c r="U42" i="2"/>
  <c r="V42" i="2"/>
  <c r="W42" i="2"/>
  <c r="S43" i="2"/>
  <c r="T43" i="2"/>
  <c r="U43" i="2"/>
  <c r="V43" i="2"/>
  <c r="W43" i="2"/>
  <c r="S44" i="2"/>
  <c r="T44" i="2"/>
  <c r="U44" i="2"/>
  <c r="V44" i="2"/>
  <c r="W44" i="2"/>
  <c r="S45" i="2"/>
  <c r="T45" i="2"/>
  <c r="U45" i="2"/>
  <c r="V45" i="2"/>
  <c r="W45" i="2"/>
  <c r="S46" i="2"/>
  <c r="T46" i="2"/>
  <c r="U46" i="2"/>
  <c r="V46" i="2"/>
  <c r="W46" i="2"/>
  <c r="S47" i="2"/>
  <c r="T47" i="2"/>
  <c r="U47" i="2"/>
  <c r="V47" i="2"/>
  <c r="W47" i="2"/>
  <c r="S48" i="2"/>
  <c r="T48" i="2"/>
  <c r="U48" i="2"/>
  <c r="V48" i="2"/>
  <c r="W48" i="2"/>
  <c r="S49" i="2"/>
  <c r="T49" i="2"/>
  <c r="U49" i="2"/>
  <c r="V49" i="2"/>
  <c r="W49" i="2"/>
  <c r="S50" i="2"/>
  <c r="T50" i="2"/>
  <c r="U50" i="2"/>
  <c r="V50" i="2"/>
  <c r="W50" i="2"/>
  <c r="S51" i="2"/>
  <c r="T51" i="2"/>
  <c r="U51" i="2"/>
  <c r="V51" i="2"/>
  <c r="W51" i="2"/>
  <c r="S52" i="2"/>
  <c r="T52" i="2"/>
  <c r="U52" i="2"/>
  <c r="V52" i="2"/>
  <c r="W52" i="2"/>
  <c r="T3" i="2"/>
  <c r="U3" i="2"/>
  <c r="V3" i="2"/>
  <c r="W3" i="2"/>
  <c r="S3" i="2"/>
  <c r="AC4" i="1"/>
  <c r="AD4" i="1"/>
  <c r="AE4" i="1"/>
  <c r="AF4" i="1"/>
  <c r="AG4" i="1"/>
  <c r="AH4" i="1"/>
  <c r="AB4" i="1"/>
  <c r="T6" i="1"/>
  <c r="AB6" i="1" s="1"/>
  <c r="AS6" i="1" s="1"/>
  <c r="U6" i="1"/>
  <c r="AC6" i="1" s="1"/>
  <c r="AT6" i="1" s="1"/>
  <c r="V6" i="1"/>
  <c r="AD6" i="1" s="1"/>
  <c r="AU6" i="1" s="1"/>
  <c r="W6" i="1"/>
  <c r="AE6" i="1" s="1"/>
  <c r="AV6" i="1" s="1"/>
  <c r="X6" i="1"/>
  <c r="AF6" i="1" s="1"/>
  <c r="AW6" i="1" s="1"/>
  <c r="Y6" i="1"/>
  <c r="AG6" i="1" s="1"/>
  <c r="AX6" i="1" s="1"/>
  <c r="Z6" i="1"/>
  <c r="AH6" i="1" s="1"/>
  <c r="AY6" i="1" s="1"/>
  <c r="T7" i="1"/>
  <c r="AB7" i="1" s="1"/>
  <c r="AS7" i="1" s="1"/>
  <c r="U7" i="1"/>
  <c r="AC7" i="1" s="1"/>
  <c r="AT7" i="1" s="1"/>
  <c r="V7" i="1"/>
  <c r="AD7" i="1" s="1"/>
  <c r="AU7" i="1" s="1"/>
  <c r="W7" i="1"/>
  <c r="AE7" i="1" s="1"/>
  <c r="AV7" i="1" s="1"/>
  <c r="X7" i="1"/>
  <c r="AF7" i="1" s="1"/>
  <c r="AW7" i="1" s="1"/>
  <c r="Y7" i="1"/>
  <c r="AG7" i="1" s="1"/>
  <c r="AX7" i="1" s="1"/>
  <c r="Z7" i="1"/>
  <c r="AH7" i="1" s="1"/>
  <c r="AY7" i="1" s="1"/>
  <c r="T8" i="1"/>
  <c r="AB8" i="1" s="1"/>
  <c r="AS8" i="1" s="1"/>
  <c r="U8" i="1"/>
  <c r="AC8" i="1" s="1"/>
  <c r="AT8" i="1" s="1"/>
  <c r="V8" i="1"/>
  <c r="AD8" i="1" s="1"/>
  <c r="AU8" i="1" s="1"/>
  <c r="W8" i="1"/>
  <c r="AE8" i="1" s="1"/>
  <c r="AV8" i="1" s="1"/>
  <c r="X8" i="1"/>
  <c r="AF8" i="1" s="1"/>
  <c r="AW8" i="1" s="1"/>
  <c r="Y8" i="1"/>
  <c r="AG8" i="1" s="1"/>
  <c r="AX8" i="1" s="1"/>
  <c r="Z8" i="1"/>
  <c r="AH8" i="1" s="1"/>
  <c r="AY8" i="1" s="1"/>
  <c r="T9" i="1"/>
  <c r="AB9" i="1" s="1"/>
  <c r="AS9" i="1" s="1"/>
  <c r="U9" i="1"/>
  <c r="AC9" i="1" s="1"/>
  <c r="AT9" i="1" s="1"/>
  <c r="V9" i="1"/>
  <c r="AD9" i="1" s="1"/>
  <c r="AU9" i="1" s="1"/>
  <c r="W9" i="1"/>
  <c r="AE9" i="1" s="1"/>
  <c r="AV9" i="1" s="1"/>
  <c r="X9" i="1"/>
  <c r="AF9" i="1" s="1"/>
  <c r="AW9" i="1" s="1"/>
  <c r="Y9" i="1"/>
  <c r="AG9" i="1" s="1"/>
  <c r="AX9" i="1" s="1"/>
  <c r="Z9" i="1"/>
  <c r="AH9" i="1" s="1"/>
  <c r="AY9" i="1" s="1"/>
  <c r="T10" i="1"/>
  <c r="AB10" i="1" s="1"/>
  <c r="AS10" i="1" s="1"/>
  <c r="U10" i="1"/>
  <c r="AC10" i="1" s="1"/>
  <c r="AT10" i="1" s="1"/>
  <c r="V10" i="1"/>
  <c r="AD10" i="1" s="1"/>
  <c r="AU10" i="1" s="1"/>
  <c r="W10" i="1"/>
  <c r="AE10" i="1" s="1"/>
  <c r="AV10" i="1" s="1"/>
  <c r="X10" i="1"/>
  <c r="AF10" i="1" s="1"/>
  <c r="AW10" i="1" s="1"/>
  <c r="Y10" i="1"/>
  <c r="AG10" i="1" s="1"/>
  <c r="AX10" i="1" s="1"/>
  <c r="Z10" i="1"/>
  <c r="AH10" i="1" s="1"/>
  <c r="AY10" i="1" s="1"/>
  <c r="T11" i="1"/>
  <c r="AB11" i="1" s="1"/>
  <c r="AS11" i="1" s="1"/>
  <c r="U11" i="1"/>
  <c r="AC11" i="1" s="1"/>
  <c r="AT11" i="1" s="1"/>
  <c r="V11" i="1"/>
  <c r="AD11" i="1" s="1"/>
  <c r="AU11" i="1" s="1"/>
  <c r="W11" i="1"/>
  <c r="AE11" i="1" s="1"/>
  <c r="AV11" i="1" s="1"/>
  <c r="X11" i="1"/>
  <c r="AF11" i="1" s="1"/>
  <c r="AW11" i="1" s="1"/>
  <c r="Y11" i="1"/>
  <c r="AG11" i="1" s="1"/>
  <c r="AX11" i="1" s="1"/>
  <c r="Z11" i="1"/>
  <c r="AH11" i="1" s="1"/>
  <c r="AY11" i="1" s="1"/>
  <c r="T12" i="1"/>
  <c r="AB12" i="1" s="1"/>
  <c r="AS12" i="1" s="1"/>
  <c r="U12" i="1"/>
  <c r="AC12" i="1" s="1"/>
  <c r="AT12" i="1" s="1"/>
  <c r="V12" i="1"/>
  <c r="AD12" i="1" s="1"/>
  <c r="AU12" i="1" s="1"/>
  <c r="W12" i="1"/>
  <c r="AE12" i="1" s="1"/>
  <c r="AV12" i="1" s="1"/>
  <c r="X12" i="1"/>
  <c r="AF12" i="1" s="1"/>
  <c r="AW12" i="1" s="1"/>
  <c r="Y12" i="1"/>
  <c r="AG12" i="1" s="1"/>
  <c r="AX12" i="1" s="1"/>
  <c r="Z12" i="1"/>
  <c r="AH12" i="1" s="1"/>
  <c r="AY12" i="1" s="1"/>
  <c r="T13" i="1"/>
  <c r="AB13" i="1" s="1"/>
  <c r="AS13" i="1" s="1"/>
  <c r="U13" i="1"/>
  <c r="AC13" i="1" s="1"/>
  <c r="AT13" i="1" s="1"/>
  <c r="V13" i="1"/>
  <c r="AD13" i="1" s="1"/>
  <c r="AU13" i="1" s="1"/>
  <c r="W13" i="1"/>
  <c r="AE13" i="1" s="1"/>
  <c r="AV13" i="1" s="1"/>
  <c r="X13" i="1"/>
  <c r="AF13" i="1" s="1"/>
  <c r="AW13" i="1" s="1"/>
  <c r="Y13" i="1"/>
  <c r="AG13" i="1" s="1"/>
  <c r="AX13" i="1" s="1"/>
  <c r="Z13" i="1"/>
  <c r="AH13" i="1" s="1"/>
  <c r="AY13" i="1" s="1"/>
  <c r="T14" i="1"/>
  <c r="AB14" i="1" s="1"/>
  <c r="AS14" i="1" s="1"/>
  <c r="U14" i="1"/>
  <c r="AC14" i="1" s="1"/>
  <c r="AT14" i="1" s="1"/>
  <c r="V14" i="1"/>
  <c r="AD14" i="1" s="1"/>
  <c r="AU14" i="1" s="1"/>
  <c r="W14" i="1"/>
  <c r="AE14" i="1" s="1"/>
  <c r="AV14" i="1" s="1"/>
  <c r="X14" i="1"/>
  <c r="AF14" i="1" s="1"/>
  <c r="AW14" i="1" s="1"/>
  <c r="Y14" i="1"/>
  <c r="AG14" i="1" s="1"/>
  <c r="AX14" i="1" s="1"/>
  <c r="Z14" i="1"/>
  <c r="AH14" i="1" s="1"/>
  <c r="AY14" i="1" s="1"/>
  <c r="T15" i="1"/>
  <c r="AB15" i="1" s="1"/>
  <c r="AS15" i="1" s="1"/>
  <c r="U15" i="1"/>
  <c r="AC15" i="1" s="1"/>
  <c r="AT15" i="1" s="1"/>
  <c r="V15" i="1"/>
  <c r="AD15" i="1" s="1"/>
  <c r="AU15" i="1" s="1"/>
  <c r="W15" i="1"/>
  <c r="AE15" i="1" s="1"/>
  <c r="AV15" i="1" s="1"/>
  <c r="X15" i="1"/>
  <c r="AF15" i="1" s="1"/>
  <c r="AW15" i="1" s="1"/>
  <c r="Y15" i="1"/>
  <c r="AG15" i="1" s="1"/>
  <c r="AX15" i="1" s="1"/>
  <c r="Z15" i="1"/>
  <c r="AH15" i="1" s="1"/>
  <c r="AY15" i="1" s="1"/>
  <c r="T16" i="1"/>
  <c r="AB16" i="1" s="1"/>
  <c r="AS16" i="1" s="1"/>
  <c r="U16" i="1"/>
  <c r="AC16" i="1" s="1"/>
  <c r="AT16" i="1" s="1"/>
  <c r="V16" i="1"/>
  <c r="AD16" i="1" s="1"/>
  <c r="AU16" i="1" s="1"/>
  <c r="W16" i="1"/>
  <c r="AE16" i="1" s="1"/>
  <c r="AV16" i="1" s="1"/>
  <c r="X16" i="1"/>
  <c r="AF16" i="1" s="1"/>
  <c r="AW16" i="1" s="1"/>
  <c r="Y16" i="1"/>
  <c r="AG16" i="1" s="1"/>
  <c r="AX16" i="1" s="1"/>
  <c r="Z16" i="1"/>
  <c r="AH16" i="1" s="1"/>
  <c r="AY16" i="1" s="1"/>
  <c r="T17" i="1"/>
  <c r="AB17" i="1" s="1"/>
  <c r="AS17" i="1" s="1"/>
  <c r="U17" i="1"/>
  <c r="AC17" i="1" s="1"/>
  <c r="AT17" i="1" s="1"/>
  <c r="V17" i="1"/>
  <c r="AD17" i="1" s="1"/>
  <c r="AU17" i="1" s="1"/>
  <c r="W17" i="1"/>
  <c r="AE17" i="1" s="1"/>
  <c r="AV17" i="1" s="1"/>
  <c r="X17" i="1"/>
  <c r="AF17" i="1" s="1"/>
  <c r="AW17" i="1" s="1"/>
  <c r="Y17" i="1"/>
  <c r="AG17" i="1" s="1"/>
  <c r="AX17" i="1" s="1"/>
  <c r="Z17" i="1"/>
  <c r="AH17" i="1" s="1"/>
  <c r="AY17" i="1" s="1"/>
  <c r="T18" i="1"/>
  <c r="AB18" i="1" s="1"/>
  <c r="AS18" i="1" s="1"/>
  <c r="U18" i="1"/>
  <c r="AC18" i="1" s="1"/>
  <c r="AT18" i="1" s="1"/>
  <c r="V18" i="1"/>
  <c r="AD18" i="1" s="1"/>
  <c r="AU18" i="1" s="1"/>
  <c r="W18" i="1"/>
  <c r="AE18" i="1" s="1"/>
  <c r="AV18" i="1" s="1"/>
  <c r="X18" i="1"/>
  <c r="AF18" i="1" s="1"/>
  <c r="AW18" i="1" s="1"/>
  <c r="Y18" i="1"/>
  <c r="AG18" i="1" s="1"/>
  <c r="AX18" i="1" s="1"/>
  <c r="Z18" i="1"/>
  <c r="AH18" i="1" s="1"/>
  <c r="AY18" i="1" s="1"/>
  <c r="T19" i="1"/>
  <c r="AB19" i="1" s="1"/>
  <c r="AS19" i="1" s="1"/>
  <c r="U19" i="1"/>
  <c r="AC19" i="1" s="1"/>
  <c r="AT19" i="1" s="1"/>
  <c r="V19" i="1"/>
  <c r="AD19" i="1" s="1"/>
  <c r="AU19" i="1" s="1"/>
  <c r="W19" i="1"/>
  <c r="AE19" i="1" s="1"/>
  <c r="AV19" i="1" s="1"/>
  <c r="X19" i="1"/>
  <c r="AF19" i="1" s="1"/>
  <c r="AW19" i="1" s="1"/>
  <c r="Y19" i="1"/>
  <c r="AG19" i="1" s="1"/>
  <c r="AX19" i="1" s="1"/>
  <c r="Z19" i="1"/>
  <c r="AH19" i="1" s="1"/>
  <c r="AY19" i="1" s="1"/>
  <c r="T20" i="1"/>
  <c r="AB20" i="1" s="1"/>
  <c r="AS20" i="1" s="1"/>
  <c r="U20" i="1"/>
  <c r="AC20" i="1" s="1"/>
  <c r="AT20" i="1" s="1"/>
  <c r="V20" i="1"/>
  <c r="AD20" i="1" s="1"/>
  <c r="AU20" i="1" s="1"/>
  <c r="W20" i="1"/>
  <c r="AE20" i="1" s="1"/>
  <c r="AV20" i="1" s="1"/>
  <c r="X20" i="1"/>
  <c r="AF20" i="1" s="1"/>
  <c r="AW20" i="1" s="1"/>
  <c r="Y20" i="1"/>
  <c r="AG20" i="1" s="1"/>
  <c r="AX20" i="1" s="1"/>
  <c r="Z20" i="1"/>
  <c r="AH20" i="1" s="1"/>
  <c r="AY20" i="1" s="1"/>
  <c r="T21" i="1"/>
  <c r="AB21" i="1" s="1"/>
  <c r="AS21" i="1" s="1"/>
  <c r="U21" i="1"/>
  <c r="AC21" i="1" s="1"/>
  <c r="AT21" i="1" s="1"/>
  <c r="V21" i="1"/>
  <c r="AD21" i="1" s="1"/>
  <c r="AU21" i="1" s="1"/>
  <c r="W21" i="1"/>
  <c r="AE21" i="1" s="1"/>
  <c r="AV21" i="1" s="1"/>
  <c r="X21" i="1"/>
  <c r="AF21" i="1" s="1"/>
  <c r="AW21" i="1" s="1"/>
  <c r="Y21" i="1"/>
  <c r="AG21" i="1" s="1"/>
  <c r="AX21" i="1" s="1"/>
  <c r="Z21" i="1"/>
  <c r="AH21" i="1" s="1"/>
  <c r="AY21" i="1" s="1"/>
  <c r="T22" i="1"/>
  <c r="AB22" i="1" s="1"/>
  <c r="AS22" i="1" s="1"/>
  <c r="U22" i="1"/>
  <c r="AC22" i="1" s="1"/>
  <c r="AT22" i="1" s="1"/>
  <c r="V22" i="1"/>
  <c r="AD22" i="1" s="1"/>
  <c r="AU22" i="1" s="1"/>
  <c r="W22" i="1"/>
  <c r="AE22" i="1" s="1"/>
  <c r="AV22" i="1" s="1"/>
  <c r="X22" i="1"/>
  <c r="AF22" i="1" s="1"/>
  <c r="AW22" i="1" s="1"/>
  <c r="Y22" i="1"/>
  <c r="AG22" i="1" s="1"/>
  <c r="AX22" i="1" s="1"/>
  <c r="Z22" i="1"/>
  <c r="AH22" i="1" s="1"/>
  <c r="AY22" i="1" s="1"/>
  <c r="T23" i="1"/>
  <c r="AB23" i="1" s="1"/>
  <c r="AS23" i="1" s="1"/>
  <c r="U23" i="1"/>
  <c r="AC23" i="1" s="1"/>
  <c r="AT23" i="1" s="1"/>
  <c r="V23" i="1"/>
  <c r="AD23" i="1" s="1"/>
  <c r="AU23" i="1" s="1"/>
  <c r="W23" i="1"/>
  <c r="AE23" i="1" s="1"/>
  <c r="AV23" i="1" s="1"/>
  <c r="X23" i="1"/>
  <c r="AF23" i="1" s="1"/>
  <c r="AW23" i="1" s="1"/>
  <c r="Y23" i="1"/>
  <c r="AG23" i="1" s="1"/>
  <c r="AX23" i="1" s="1"/>
  <c r="Z23" i="1"/>
  <c r="AH23" i="1" s="1"/>
  <c r="AY23" i="1" s="1"/>
  <c r="T24" i="1"/>
  <c r="AB24" i="1" s="1"/>
  <c r="AS24" i="1" s="1"/>
  <c r="U24" i="1"/>
  <c r="AC24" i="1" s="1"/>
  <c r="AT24" i="1" s="1"/>
  <c r="V24" i="1"/>
  <c r="AD24" i="1" s="1"/>
  <c r="AU24" i="1" s="1"/>
  <c r="W24" i="1"/>
  <c r="AE24" i="1" s="1"/>
  <c r="AV24" i="1" s="1"/>
  <c r="X24" i="1"/>
  <c r="AF24" i="1" s="1"/>
  <c r="AW24" i="1" s="1"/>
  <c r="Y24" i="1"/>
  <c r="AG24" i="1" s="1"/>
  <c r="AX24" i="1" s="1"/>
  <c r="Z24" i="1"/>
  <c r="AH24" i="1" s="1"/>
  <c r="AY24" i="1" s="1"/>
  <c r="T25" i="1"/>
  <c r="AB25" i="1" s="1"/>
  <c r="AS25" i="1" s="1"/>
  <c r="U25" i="1"/>
  <c r="AC25" i="1" s="1"/>
  <c r="AT25" i="1" s="1"/>
  <c r="V25" i="1"/>
  <c r="AD25" i="1" s="1"/>
  <c r="AU25" i="1" s="1"/>
  <c r="W25" i="1"/>
  <c r="AE25" i="1" s="1"/>
  <c r="AV25" i="1" s="1"/>
  <c r="X25" i="1"/>
  <c r="AF25" i="1" s="1"/>
  <c r="AW25" i="1" s="1"/>
  <c r="Y25" i="1"/>
  <c r="AG25" i="1" s="1"/>
  <c r="AX25" i="1" s="1"/>
  <c r="Z25" i="1"/>
  <c r="AH25" i="1" s="1"/>
  <c r="AY25" i="1" s="1"/>
  <c r="T26" i="1"/>
  <c r="AB26" i="1" s="1"/>
  <c r="AS26" i="1" s="1"/>
  <c r="U26" i="1"/>
  <c r="AC26" i="1" s="1"/>
  <c r="AT26" i="1" s="1"/>
  <c r="V26" i="1"/>
  <c r="AD26" i="1" s="1"/>
  <c r="AU26" i="1" s="1"/>
  <c r="W26" i="1"/>
  <c r="AE26" i="1" s="1"/>
  <c r="AV26" i="1" s="1"/>
  <c r="X26" i="1"/>
  <c r="AF26" i="1" s="1"/>
  <c r="AW26" i="1" s="1"/>
  <c r="Y26" i="1"/>
  <c r="AG26" i="1" s="1"/>
  <c r="AX26" i="1" s="1"/>
  <c r="Z26" i="1"/>
  <c r="AH26" i="1" s="1"/>
  <c r="AY26" i="1" s="1"/>
  <c r="T27" i="1"/>
  <c r="AB27" i="1" s="1"/>
  <c r="AS27" i="1" s="1"/>
  <c r="U27" i="1"/>
  <c r="AC27" i="1" s="1"/>
  <c r="AT27" i="1" s="1"/>
  <c r="V27" i="1"/>
  <c r="AD27" i="1" s="1"/>
  <c r="AU27" i="1" s="1"/>
  <c r="W27" i="1"/>
  <c r="AE27" i="1" s="1"/>
  <c r="AV27" i="1" s="1"/>
  <c r="X27" i="1"/>
  <c r="AF27" i="1" s="1"/>
  <c r="AW27" i="1" s="1"/>
  <c r="Y27" i="1"/>
  <c r="AG27" i="1" s="1"/>
  <c r="AX27" i="1" s="1"/>
  <c r="Z27" i="1"/>
  <c r="AH27" i="1" s="1"/>
  <c r="AY27" i="1" s="1"/>
  <c r="T28" i="1"/>
  <c r="AB28" i="1" s="1"/>
  <c r="AS28" i="1" s="1"/>
  <c r="U28" i="1"/>
  <c r="AC28" i="1" s="1"/>
  <c r="AT28" i="1" s="1"/>
  <c r="V28" i="1"/>
  <c r="AD28" i="1" s="1"/>
  <c r="AU28" i="1" s="1"/>
  <c r="W28" i="1"/>
  <c r="AE28" i="1" s="1"/>
  <c r="AV28" i="1" s="1"/>
  <c r="X28" i="1"/>
  <c r="AF28" i="1" s="1"/>
  <c r="AW28" i="1" s="1"/>
  <c r="Y28" i="1"/>
  <c r="AG28" i="1" s="1"/>
  <c r="AX28" i="1" s="1"/>
  <c r="Z28" i="1"/>
  <c r="AH28" i="1" s="1"/>
  <c r="AY28" i="1" s="1"/>
  <c r="T29" i="1"/>
  <c r="AB29" i="1" s="1"/>
  <c r="AS29" i="1" s="1"/>
  <c r="U29" i="1"/>
  <c r="AC29" i="1" s="1"/>
  <c r="AT29" i="1" s="1"/>
  <c r="V29" i="1"/>
  <c r="AD29" i="1" s="1"/>
  <c r="AU29" i="1" s="1"/>
  <c r="W29" i="1"/>
  <c r="AE29" i="1" s="1"/>
  <c r="AV29" i="1" s="1"/>
  <c r="X29" i="1"/>
  <c r="AF29" i="1" s="1"/>
  <c r="AW29" i="1" s="1"/>
  <c r="Y29" i="1"/>
  <c r="AG29" i="1" s="1"/>
  <c r="AX29" i="1" s="1"/>
  <c r="Z29" i="1"/>
  <c r="AH29" i="1" s="1"/>
  <c r="AY29" i="1" s="1"/>
  <c r="T30" i="1"/>
  <c r="AB30" i="1" s="1"/>
  <c r="AS30" i="1" s="1"/>
  <c r="U30" i="1"/>
  <c r="AC30" i="1" s="1"/>
  <c r="AT30" i="1" s="1"/>
  <c r="V30" i="1"/>
  <c r="AD30" i="1" s="1"/>
  <c r="AU30" i="1" s="1"/>
  <c r="W30" i="1"/>
  <c r="AE30" i="1" s="1"/>
  <c r="AV30" i="1" s="1"/>
  <c r="X30" i="1"/>
  <c r="AF30" i="1" s="1"/>
  <c r="AW30" i="1" s="1"/>
  <c r="Y30" i="1"/>
  <c r="AG30" i="1" s="1"/>
  <c r="AX30" i="1" s="1"/>
  <c r="Z30" i="1"/>
  <c r="AH30" i="1" s="1"/>
  <c r="AY30" i="1" s="1"/>
  <c r="T31" i="1"/>
  <c r="AB31" i="1" s="1"/>
  <c r="AS31" i="1" s="1"/>
  <c r="U31" i="1"/>
  <c r="AC31" i="1" s="1"/>
  <c r="AT31" i="1" s="1"/>
  <c r="V31" i="1"/>
  <c r="AD31" i="1" s="1"/>
  <c r="AU31" i="1" s="1"/>
  <c r="W31" i="1"/>
  <c r="AE31" i="1" s="1"/>
  <c r="AV31" i="1" s="1"/>
  <c r="X31" i="1"/>
  <c r="AF31" i="1" s="1"/>
  <c r="AW31" i="1" s="1"/>
  <c r="Y31" i="1"/>
  <c r="AG31" i="1" s="1"/>
  <c r="AX31" i="1" s="1"/>
  <c r="Z31" i="1"/>
  <c r="AH31" i="1" s="1"/>
  <c r="AY31" i="1" s="1"/>
  <c r="T32" i="1"/>
  <c r="AB32" i="1" s="1"/>
  <c r="AS32" i="1" s="1"/>
  <c r="U32" i="1"/>
  <c r="AC32" i="1" s="1"/>
  <c r="AT32" i="1" s="1"/>
  <c r="V32" i="1"/>
  <c r="AD32" i="1" s="1"/>
  <c r="AU32" i="1" s="1"/>
  <c r="W32" i="1"/>
  <c r="AE32" i="1" s="1"/>
  <c r="AV32" i="1" s="1"/>
  <c r="X32" i="1"/>
  <c r="AF32" i="1" s="1"/>
  <c r="AW32" i="1" s="1"/>
  <c r="Y32" i="1"/>
  <c r="AG32" i="1" s="1"/>
  <c r="AX32" i="1" s="1"/>
  <c r="Z32" i="1"/>
  <c r="AH32" i="1" s="1"/>
  <c r="AY32" i="1" s="1"/>
  <c r="T33" i="1"/>
  <c r="AB33" i="1" s="1"/>
  <c r="AS33" i="1" s="1"/>
  <c r="U33" i="1"/>
  <c r="AC33" i="1" s="1"/>
  <c r="AT33" i="1" s="1"/>
  <c r="V33" i="1"/>
  <c r="AD33" i="1" s="1"/>
  <c r="AU33" i="1" s="1"/>
  <c r="W33" i="1"/>
  <c r="AE33" i="1" s="1"/>
  <c r="AV33" i="1" s="1"/>
  <c r="X33" i="1"/>
  <c r="AF33" i="1" s="1"/>
  <c r="AW33" i="1" s="1"/>
  <c r="Y33" i="1"/>
  <c r="AG33" i="1" s="1"/>
  <c r="AX33" i="1" s="1"/>
  <c r="Z33" i="1"/>
  <c r="AH33" i="1" s="1"/>
  <c r="AY33" i="1" s="1"/>
  <c r="T34" i="1"/>
  <c r="AB34" i="1" s="1"/>
  <c r="AS34" i="1" s="1"/>
  <c r="U34" i="1"/>
  <c r="AC34" i="1" s="1"/>
  <c r="AT34" i="1" s="1"/>
  <c r="V34" i="1"/>
  <c r="AD34" i="1" s="1"/>
  <c r="AU34" i="1" s="1"/>
  <c r="W34" i="1"/>
  <c r="AE34" i="1" s="1"/>
  <c r="AV34" i="1" s="1"/>
  <c r="X34" i="1"/>
  <c r="AF34" i="1" s="1"/>
  <c r="AW34" i="1" s="1"/>
  <c r="Y34" i="1"/>
  <c r="AG34" i="1" s="1"/>
  <c r="AX34" i="1" s="1"/>
  <c r="Z34" i="1"/>
  <c r="AH34" i="1" s="1"/>
  <c r="AY34" i="1" s="1"/>
  <c r="T35" i="1"/>
  <c r="AB35" i="1" s="1"/>
  <c r="AS35" i="1" s="1"/>
  <c r="U35" i="1"/>
  <c r="AC35" i="1" s="1"/>
  <c r="AT35" i="1" s="1"/>
  <c r="V35" i="1"/>
  <c r="AD35" i="1" s="1"/>
  <c r="AU35" i="1" s="1"/>
  <c r="W35" i="1"/>
  <c r="AE35" i="1" s="1"/>
  <c r="AV35" i="1" s="1"/>
  <c r="X35" i="1"/>
  <c r="AF35" i="1" s="1"/>
  <c r="AW35" i="1" s="1"/>
  <c r="Y35" i="1"/>
  <c r="AG35" i="1" s="1"/>
  <c r="AX35" i="1" s="1"/>
  <c r="Z35" i="1"/>
  <c r="AH35" i="1" s="1"/>
  <c r="AY35" i="1" s="1"/>
  <c r="T36" i="1"/>
  <c r="AB36" i="1" s="1"/>
  <c r="AS36" i="1" s="1"/>
  <c r="U36" i="1"/>
  <c r="AC36" i="1" s="1"/>
  <c r="AT36" i="1" s="1"/>
  <c r="V36" i="1"/>
  <c r="AD36" i="1" s="1"/>
  <c r="AU36" i="1" s="1"/>
  <c r="W36" i="1"/>
  <c r="AE36" i="1" s="1"/>
  <c r="AV36" i="1" s="1"/>
  <c r="X36" i="1"/>
  <c r="AF36" i="1" s="1"/>
  <c r="AW36" i="1" s="1"/>
  <c r="Y36" i="1"/>
  <c r="AG36" i="1" s="1"/>
  <c r="AX36" i="1" s="1"/>
  <c r="Z36" i="1"/>
  <c r="AH36" i="1" s="1"/>
  <c r="AY36" i="1" s="1"/>
  <c r="T37" i="1"/>
  <c r="AB37" i="1" s="1"/>
  <c r="AS37" i="1" s="1"/>
  <c r="U37" i="1"/>
  <c r="AC37" i="1" s="1"/>
  <c r="AT37" i="1" s="1"/>
  <c r="V37" i="1"/>
  <c r="AD37" i="1" s="1"/>
  <c r="AU37" i="1" s="1"/>
  <c r="W37" i="1"/>
  <c r="AE37" i="1" s="1"/>
  <c r="AV37" i="1" s="1"/>
  <c r="X37" i="1"/>
  <c r="AF37" i="1" s="1"/>
  <c r="AW37" i="1" s="1"/>
  <c r="Y37" i="1"/>
  <c r="AG37" i="1" s="1"/>
  <c r="AX37" i="1" s="1"/>
  <c r="Z37" i="1"/>
  <c r="AH37" i="1" s="1"/>
  <c r="AY37" i="1" s="1"/>
  <c r="T38" i="1"/>
  <c r="AB38" i="1" s="1"/>
  <c r="AS38" i="1" s="1"/>
  <c r="U38" i="1"/>
  <c r="AC38" i="1" s="1"/>
  <c r="AT38" i="1" s="1"/>
  <c r="V38" i="1"/>
  <c r="AD38" i="1" s="1"/>
  <c r="AU38" i="1" s="1"/>
  <c r="W38" i="1"/>
  <c r="AE38" i="1" s="1"/>
  <c r="AV38" i="1" s="1"/>
  <c r="X38" i="1"/>
  <c r="AF38" i="1" s="1"/>
  <c r="AW38" i="1" s="1"/>
  <c r="Y38" i="1"/>
  <c r="AG38" i="1" s="1"/>
  <c r="AX38" i="1" s="1"/>
  <c r="Z38" i="1"/>
  <c r="AH38" i="1" s="1"/>
  <c r="AY38" i="1" s="1"/>
  <c r="T39" i="1"/>
  <c r="AB39" i="1" s="1"/>
  <c r="AS39" i="1" s="1"/>
  <c r="U39" i="1"/>
  <c r="AC39" i="1" s="1"/>
  <c r="AT39" i="1" s="1"/>
  <c r="V39" i="1"/>
  <c r="AD39" i="1" s="1"/>
  <c r="AU39" i="1" s="1"/>
  <c r="W39" i="1"/>
  <c r="AE39" i="1" s="1"/>
  <c r="AV39" i="1" s="1"/>
  <c r="X39" i="1"/>
  <c r="AF39" i="1" s="1"/>
  <c r="AW39" i="1" s="1"/>
  <c r="Y39" i="1"/>
  <c r="AG39" i="1" s="1"/>
  <c r="AX39" i="1" s="1"/>
  <c r="Z39" i="1"/>
  <c r="AH39" i="1" s="1"/>
  <c r="AY39" i="1" s="1"/>
  <c r="T40" i="1"/>
  <c r="AB40" i="1" s="1"/>
  <c r="AS40" i="1" s="1"/>
  <c r="U40" i="1"/>
  <c r="AC40" i="1" s="1"/>
  <c r="AT40" i="1" s="1"/>
  <c r="V40" i="1"/>
  <c r="AD40" i="1" s="1"/>
  <c r="AU40" i="1" s="1"/>
  <c r="W40" i="1"/>
  <c r="AE40" i="1" s="1"/>
  <c r="AV40" i="1" s="1"/>
  <c r="X40" i="1"/>
  <c r="AF40" i="1" s="1"/>
  <c r="AW40" i="1" s="1"/>
  <c r="Y40" i="1"/>
  <c r="AG40" i="1" s="1"/>
  <c r="AX40" i="1" s="1"/>
  <c r="Z40" i="1"/>
  <c r="AH40" i="1" s="1"/>
  <c r="AY40" i="1" s="1"/>
  <c r="T41" i="1"/>
  <c r="AB41" i="1" s="1"/>
  <c r="AS41" i="1" s="1"/>
  <c r="U41" i="1"/>
  <c r="AC41" i="1" s="1"/>
  <c r="AT41" i="1" s="1"/>
  <c r="V41" i="1"/>
  <c r="AD41" i="1" s="1"/>
  <c r="AU41" i="1" s="1"/>
  <c r="W41" i="1"/>
  <c r="AE41" i="1" s="1"/>
  <c r="AV41" i="1" s="1"/>
  <c r="X41" i="1"/>
  <c r="AF41" i="1" s="1"/>
  <c r="AW41" i="1" s="1"/>
  <c r="Y41" i="1"/>
  <c r="AG41" i="1" s="1"/>
  <c r="AX41" i="1" s="1"/>
  <c r="Z41" i="1"/>
  <c r="AH41" i="1" s="1"/>
  <c r="AY41" i="1" s="1"/>
  <c r="T42" i="1"/>
  <c r="AB42" i="1" s="1"/>
  <c r="AS42" i="1" s="1"/>
  <c r="U42" i="1"/>
  <c r="AC42" i="1" s="1"/>
  <c r="AT42" i="1" s="1"/>
  <c r="V42" i="1"/>
  <c r="AD42" i="1" s="1"/>
  <c r="AU42" i="1" s="1"/>
  <c r="W42" i="1"/>
  <c r="AE42" i="1" s="1"/>
  <c r="AV42" i="1" s="1"/>
  <c r="X42" i="1"/>
  <c r="AF42" i="1" s="1"/>
  <c r="AW42" i="1" s="1"/>
  <c r="Y42" i="1"/>
  <c r="AG42" i="1" s="1"/>
  <c r="AX42" i="1" s="1"/>
  <c r="Z42" i="1"/>
  <c r="AH42" i="1" s="1"/>
  <c r="AY42" i="1" s="1"/>
  <c r="T43" i="1"/>
  <c r="AB43" i="1" s="1"/>
  <c r="AS43" i="1" s="1"/>
  <c r="U43" i="1"/>
  <c r="AC43" i="1" s="1"/>
  <c r="AT43" i="1" s="1"/>
  <c r="V43" i="1"/>
  <c r="AD43" i="1" s="1"/>
  <c r="AU43" i="1" s="1"/>
  <c r="W43" i="1"/>
  <c r="AE43" i="1" s="1"/>
  <c r="AV43" i="1" s="1"/>
  <c r="X43" i="1"/>
  <c r="AF43" i="1" s="1"/>
  <c r="AW43" i="1" s="1"/>
  <c r="Y43" i="1"/>
  <c r="AG43" i="1" s="1"/>
  <c r="AX43" i="1" s="1"/>
  <c r="Z43" i="1"/>
  <c r="AH43" i="1" s="1"/>
  <c r="AY43" i="1" s="1"/>
  <c r="T44" i="1"/>
  <c r="AB44" i="1" s="1"/>
  <c r="AS44" i="1" s="1"/>
  <c r="U44" i="1"/>
  <c r="AC44" i="1" s="1"/>
  <c r="AT44" i="1" s="1"/>
  <c r="V44" i="1"/>
  <c r="AD44" i="1" s="1"/>
  <c r="AU44" i="1" s="1"/>
  <c r="W44" i="1"/>
  <c r="AE44" i="1" s="1"/>
  <c r="AV44" i="1" s="1"/>
  <c r="X44" i="1"/>
  <c r="AF44" i="1" s="1"/>
  <c r="AW44" i="1" s="1"/>
  <c r="Y44" i="1"/>
  <c r="AG44" i="1" s="1"/>
  <c r="AX44" i="1" s="1"/>
  <c r="Z44" i="1"/>
  <c r="AH44" i="1" s="1"/>
  <c r="AY44" i="1" s="1"/>
  <c r="T45" i="1"/>
  <c r="AB45" i="1" s="1"/>
  <c r="AS45" i="1" s="1"/>
  <c r="U45" i="1"/>
  <c r="AC45" i="1" s="1"/>
  <c r="AT45" i="1" s="1"/>
  <c r="V45" i="1"/>
  <c r="AD45" i="1" s="1"/>
  <c r="AU45" i="1" s="1"/>
  <c r="W45" i="1"/>
  <c r="AE45" i="1" s="1"/>
  <c r="AV45" i="1" s="1"/>
  <c r="X45" i="1"/>
  <c r="AF45" i="1" s="1"/>
  <c r="AW45" i="1" s="1"/>
  <c r="Y45" i="1"/>
  <c r="AG45" i="1" s="1"/>
  <c r="AX45" i="1" s="1"/>
  <c r="Z45" i="1"/>
  <c r="AH45" i="1" s="1"/>
  <c r="AY45" i="1" s="1"/>
  <c r="T46" i="1"/>
  <c r="AB46" i="1" s="1"/>
  <c r="AS46" i="1" s="1"/>
  <c r="U46" i="1"/>
  <c r="AC46" i="1" s="1"/>
  <c r="AT46" i="1" s="1"/>
  <c r="V46" i="1"/>
  <c r="AD46" i="1" s="1"/>
  <c r="AU46" i="1" s="1"/>
  <c r="W46" i="1"/>
  <c r="AE46" i="1" s="1"/>
  <c r="AV46" i="1" s="1"/>
  <c r="X46" i="1"/>
  <c r="AF46" i="1" s="1"/>
  <c r="AW46" i="1" s="1"/>
  <c r="Y46" i="1"/>
  <c r="AG46" i="1" s="1"/>
  <c r="AX46" i="1" s="1"/>
  <c r="Z46" i="1"/>
  <c r="AH46" i="1" s="1"/>
  <c r="AY46" i="1" s="1"/>
  <c r="T47" i="1"/>
  <c r="AB47" i="1" s="1"/>
  <c r="AS47" i="1" s="1"/>
  <c r="U47" i="1"/>
  <c r="AC47" i="1" s="1"/>
  <c r="AT47" i="1" s="1"/>
  <c r="V47" i="1"/>
  <c r="AD47" i="1" s="1"/>
  <c r="AU47" i="1" s="1"/>
  <c r="W47" i="1"/>
  <c r="AE47" i="1" s="1"/>
  <c r="AV47" i="1" s="1"/>
  <c r="X47" i="1"/>
  <c r="AF47" i="1" s="1"/>
  <c r="AW47" i="1" s="1"/>
  <c r="Y47" i="1"/>
  <c r="AG47" i="1" s="1"/>
  <c r="AX47" i="1" s="1"/>
  <c r="Z47" i="1"/>
  <c r="AH47" i="1" s="1"/>
  <c r="AY47" i="1" s="1"/>
  <c r="T48" i="1"/>
  <c r="AB48" i="1" s="1"/>
  <c r="AS48" i="1" s="1"/>
  <c r="U48" i="1"/>
  <c r="AC48" i="1" s="1"/>
  <c r="AT48" i="1" s="1"/>
  <c r="V48" i="1"/>
  <c r="AD48" i="1" s="1"/>
  <c r="AU48" i="1" s="1"/>
  <c r="W48" i="1"/>
  <c r="AE48" i="1" s="1"/>
  <c r="AV48" i="1" s="1"/>
  <c r="X48" i="1"/>
  <c r="AF48" i="1" s="1"/>
  <c r="AW48" i="1" s="1"/>
  <c r="Y48" i="1"/>
  <c r="AG48" i="1" s="1"/>
  <c r="AX48" i="1" s="1"/>
  <c r="Z48" i="1"/>
  <c r="AH48" i="1" s="1"/>
  <c r="AY48" i="1" s="1"/>
  <c r="T49" i="1"/>
  <c r="AB49" i="1" s="1"/>
  <c r="AS49" i="1" s="1"/>
  <c r="U49" i="1"/>
  <c r="AC49" i="1" s="1"/>
  <c r="AT49" i="1" s="1"/>
  <c r="V49" i="1"/>
  <c r="AD49" i="1" s="1"/>
  <c r="AU49" i="1" s="1"/>
  <c r="W49" i="1"/>
  <c r="AE49" i="1" s="1"/>
  <c r="AV49" i="1" s="1"/>
  <c r="X49" i="1"/>
  <c r="AF49" i="1" s="1"/>
  <c r="AW49" i="1" s="1"/>
  <c r="Y49" i="1"/>
  <c r="AG49" i="1" s="1"/>
  <c r="AX49" i="1" s="1"/>
  <c r="Z49" i="1"/>
  <c r="AH49" i="1" s="1"/>
  <c r="AY49" i="1" s="1"/>
  <c r="T50" i="1"/>
  <c r="AB50" i="1" s="1"/>
  <c r="AS50" i="1" s="1"/>
  <c r="U50" i="1"/>
  <c r="AC50" i="1" s="1"/>
  <c r="AT50" i="1" s="1"/>
  <c r="V50" i="1"/>
  <c r="AD50" i="1" s="1"/>
  <c r="AU50" i="1" s="1"/>
  <c r="W50" i="1"/>
  <c r="AE50" i="1" s="1"/>
  <c r="AV50" i="1" s="1"/>
  <c r="X50" i="1"/>
  <c r="AF50" i="1" s="1"/>
  <c r="AW50" i="1" s="1"/>
  <c r="Y50" i="1"/>
  <c r="AG50" i="1" s="1"/>
  <c r="AX50" i="1" s="1"/>
  <c r="Z50" i="1"/>
  <c r="AH50" i="1" s="1"/>
  <c r="AY50" i="1" s="1"/>
  <c r="T51" i="1"/>
  <c r="AB51" i="1" s="1"/>
  <c r="AS51" i="1" s="1"/>
  <c r="U51" i="1"/>
  <c r="AC51" i="1" s="1"/>
  <c r="AT51" i="1" s="1"/>
  <c r="V51" i="1"/>
  <c r="AD51" i="1" s="1"/>
  <c r="AU51" i="1" s="1"/>
  <c r="W51" i="1"/>
  <c r="AE51" i="1" s="1"/>
  <c r="AV51" i="1" s="1"/>
  <c r="X51" i="1"/>
  <c r="AF51" i="1" s="1"/>
  <c r="AW51" i="1" s="1"/>
  <c r="Y51" i="1"/>
  <c r="AG51" i="1" s="1"/>
  <c r="AX51" i="1" s="1"/>
  <c r="Z51" i="1"/>
  <c r="AH51" i="1" s="1"/>
  <c r="AY51" i="1" s="1"/>
  <c r="T52" i="1"/>
  <c r="AB52" i="1" s="1"/>
  <c r="AS52" i="1" s="1"/>
  <c r="U52" i="1"/>
  <c r="AC52" i="1" s="1"/>
  <c r="AT52" i="1" s="1"/>
  <c r="V52" i="1"/>
  <c r="AD52" i="1" s="1"/>
  <c r="AU52" i="1" s="1"/>
  <c r="W52" i="1"/>
  <c r="AE52" i="1" s="1"/>
  <c r="AV52" i="1" s="1"/>
  <c r="X52" i="1"/>
  <c r="AF52" i="1" s="1"/>
  <c r="AW52" i="1" s="1"/>
  <c r="Y52" i="1"/>
  <c r="AG52" i="1" s="1"/>
  <c r="AX52" i="1" s="1"/>
  <c r="Z52" i="1"/>
  <c r="AH52" i="1" s="1"/>
  <c r="AY52" i="1" s="1"/>
  <c r="T53" i="1"/>
  <c r="AB53" i="1" s="1"/>
  <c r="AS53" i="1" s="1"/>
  <c r="U53" i="1"/>
  <c r="AC53" i="1" s="1"/>
  <c r="AT53" i="1" s="1"/>
  <c r="V53" i="1"/>
  <c r="AD53" i="1" s="1"/>
  <c r="AU53" i="1" s="1"/>
  <c r="W53" i="1"/>
  <c r="AE53" i="1" s="1"/>
  <c r="AV53" i="1" s="1"/>
  <c r="X53" i="1"/>
  <c r="AF53" i="1" s="1"/>
  <c r="AW53" i="1" s="1"/>
  <c r="Y53" i="1"/>
  <c r="AG53" i="1" s="1"/>
  <c r="AX53" i="1" s="1"/>
  <c r="Z53" i="1"/>
  <c r="AH53" i="1" s="1"/>
  <c r="AY53" i="1" s="1"/>
  <c r="T54" i="1"/>
  <c r="AB54" i="1" s="1"/>
  <c r="AS54" i="1" s="1"/>
  <c r="U54" i="1"/>
  <c r="AC54" i="1" s="1"/>
  <c r="AT54" i="1" s="1"/>
  <c r="V54" i="1"/>
  <c r="AD54" i="1" s="1"/>
  <c r="AU54" i="1" s="1"/>
  <c r="W54" i="1"/>
  <c r="AE54" i="1" s="1"/>
  <c r="AV54" i="1" s="1"/>
  <c r="X54" i="1"/>
  <c r="AF54" i="1" s="1"/>
  <c r="AW54" i="1" s="1"/>
  <c r="Y54" i="1"/>
  <c r="AG54" i="1" s="1"/>
  <c r="AX54" i="1" s="1"/>
  <c r="Z54" i="1"/>
  <c r="AH54" i="1" s="1"/>
  <c r="AY54" i="1" s="1"/>
  <c r="T5" i="1"/>
  <c r="AB5" i="1" s="1"/>
  <c r="AS5" i="1" s="1"/>
  <c r="U5" i="1"/>
  <c r="AC5" i="1" s="1"/>
  <c r="AT5" i="1" s="1"/>
  <c r="V5" i="1"/>
  <c r="AD5" i="1" s="1"/>
  <c r="AU5" i="1" s="1"/>
  <c r="W5" i="1"/>
  <c r="AE5" i="1" s="1"/>
  <c r="X5" i="1"/>
  <c r="AF5" i="1" s="1"/>
  <c r="Y5" i="1"/>
  <c r="AG5" i="1" s="1"/>
  <c r="Z5" i="1"/>
  <c r="AH5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4" i="1"/>
  <c r="S5" i="1" s="1"/>
  <c r="H59" i="1" l="1"/>
  <c r="H58" i="1"/>
  <c r="L63" i="1"/>
  <c r="AI52" i="1"/>
  <c r="AI48" i="1"/>
  <c r="AI44" i="1"/>
  <c r="AI24" i="1"/>
  <c r="AI20" i="1"/>
  <c r="AI16" i="1"/>
  <c r="AI12" i="1"/>
  <c r="AI8" i="1"/>
  <c r="AI4" i="1"/>
  <c r="AI53" i="1"/>
  <c r="AI49" i="1"/>
  <c r="AI45" i="1"/>
  <c r="AI41" i="1"/>
  <c r="AI37" i="1"/>
  <c r="AI33" i="1"/>
  <c r="AI29" i="1"/>
  <c r="AI25" i="1"/>
  <c r="AI21" i="1"/>
  <c r="AI17" i="1"/>
  <c r="AI13" i="1"/>
  <c r="AI9" i="1"/>
  <c r="AI5" i="1"/>
  <c r="AI54" i="1"/>
  <c r="AI51" i="1"/>
  <c r="AI50" i="1"/>
  <c r="AI47" i="1"/>
  <c r="AI46" i="1"/>
  <c r="AI43" i="1"/>
  <c r="AI42" i="1"/>
  <c r="AI40" i="1"/>
  <c r="AI39" i="1"/>
  <c r="AI38" i="1"/>
  <c r="AI36" i="1"/>
  <c r="AI35" i="1"/>
  <c r="AI34" i="1"/>
  <c r="AI32" i="1"/>
  <c r="AI31" i="1"/>
  <c r="AI30" i="1"/>
  <c r="AI28" i="1"/>
  <c r="AI27" i="1"/>
  <c r="AI26" i="1"/>
  <c r="AI23" i="1"/>
  <c r="AI22" i="1"/>
  <c r="AI19" i="1"/>
  <c r="AI18" i="1"/>
  <c r="AI15" i="1"/>
  <c r="AI14" i="1"/>
  <c r="AI11" i="1"/>
  <c r="AI10" i="1"/>
  <c r="AI7" i="1"/>
  <c r="AI6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I4" i="1"/>
  <c r="H4" i="1"/>
  <c r="G59" i="1" l="1"/>
  <c r="M59" i="1" s="1"/>
  <c r="G58" i="1"/>
  <c r="M58" i="1" s="1"/>
  <c r="J58" i="1"/>
  <c r="L58" i="1"/>
  <c r="M63" i="1"/>
  <c r="J59" i="1"/>
  <c r="L59" i="1"/>
  <c r="B54" i="1" l="1"/>
  <c r="C54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C4" i="1"/>
  <c r="B4" i="1"/>
</calcChain>
</file>

<file path=xl/sharedStrings.xml><?xml version="1.0" encoding="utf-8"?>
<sst xmlns="http://schemas.openxmlformats.org/spreadsheetml/2006/main" count="140" uniqueCount="77">
  <si>
    <t>Date</t>
  </si>
  <si>
    <t>Year_New</t>
  </si>
  <si>
    <t>Month</t>
  </si>
  <si>
    <t>LAYS.CORE_NIELSEN_ASP</t>
  </si>
  <si>
    <t>FY</t>
  </si>
  <si>
    <t>TV_Pred</t>
  </si>
  <si>
    <t>Tv_act_</t>
  </si>
  <si>
    <t>TV_pred</t>
  </si>
  <si>
    <t>TV_pred_val</t>
  </si>
  <si>
    <t>TV_act_Val</t>
  </si>
  <si>
    <t>TV_sum_spends</t>
  </si>
  <si>
    <t>Grand_total</t>
  </si>
  <si>
    <t>TV_Genre_grpENTERTAINMENT</t>
  </si>
  <si>
    <t>TV_Genre_grpFICTION</t>
  </si>
  <si>
    <t>TV_Genre_grpINFORMATION...MAGAZINE</t>
  </si>
  <si>
    <t>TV_Genre_grpMUSIC</t>
  </si>
  <si>
    <t>TV_Genre_grpOTHERS</t>
  </si>
  <si>
    <t>TV_Genre_grpSPORT</t>
  </si>
  <si>
    <t>TV_Genre_grpYOUTH</t>
  </si>
  <si>
    <t>Grand_Total</t>
  </si>
  <si>
    <t>lag1</t>
  </si>
  <si>
    <t>Pred_new</t>
  </si>
  <si>
    <t>Tv_pred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</si>
  <si>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</si>
  <si>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</si>
  <si>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</si>
  <si>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</si>
  <si>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</si>
  <si>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</si>
  <si>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</si>
  <si>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</si>
  <si>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</si>
  <si>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</si>
  <si>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</si>
  <si>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</si>
  <si>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</si>
  <si>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</si>
  <si>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</si>
  <si>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</si>
  <si>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</si>
  <si>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</si>
  <si>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</si>
  <si>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</si>
  <si>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</si>
  <si>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</si>
  <si>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</si>
  <si>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</si>
  <si>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Spends</t>
  </si>
  <si>
    <t>TV_Genre_spendENTERTAINMENT</t>
  </si>
  <si>
    <t>TV_Genre_spendFICTION</t>
  </si>
  <si>
    <t>TV_Genre_spendINFORMATION...MAGAZINE</t>
  </si>
  <si>
    <t>TV_Genre_spendMUSIC</t>
  </si>
  <si>
    <t>TV_Genre_spendOTHERS</t>
  </si>
  <si>
    <t>TV_Genre_spendSPORT</t>
  </si>
  <si>
    <t>TV_Genre_spendYOUTH</t>
  </si>
  <si>
    <t>Value</t>
  </si>
  <si>
    <t>TV_Val</t>
  </si>
  <si>
    <t>TV_GRP</t>
  </si>
  <si>
    <t>Spend</t>
  </si>
  <si>
    <t>CPRP</t>
  </si>
  <si>
    <t>Effectivess</t>
  </si>
  <si>
    <t>ROI</t>
  </si>
  <si>
    <t>TV_Pred_act</t>
  </si>
  <si>
    <t>TV_Pred_act Val</t>
  </si>
  <si>
    <t>TV GRP</t>
  </si>
  <si>
    <t>TV Effectiness</t>
  </si>
  <si>
    <t>TV Spends</t>
  </si>
  <si>
    <t>TV Value</t>
  </si>
  <si>
    <t>TV ROI</t>
  </si>
  <si>
    <t>Vol</t>
  </si>
  <si>
    <t>GRP</t>
  </si>
  <si>
    <t>% Spend</t>
  </si>
  <si>
    <t>Effetiveness</t>
  </si>
  <si>
    <t>Normalized grp</t>
  </si>
  <si>
    <t>Cost per NGRP</t>
  </si>
  <si>
    <t>Volume Cont.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</si>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</sst>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_ * #,##0_ ;_ * \-#,##0_ ;_ * &quot;-&quot;??_ ;_ @_ "/>
    <numFmt numFmtId="176" formatCode="0.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0" borderId="2" xfId="0" applyFont="1" applyBorder="1" applyAlignment="1">
      <alignment horizontal="center" vertical="top" wrapText="1"/>
    </xf>
    <xf numFmtId="0" fontId="2" fillId="2" borderId="0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9" fontId="0" fillId="0" borderId="0" xfId="2" applyFont="1"/>
    <xf numFmtId="165" fontId="0" fillId="0" borderId="0" xfId="0" applyNumberFormat="1"/>
    <xf numFmtId="43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17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FA61-8EE6-4CEB-AC66-4E68FFA54A24}">
  <dimension ref="B1:Z80"/>
  <sheetViews>
    <sheetView topLeftCell="K64" workbookViewId="0">
      <selection activeCell="S80" sqref="S75:S80"/>
    </sheetView>
  </sheetViews>
  <sheetFormatPr defaultRowHeight="15" x14ac:dyDescent="0.25"/>
  <cols>
    <col min="18" max="18" width="38.85546875" bestFit="1" customWidth="1"/>
  </cols>
  <sheetData>
    <row r="1" spans="2:24" ht="75" x14ac:dyDescent="0.25">
      <c r="B1" t="s">
        <v>22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R1" t="s">
        <v>22</v>
      </c>
      <c r="S1" s="2" t="s">
        <v>12</v>
      </c>
      <c r="T1" s="2" t="s">
        <v>13</v>
      </c>
      <c r="U1" s="2" t="s">
        <v>14</v>
      </c>
      <c r="V1" s="2" t="s">
        <v>16</v>
      </c>
      <c r="W1" s="2" t="s">
        <v>17</v>
      </c>
      <c r="X1" s="2" t="s">
        <v>18</v>
      </c>
    </row>
    <row r="2" spans="2:24" x14ac:dyDescent="0.25">
      <c r="B2">
        <v>13687.87229121382</v>
      </c>
      <c r="C2">
        <v>0</v>
      </c>
      <c r="D2">
        <v>0</v>
      </c>
      <c r="E2">
        <v>0</v>
      </c>
      <c r="F2">
        <v>0</v>
      </c>
      <c r="G2">
        <v>0</v>
      </c>
      <c r="H2">
        <v>405.204815</v>
      </c>
      <c r="I2">
        <v>0</v>
      </c>
      <c r="R2">
        <v>13687.87229121382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2:24" x14ac:dyDescent="0.25">
      <c r="B3">
        <v>13574.285157369279</v>
      </c>
      <c r="C3">
        <v>0</v>
      </c>
      <c r="D3">
        <v>0</v>
      </c>
      <c r="E3">
        <v>0</v>
      </c>
      <c r="F3">
        <v>0</v>
      </c>
      <c r="G3">
        <v>0</v>
      </c>
      <c r="H3">
        <v>749.7322911</v>
      </c>
      <c r="I3">
        <v>0</v>
      </c>
      <c r="R3">
        <v>13574.285157369279</v>
      </c>
      <c r="S3">
        <f>C2</f>
        <v>0</v>
      </c>
      <c r="T3">
        <f>D2</f>
        <v>0</v>
      </c>
      <c r="U3">
        <f>E2</f>
        <v>0</v>
      </c>
      <c r="V3">
        <f>G2</f>
        <v>0</v>
      </c>
      <c r="W3">
        <f>H2</f>
        <v>405.204815</v>
      </c>
      <c r="X3">
        <f>I2</f>
        <v>0</v>
      </c>
    </row>
    <row r="4" spans="2:24" x14ac:dyDescent="0.25">
      <c r="B4">
        <v>26959.951012157017</v>
      </c>
      <c r="C4">
        <v>26.09</v>
      </c>
      <c r="D4">
        <v>56.59</v>
      </c>
      <c r="E4">
        <v>0</v>
      </c>
      <c r="F4">
        <v>0</v>
      </c>
      <c r="G4">
        <v>0</v>
      </c>
      <c r="H4">
        <v>191.84457739999999</v>
      </c>
      <c r="I4">
        <v>21.52</v>
      </c>
      <c r="R4">
        <v>26959.951012157017</v>
      </c>
      <c r="S4">
        <f>C3</f>
        <v>0</v>
      </c>
      <c r="T4">
        <f>D3</f>
        <v>0</v>
      </c>
      <c r="U4">
        <f>E3</f>
        <v>0</v>
      </c>
      <c r="V4">
        <f>G3</f>
        <v>0</v>
      </c>
      <c r="W4">
        <f>H3</f>
        <v>749.7322911</v>
      </c>
      <c r="X4">
        <f t="shared" ref="X4:X52" si="0">I3</f>
        <v>0</v>
      </c>
    </row>
    <row r="5" spans="2:24" x14ac:dyDescent="0.25">
      <c r="B5">
        <v>9315.5007453826711</v>
      </c>
      <c r="C5">
        <v>71.98</v>
      </c>
      <c r="D5">
        <v>291.43</v>
      </c>
      <c r="E5">
        <v>71.489999999999995</v>
      </c>
      <c r="F5">
        <v>0</v>
      </c>
      <c r="G5">
        <v>0</v>
      </c>
      <c r="H5">
        <v>711.09223129999987</v>
      </c>
      <c r="I5">
        <v>20.07</v>
      </c>
      <c r="R5">
        <v>9315.5007453826711</v>
      </c>
      <c r="S5">
        <f>C4</f>
        <v>26.09</v>
      </c>
      <c r="T5">
        <f>D4</f>
        <v>56.59</v>
      </c>
      <c r="U5">
        <f>E4</f>
        <v>0</v>
      </c>
      <c r="V5">
        <f>G4</f>
        <v>0</v>
      </c>
      <c r="W5">
        <f>H4</f>
        <v>191.84457739999999</v>
      </c>
      <c r="X5">
        <f t="shared" si="0"/>
        <v>21.52</v>
      </c>
    </row>
    <row r="6" spans="2:24" x14ac:dyDescent="0.25">
      <c r="B6">
        <v>35812.402797311646</v>
      </c>
      <c r="C6">
        <v>69.64</v>
      </c>
      <c r="D6">
        <v>485.9</v>
      </c>
      <c r="E6">
        <v>105.77</v>
      </c>
      <c r="F6">
        <v>0</v>
      </c>
      <c r="G6">
        <v>0</v>
      </c>
      <c r="H6">
        <v>359.79659600000002</v>
      </c>
      <c r="I6">
        <v>58.89</v>
      </c>
      <c r="R6">
        <v>35812.402797311646</v>
      </c>
      <c r="S6">
        <f>C5</f>
        <v>71.98</v>
      </c>
      <c r="T6">
        <f>D5</f>
        <v>291.43</v>
      </c>
      <c r="U6">
        <f>E5</f>
        <v>71.489999999999995</v>
      </c>
      <c r="V6">
        <f>G5</f>
        <v>0</v>
      </c>
      <c r="W6">
        <f>H5</f>
        <v>711.09223129999987</v>
      </c>
      <c r="X6">
        <f t="shared" si="0"/>
        <v>20.07</v>
      </c>
    </row>
    <row r="7" spans="2:24" x14ac:dyDescent="0.25">
      <c r="B7">
        <v>30007.330513054676</v>
      </c>
      <c r="C7">
        <v>0</v>
      </c>
      <c r="D7">
        <v>0</v>
      </c>
      <c r="E7">
        <v>0</v>
      </c>
      <c r="F7">
        <v>0</v>
      </c>
      <c r="G7">
        <v>0</v>
      </c>
      <c r="H7">
        <v>551.21453899999995</v>
      </c>
      <c r="I7">
        <v>0</v>
      </c>
      <c r="R7">
        <v>30007.330513054676</v>
      </c>
      <c r="S7">
        <f>C6</f>
        <v>69.64</v>
      </c>
      <c r="T7">
        <f>D6</f>
        <v>485.9</v>
      </c>
      <c r="U7">
        <f>E6</f>
        <v>105.77</v>
      </c>
      <c r="V7">
        <f>G6</f>
        <v>0</v>
      </c>
      <c r="W7">
        <f>H6</f>
        <v>359.79659600000002</v>
      </c>
      <c r="X7">
        <f t="shared" si="0"/>
        <v>58.89</v>
      </c>
    </row>
    <row r="8" spans="2:24" x14ac:dyDescent="0.25">
      <c r="B8">
        <v>14862.123835799357</v>
      </c>
      <c r="C8">
        <v>0</v>
      </c>
      <c r="D8">
        <v>0</v>
      </c>
      <c r="E8">
        <v>0</v>
      </c>
      <c r="F8">
        <v>0</v>
      </c>
      <c r="G8">
        <v>0</v>
      </c>
      <c r="H8">
        <v>95.771948320000007</v>
      </c>
      <c r="I8">
        <v>0</v>
      </c>
      <c r="R8">
        <v>14862.123835799357</v>
      </c>
      <c r="S8">
        <f>C7</f>
        <v>0</v>
      </c>
      <c r="T8">
        <f>D7</f>
        <v>0</v>
      </c>
      <c r="U8">
        <f>E7</f>
        <v>0</v>
      </c>
      <c r="V8">
        <f>G7</f>
        <v>0</v>
      </c>
      <c r="W8">
        <f>H7</f>
        <v>551.21453899999995</v>
      </c>
      <c r="X8">
        <f t="shared" si="0"/>
        <v>0</v>
      </c>
    </row>
    <row r="9" spans="2:24" x14ac:dyDescent="0.25">
      <c r="B9">
        <v>2840.9259043435532</v>
      </c>
      <c r="C9">
        <v>0</v>
      </c>
      <c r="D9">
        <v>0</v>
      </c>
      <c r="E9">
        <v>0</v>
      </c>
      <c r="F9">
        <v>0</v>
      </c>
      <c r="G9">
        <v>0</v>
      </c>
      <c r="H9">
        <v>252.18094740000001</v>
      </c>
      <c r="I9">
        <v>0</v>
      </c>
      <c r="R9">
        <v>2840.9259043435532</v>
      </c>
      <c r="S9">
        <f>C8</f>
        <v>0</v>
      </c>
      <c r="T9">
        <f>D8</f>
        <v>0</v>
      </c>
      <c r="U9">
        <f>E8</f>
        <v>0</v>
      </c>
      <c r="V9">
        <f>G8</f>
        <v>0</v>
      </c>
      <c r="W9">
        <f>H8</f>
        <v>95.771948320000007</v>
      </c>
      <c r="X9">
        <f t="shared" si="0"/>
        <v>0</v>
      </c>
    </row>
    <row r="10" spans="2:24" x14ac:dyDescent="0.25">
      <c r="B10">
        <v>7617.856216120279</v>
      </c>
      <c r="C10">
        <v>0</v>
      </c>
      <c r="D10">
        <v>0</v>
      </c>
      <c r="E10">
        <v>0</v>
      </c>
      <c r="F10">
        <v>0</v>
      </c>
      <c r="G10">
        <v>0</v>
      </c>
      <c r="H10">
        <v>133.85512790000001</v>
      </c>
      <c r="I10">
        <v>0</v>
      </c>
      <c r="R10">
        <v>7617.856216120279</v>
      </c>
      <c r="S10">
        <f>C9</f>
        <v>0</v>
      </c>
      <c r="T10">
        <f>D9</f>
        <v>0</v>
      </c>
      <c r="U10">
        <f>E9</f>
        <v>0</v>
      </c>
      <c r="V10">
        <f>G9</f>
        <v>0</v>
      </c>
      <c r="W10">
        <f>H9</f>
        <v>252.18094740000001</v>
      </c>
      <c r="X10">
        <f t="shared" si="0"/>
        <v>0</v>
      </c>
    </row>
    <row r="11" spans="2:24" x14ac:dyDescent="0.25">
      <c r="B11">
        <v>4088.2331904180173</v>
      </c>
      <c r="C11">
        <v>0</v>
      </c>
      <c r="D11">
        <v>0</v>
      </c>
      <c r="E11">
        <v>0</v>
      </c>
      <c r="F11">
        <v>0</v>
      </c>
      <c r="G11">
        <v>0</v>
      </c>
      <c r="H11">
        <v>106.4080357</v>
      </c>
      <c r="I11">
        <v>0</v>
      </c>
      <c r="R11">
        <v>4088.2331904180173</v>
      </c>
      <c r="S11">
        <f>C10</f>
        <v>0</v>
      </c>
      <c r="T11">
        <f>D10</f>
        <v>0</v>
      </c>
      <c r="U11">
        <f>E10</f>
        <v>0</v>
      </c>
      <c r="V11">
        <f>G10</f>
        <v>0</v>
      </c>
      <c r="W11">
        <f>H10</f>
        <v>133.85512790000001</v>
      </c>
      <c r="X11">
        <f t="shared" si="0"/>
        <v>0</v>
      </c>
    </row>
    <row r="12" spans="2:24" x14ac:dyDescent="0.25">
      <c r="B12">
        <v>3057.9813594567022</v>
      </c>
      <c r="C12">
        <v>0</v>
      </c>
      <c r="D12">
        <v>0</v>
      </c>
      <c r="E12">
        <v>0</v>
      </c>
      <c r="F12">
        <v>0</v>
      </c>
      <c r="G12">
        <v>0</v>
      </c>
      <c r="H12">
        <v>107.2549331</v>
      </c>
      <c r="I12">
        <v>0</v>
      </c>
      <c r="R12">
        <v>3057.9813594567022</v>
      </c>
      <c r="S12">
        <f>C11</f>
        <v>0</v>
      </c>
      <c r="T12">
        <f>D11</f>
        <v>0</v>
      </c>
      <c r="U12">
        <f>E11</f>
        <v>0</v>
      </c>
      <c r="V12">
        <f>G11</f>
        <v>0</v>
      </c>
      <c r="W12">
        <f>H11</f>
        <v>106.4080357</v>
      </c>
      <c r="X12">
        <f t="shared" si="0"/>
        <v>0</v>
      </c>
    </row>
    <row r="13" spans="2:24" x14ac:dyDescent="0.25">
      <c r="B13">
        <v>2998.5168007409097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R13">
        <v>2998.5168007409097</v>
      </c>
      <c r="S13">
        <f>C12</f>
        <v>0</v>
      </c>
      <c r="T13">
        <f>D12</f>
        <v>0</v>
      </c>
      <c r="U13">
        <f>E12</f>
        <v>0</v>
      </c>
      <c r="V13">
        <f>G12</f>
        <v>0</v>
      </c>
      <c r="W13">
        <f>H12</f>
        <v>107.2549331</v>
      </c>
      <c r="X13">
        <f t="shared" si="0"/>
        <v>0</v>
      </c>
    </row>
    <row r="14" spans="2:24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45.474947370000002</v>
      </c>
      <c r="I14">
        <v>0</v>
      </c>
      <c r="R14">
        <v>0</v>
      </c>
      <c r="S14">
        <f>C13</f>
        <v>0</v>
      </c>
      <c r="T14">
        <f>D13</f>
        <v>0</v>
      </c>
      <c r="U14">
        <f>E13</f>
        <v>0</v>
      </c>
      <c r="V14">
        <f>G13</f>
        <v>0</v>
      </c>
      <c r="W14">
        <f>H13</f>
        <v>0</v>
      </c>
      <c r="X14">
        <f t="shared" si="0"/>
        <v>0</v>
      </c>
    </row>
    <row r="15" spans="2:24" x14ac:dyDescent="0.25">
      <c r="B15">
        <v>1345.7269004740217</v>
      </c>
      <c r="C15">
        <v>0</v>
      </c>
      <c r="D15">
        <v>0</v>
      </c>
      <c r="E15">
        <v>0</v>
      </c>
      <c r="F15">
        <v>0</v>
      </c>
      <c r="G15">
        <v>0</v>
      </c>
      <c r="H15">
        <v>527.72682829999997</v>
      </c>
      <c r="I15">
        <v>0</v>
      </c>
      <c r="R15">
        <v>1345.7269004740217</v>
      </c>
      <c r="S15">
        <f>C14</f>
        <v>0</v>
      </c>
      <c r="T15">
        <f>D14</f>
        <v>0</v>
      </c>
      <c r="U15">
        <f>E14</f>
        <v>0</v>
      </c>
      <c r="V15">
        <f>G14</f>
        <v>0</v>
      </c>
      <c r="W15">
        <f>H14</f>
        <v>45.474947370000002</v>
      </c>
      <c r="X15">
        <f t="shared" si="0"/>
        <v>0</v>
      </c>
    </row>
    <row r="16" spans="2:24" x14ac:dyDescent="0.25">
      <c r="B16">
        <v>16602.791871239991</v>
      </c>
      <c r="C16">
        <v>0</v>
      </c>
      <c r="D16">
        <v>16.89</v>
      </c>
      <c r="E16">
        <v>8.99</v>
      </c>
      <c r="F16">
        <v>0</v>
      </c>
      <c r="G16">
        <v>0.54</v>
      </c>
      <c r="H16">
        <v>359.02797870000001</v>
      </c>
      <c r="I16">
        <v>10.95</v>
      </c>
      <c r="R16">
        <v>16602.791871239991</v>
      </c>
      <c r="S16">
        <f>C15</f>
        <v>0</v>
      </c>
      <c r="T16">
        <f>D15</f>
        <v>0</v>
      </c>
      <c r="U16">
        <f>E15</f>
        <v>0</v>
      </c>
      <c r="V16">
        <f>G15</f>
        <v>0</v>
      </c>
      <c r="W16">
        <f>H15</f>
        <v>527.72682829999997</v>
      </c>
      <c r="X16">
        <f t="shared" si="0"/>
        <v>0</v>
      </c>
    </row>
    <row r="17" spans="2:24" x14ac:dyDescent="0.25">
      <c r="B17">
        <v>12260.72199195232</v>
      </c>
      <c r="C17">
        <v>30.5</v>
      </c>
      <c r="D17">
        <v>334.26</v>
      </c>
      <c r="E17">
        <v>236.64</v>
      </c>
      <c r="F17">
        <v>0</v>
      </c>
      <c r="G17">
        <v>1.7</v>
      </c>
      <c r="H17">
        <v>791.33983320000004</v>
      </c>
      <c r="I17">
        <v>73.53</v>
      </c>
      <c r="R17">
        <v>12260.72199195232</v>
      </c>
      <c r="S17">
        <f>C16</f>
        <v>0</v>
      </c>
      <c r="T17">
        <f>D16</f>
        <v>16.89</v>
      </c>
      <c r="U17">
        <f>E16</f>
        <v>8.99</v>
      </c>
      <c r="V17">
        <f>G16</f>
        <v>0.54</v>
      </c>
      <c r="W17">
        <f>H16</f>
        <v>359.02797870000001</v>
      </c>
      <c r="X17">
        <f t="shared" si="0"/>
        <v>10.95</v>
      </c>
    </row>
    <row r="18" spans="2:24" x14ac:dyDescent="0.25">
      <c r="B18">
        <v>41756.595886341274</v>
      </c>
      <c r="C18">
        <v>15.36</v>
      </c>
      <c r="D18">
        <v>166.47</v>
      </c>
      <c r="E18">
        <v>67.23</v>
      </c>
      <c r="F18">
        <v>0</v>
      </c>
      <c r="G18">
        <v>0</v>
      </c>
      <c r="H18">
        <v>373.13355890000003</v>
      </c>
      <c r="I18">
        <v>0</v>
      </c>
      <c r="R18">
        <v>41756.595886341274</v>
      </c>
      <c r="S18">
        <f>C17</f>
        <v>30.5</v>
      </c>
      <c r="T18">
        <f>D17</f>
        <v>334.26</v>
      </c>
      <c r="U18">
        <f>E17</f>
        <v>236.64</v>
      </c>
      <c r="V18">
        <f>G17</f>
        <v>1.7</v>
      </c>
      <c r="W18">
        <f>H17</f>
        <v>791.33983320000004</v>
      </c>
      <c r="X18">
        <f t="shared" si="0"/>
        <v>73.53</v>
      </c>
    </row>
    <row r="19" spans="2:24" x14ac:dyDescent="0.25">
      <c r="B19">
        <v>17816.403501053403</v>
      </c>
      <c r="C19">
        <v>0</v>
      </c>
      <c r="D19">
        <v>0</v>
      </c>
      <c r="E19">
        <v>0</v>
      </c>
      <c r="F19">
        <v>0</v>
      </c>
      <c r="G19">
        <v>0</v>
      </c>
      <c r="H19">
        <v>258.77580840000002</v>
      </c>
      <c r="I19">
        <v>0</v>
      </c>
      <c r="R19">
        <v>17816.403501053403</v>
      </c>
      <c r="S19">
        <f>C18</f>
        <v>15.36</v>
      </c>
      <c r="T19">
        <f>D18</f>
        <v>166.47</v>
      </c>
      <c r="U19">
        <f>E18</f>
        <v>67.23</v>
      </c>
      <c r="V19">
        <f>G18</f>
        <v>0</v>
      </c>
      <c r="W19">
        <f>H18</f>
        <v>373.13355890000003</v>
      </c>
      <c r="X19">
        <f t="shared" si="0"/>
        <v>0</v>
      </c>
    </row>
    <row r="20" spans="2:24" x14ac:dyDescent="0.25">
      <c r="B20">
        <v>6802.9837411509961</v>
      </c>
      <c r="C20">
        <v>0</v>
      </c>
      <c r="D20">
        <v>0</v>
      </c>
      <c r="E20">
        <v>0</v>
      </c>
      <c r="F20">
        <v>0</v>
      </c>
      <c r="G20">
        <v>0</v>
      </c>
      <c r="H20">
        <v>44.537176690000003</v>
      </c>
      <c r="I20">
        <v>0</v>
      </c>
      <c r="R20">
        <v>6802.9837411509961</v>
      </c>
      <c r="S20">
        <f>C19</f>
        <v>0</v>
      </c>
      <c r="T20">
        <f>D19</f>
        <v>0</v>
      </c>
      <c r="U20">
        <f>E19</f>
        <v>0</v>
      </c>
      <c r="V20">
        <f>G19</f>
        <v>0</v>
      </c>
      <c r="W20">
        <f>H19</f>
        <v>258.77580840000002</v>
      </c>
      <c r="X20">
        <f t="shared" si="0"/>
        <v>0</v>
      </c>
    </row>
    <row r="21" spans="2:24" x14ac:dyDescent="0.25">
      <c r="B21">
        <v>1267.5139342063783</v>
      </c>
      <c r="C21">
        <v>0</v>
      </c>
      <c r="D21">
        <v>0</v>
      </c>
      <c r="E21">
        <v>0</v>
      </c>
      <c r="F21">
        <v>0</v>
      </c>
      <c r="G21">
        <v>0</v>
      </c>
      <c r="H21">
        <v>263.36758709999998</v>
      </c>
      <c r="I21">
        <v>0</v>
      </c>
      <c r="R21">
        <v>1267.5139342063783</v>
      </c>
      <c r="S21">
        <f>C20</f>
        <v>0</v>
      </c>
      <c r="T21">
        <f>D20</f>
        <v>0</v>
      </c>
      <c r="U21">
        <f>E20</f>
        <v>0</v>
      </c>
      <c r="V21">
        <f>G20</f>
        <v>0</v>
      </c>
      <c r="W21">
        <f>H20</f>
        <v>44.537176690000003</v>
      </c>
      <c r="X21">
        <f t="shared" si="0"/>
        <v>0</v>
      </c>
    </row>
    <row r="22" spans="2:24" x14ac:dyDescent="0.25">
      <c r="B22">
        <v>7059.4250357802694</v>
      </c>
      <c r="C22">
        <v>0</v>
      </c>
      <c r="D22">
        <v>0</v>
      </c>
      <c r="E22">
        <v>0</v>
      </c>
      <c r="F22">
        <v>0</v>
      </c>
      <c r="G22">
        <v>0</v>
      </c>
      <c r="H22">
        <v>223.4130519</v>
      </c>
      <c r="I22">
        <v>0</v>
      </c>
      <c r="R22">
        <v>7059.4250357802694</v>
      </c>
      <c r="S22">
        <f>C21</f>
        <v>0</v>
      </c>
      <c r="T22">
        <f>D21</f>
        <v>0</v>
      </c>
      <c r="U22">
        <f>E21</f>
        <v>0</v>
      </c>
      <c r="V22">
        <f>G21</f>
        <v>0</v>
      </c>
      <c r="W22">
        <f>H21</f>
        <v>263.36758709999998</v>
      </c>
      <c r="X22">
        <f t="shared" si="0"/>
        <v>0</v>
      </c>
    </row>
    <row r="23" spans="2:24" x14ac:dyDescent="0.25">
      <c r="B23">
        <v>6888.6423538971903</v>
      </c>
      <c r="C23">
        <v>0</v>
      </c>
      <c r="D23">
        <v>0</v>
      </c>
      <c r="E23">
        <v>0</v>
      </c>
      <c r="F23">
        <v>0</v>
      </c>
      <c r="G23">
        <v>0</v>
      </c>
      <c r="H23">
        <v>84.645488240000006</v>
      </c>
      <c r="I23">
        <v>0</v>
      </c>
      <c r="R23">
        <v>6888.6423538971903</v>
      </c>
      <c r="S23">
        <f>C22</f>
        <v>0</v>
      </c>
      <c r="T23">
        <f>D22</f>
        <v>0</v>
      </c>
      <c r="U23">
        <f>E22</f>
        <v>0</v>
      </c>
      <c r="V23">
        <f>G22</f>
        <v>0</v>
      </c>
      <c r="W23">
        <f>H22</f>
        <v>223.4130519</v>
      </c>
      <c r="X23">
        <f t="shared" si="0"/>
        <v>0</v>
      </c>
    </row>
    <row r="24" spans="2:24" x14ac:dyDescent="0.25">
      <c r="B24">
        <v>2658.9478861201669</v>
      </c>
      <c r="C24">
        <v>0</v>
      </c>
      <c r="D24">
        <v>0</v>
      </c>
      <c r="E24">
        <v>0</v>
      </c>
      <c r="F24">
        <v>0</v>
      </c>
      <c r="G24">
        <v>0</v>
      </c>
      <c r="H24">
        <v>112.42405460000001</v>
      </c>
      <c r="I24">
        <v>0</v>
      </c>
      <c r="R24">
        <v>2658.9478861201669</v>
      </c>
      <c r="S24">
        <f>C23</f>
        <v>0</v>
      </c>
      <c r="T24">
        <f>D23</f>
        <v>0</v>
      </c>
      <c r="U24">
        <f>E23</f>
        <v>0</v>
      </c>
      <c r="V24">
        <f>G23</f>
        <v>0</v>
      </c>
      <c r="W24">
        <f>H23</f>
        <v>84.645488240000006</v>
      </c>
      <c r="X24">
        <f t="shared" si="0"/>
        <v>0</v>
      </c>
    </row>
    <row r="25" spans="2:24" x14ac:dyDescent="0.25">
      <c r="B25">
        <v>3367.3976442444368</v>
      </c>
      <c r="C25">
        <v>40.61</v>
      </c>
      <c r="D25">
        <v>1251.04</v>
      </c>
      <c r="E25">
        <v>258.33999999999997</v>
      </c>
      <c r="F25">
        <v>0</v>
      </c>
      <c r="G25">
        <v>0</v>
      </c>
      <c r="H25">
        <v>586.4678361</v>
      </c>
      <c r="I25">
        <v>43.69</v>
      </c>
      <c r="R25">
        <v>3367.3976442444368</v>
      </c>
      <c r="S25">
        <f>C24</f>
        <v>0</v>
      </c>
      <c r="T25">
        <f>D24</f>
        <v>0</v>
      </c>
      <c r="U25">
        <f>E24</f>
        <v>0</v>
      </c>
      <c r="V25">
        <f>G24</f>
        <v>0</v>
      </c>
      <c r="W25">
        <f>H24</f>
        <v>112.42405460000001</v>
      </c>
      <c r="X25">
        <f t="shared" si="0"/>
        <v>0</v>
      </c>
    </row>
    <row r="26" spans="2:24" x14ac:dyDescent="0.25">
      <c r="B26">
        <v>63756.777916703388</v>
      </c>
      <c r="C26">
        <v>0</v>
      </c>
      <c r="D26">
        <v>0</v>
      </c>
      <c r="E26">
        <v>0</v>
      </c>
      <c r="F26">
        <v>0</v>
      </c>
      <c r="G26">
        <v>0</v>
      </c>
      <c r="H26">
        <v>502.46759420000001</v>
      </c>
      <c r="I26">
        <v>0</v>
      </c>
      <c r="R26">
        <v>63756.777916703388</v>
      </c>
      <c r="S26">
        <f>C25</f>
        <v>40.61</v>
      </c>
      <c r="T26">
        <f>D25</f>
        <v>1251.04</v>
      </c>
      <c r="U26">
        <f>E25</f>
        <v>258.33999999999997</v>
      </c>
      <c r="V26">
        <f>G25</f>
        <v>0</v>
      </c>
      <c r="W26">
        <f>H25</f>
        <v>586.4678361</v>
      </c>
      <c r="X26">
        <f t="shared" si="0"/>
        <v>43.69</v>
      </c>
    </row>
    <row r="27" spans="2:24" x14ac:dyDescent="0.25">
      <c r="B27">
        <v>12781.043276439443</v>
      </c>
      <c r="C27">
        <v>0</v>
      </c>
      <c r="D27">
        <v>0</v>
      </c>
      <c r="E27">
        <v>0</v>
      </c>
      <c r="F27">
        <v>0</v>
      </c>
      <c r="G27">
        <v>0</v>
      </c>
      <c r="H27">
        <v>337.11867549999999</v>
      </c>
      <c r="I27">
        <v>0</v>
      </c>
      <c r="R27">
        <v>12781.043276439443</v>
      </c>
      <c r="S27">
        <f>C26</f>
        <v>0</v>
      </c>
      <c r="T27">
        <f>D26</f>
        <v>0</v>
      </c>
      <c r="U27">
        <f>E26</f>
        <v>0</v>
      </c>
      <c r="V27">
        <f>G26</f>
        <v>0</v>
      </c>
      <c r="W27">
        <f>H26</f>
        <v>502.46759420000001</v>
      </c>
      <c r="X27">
        <f t="shared" si="0"/>
        <v>0</v>
      </c>
    </row>
    <row r="28" spans="2:24" x14ac:dyDescent="0.25">
      <c r="B28">
        <v>10055.722672186987</v>
      </c>
      <c r="C28">
        <v>222.18</v>
      </c>
      <c r="D28">
        <v>193.49</v>
      </c>
      <c r="E28">
        <v>57.65</v>
      </c>
      <c r="F28">
        <v>2.21</v>
      </c>
      <c r="G28">
        <v>0</v>
      </c>
      <c r="H28">
        <v>578.00843550000002</v>
      </c>
      <c r="I28">
        <v>0</v>
      </c>
      <c r="R28">
        <v>10055.722672186987</v>
      </c>
      <c r="S28">
        <f>C27</f>
        <v>0</v>
      </c>
      <c r="T28">
        <f>D27</f>
        <v>0</v>
      </c>
      <c r="U28">
        <f>E27</f>
        <v>0</v>
      </c>
      <c r="V28">
        <f>G27</f>
        <v>0</v>
      </c>
      <c r="W28">
        <f>H27</f>
        <v>337.11867549999999</v>
      </c>
      <c r="X28">
        <f t="shared" si="0"/>
        <v>0</v>
      </c>
    </row>
    <row r="29" spans="2:24" x14ac:dyDescent="0.25">
      <c r="B29">
        <v>31715.817605477143</v>
      </c>
      <c r="C29">
        <v>391.13</v>
      </c>
      <c r="D29">
        <v>205.05</v>
      </c>
      <c r="E29">
        <v>9.6</v>
      </c>
      <c r="F29">
        <v>0</v>
      </c>
      <c r="G29">
        <v>0</v>
      </c>
      <c r="H29">
        <v>586.16659319999997</v>
      </c>
      <c r="I29">
        <v>0</v>
      </c>
      <c r="R29">
        <v>31715.817605477143</v>
      </c>
      <c r="S29">
        <f>C28</f>
        <v>222.18</v>
      </c>
      <c r="T29">
        <f>D28</f>
        <v>193.49</v>
      </c>
      <c r="U29">
        <f>E28</f>
        <v>57.65</v>
      </c>
      <c r="V29">
        <f>G28</f>
        <v>0</v>
      </c>
      <c r="W29">
        <f>H28</f>
        <v>578.00843550000002</v>
      </c>
      <c r="X29">
        <f t="shared" si="0"/>
        <v>0</v>
      </c>
    </row>
    <row r="30" spans="2:24" x14ac:dyDescent="0.25">
      <c r="B30">
        <v>38235.723621434299</v>
      </c>
      <c r="C30">
        <v>300.23</v>
      </c>
      <c r="D30">
        <v>31.44</v>
      </c>
      <c r="E30">
        <v>8.52</v>
      </c>
      <c r="F30">
        <v>0</v>
      </c>
      <c r="G30">
        <v>0</v>
      </c>
      <c r="H30">
        <v>162.75857400000001</v>
      </c>
      <c r="I30">
        <v>0</v>
      </c>
      <c r="R30">
        <v>38235.723621434299</v>
      </c>
      <c r="S30">
        <f>C29</f>
        <v>391.13</v>
      </c>
      <c r="T30">
        <f>D29</f>
        <v>205.05</v>
      </c>
      <c r="U30">
        <f>E29</f>
        <v>9.6</v>
      </c>
      <c r="V30">
        <f>G29</f>
        <v>0</v>
      </c>
      <c r="W30">
        <f>H29</f>
        <v>586.16659319999997</v>
      </c>
      <c r="X30">
        <f t="shared" si="0"/>
        <v>0</v>
      </c>
    </row>
    <row r="31" spans="2:24" x14ac:dyDescent="0.25">
      <c r="B31">
        <v>13696.059230819601</v>
      </c>
      <c r="C31">
        <v>0</v>
      </c>
      <c r="D31">
        <v>0</v>
      </c>
      <c r="E31">
        <v>0</v>
      </c>
      <c r="F31">
        <v>0</v>
      </c>
      <c r="G31">
        <v>0</v>
      </c>
      <c r="H31">
        <v>830.51084609999998</v>
      </c>
      <c r="I31">
        <v>0</v>
      </c>
      <c r="R31">
        <v>13696.059230819601</v>
      </c>
      <c r="S31">
        <f>C30</f>
        <v>300.23</v>
      </c>
      <c r="T31">
        <f>D30</f>
        <v>31.44</v>
      </c>
      <c r="U31">
        <f>E30</f>
        <v>8.52</v>
      </c>
      <c r="V31">
        <f>G30</f>
        <v>0</v>
      </c>
      <c r="W31">
        <f>H30</f>
        <v>162.75857400000001</v>
      </c>
      <c r="X31">
        <f t="shared" si="0"/>
        <v>0</v>
      </c>
    </row>
    <row r="32" spans="2:24" x14ac:dyDescent="0.25">
      <c r="B32">
        <v>28085.446810698882</v>
      </c>
      <c r="C32">
        <v>0</v>
      </c>
      <c r="D32">
        <v>0</v>
      </c>
      <c r="E32">
        <v>0</v>
      </c>
      <c r="F32">
        <v>0</v>
      </c>
      <c r="G32">
        <v>0</v>
      </c>
      <c r="H32">
        <v>309.4455155</v>
      </c>
      <c r="I32">
        <v>0</v>
      </c>
      <c r="R32">
        <v>28085.446810698882</v>
      </c>
      <c r="S32">
        <f>C31</f>
        <v>0</v>
      </c>
      <c r="T32">
        <f>D31</f>
        <v>0</v>
      </c>
      <c r="U32">
        <f>E31</f>
        <v>0</v>
      </c>
      <c r="V32">
        <f>G31</f>
        <v>0</v>
      </c>
      <c r="W32">
        <f>H31</f>
        <v>830.51084609999998</v>
      </c>
      <c r="X32">
        <f t="shared" si="0"/>
        <v>0</v>
      </c>
    </row>
    <row r="33" spans="2:24" x14ac:dyDescent="0.25">
      <c r="B33">
        <v>9811.2001422636404</v>
      </c>
      <c r="C33">
        <v>0</v>
      </c>
      <c r="D33">
        <v>0</v>
      </c>
      <c r="E33">
        <v>0</v>
      </c>
      <c r="F33">
        <v>0</v>
      </c>
      <c r="G33">
        <v>0</v>
      </c>
      <c r="H33">
        <v>21.15763158</v>
      </c>
      <c r="I33">
        <v>0</v>
      </c>
      <c r="R33">
        <v>9811.2001422636404</v>
      </c>
      <c r="S33">
        <f>C32</f>
        <v>0</v>
      </c>
      <c r="T33">
        <f>D32</f>
        <v>0</v>
      </c>
      <c r="U33">
        <f>E32</f>
        <v>0</v>
      </c>
      <c r="V33">
        <f>G32</f>
        <v>0</v>
      </c>
      <c r="W33">
        <f>H32</f>
        <v>309.4455155</v>
      </c>
      <c r="X33">
        <f t="shared" si="0"/>
        <v>0</v>
      </c>
    </row>
    <row r="34" spans="2:24" x14ac:dyDescent="0.25">
      <c r="B34">
        <v>686.03820829316749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R34">
        <v>686.03820829316749</v>
      </c>
      <c r="S34">
        <f>C33</f>
        <v>0</v>
      </c>
      <c r="T34">
        <f>D33</f>
        <v>0</v>
      </c>
      <c r="U34">
        <f>E33</f>
        <v>0</v>
      </c>
      <c r="V34">
        <f>G33</f>
        <v>0</v>
      </c>
      <c r="W34">
        <f>H33</f>
        <v>21.15763158</v>
      </c>
      <c r="X34">
        <f t="shared" si="0"/>
        <v>0</v>
      </c>
    </row>
    <row r="35" spans="2:24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R35">
        <v>0</v>
      </c>
      <c r="S35">
        <f>C34</f>
        <v>0</v>
      </c>
      <c r="T35">
        <f>D34</f>
        <v>0</v>
      </c>
      <c r="U35">
        <f>E34</f>
        <v>0</v>
      </c>
      <c r="V35">
        <f>G34</f>
        <v>0</v>
      </c>
      <c r="W35">
        <f>H34</f>
        <v>0</v>
      </c>
      <c r="X35">
        <f t="shared" si="0"/>
        <v>0</v>
      </c>
    </row>
    <row r="36" spans="2:24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R36">
        <v>0</v>
      </c>
      <c r="S36">
        <f>C35</f>
        <v>0</v>
      </c>
      <c r="T36">
        <f>D35</f>
        <v>0</v>
      </c>
      <c r="U36">
        <f>E35</f>
        <v>0</v>
      </c>
      <c r="V36">
        <f>G35</f>
        <v>0</v>
      </c>
      <c r="W36">
        <f>H35</f>
        <v>0</v>
      </c>
      <c r="X36">
        <f t="shared" si="0"/>
        <v>0</v>
      </c>
    </row>
    <row r="37" spans="2:24" x14ac:dyDescent="0.25">
      <c r="B37">
        <v>0</v>
      </c>
      <c r="C37">
        <v>0</v>
      </c>
      <c r="D37">
        <v>108.65</v>
      </c>
      <c r="E37">
        <v>50.05</v>
      </c>
      <c r="F37">
        <v>0</v>
      </c>
      <c r="G37">
        <v>0</v>
      </c>
      <c r="H37">
        <v>140.66999999999999</v>
      </c>
      <c r="I37">
        <v>0</v>
      </c>
      <c r="R37">
        <v>0</v>
      </c>
      <c r="S37">
        <f>C36</f>
        <v>0</v>
      </c>
      <c r="T37">
        <f>D36</f>
        <v>0</v>
      </c>
      <c r="U37">
        <f>E36</f>
        <v>0</v>
      </c>
      <c r="V37">
        <f>G36</f>
        <v>0</v>
      </c>
      <c r="W37">
        <f>H36</f>
        <v>0</v>
      </c>
      <c r="X37">
        <f t="shared" si="0"/>
        <v>0</v>
      </c>
    </row>
    <row r="38" spans="2:24" x14ac:dyDescent="0.25">
      <c r="B38">
        <v>8841.6907454261127</v>
      </c>
      <c r="C38">
        <v>103.78</v>
      </c>
      <c r="D38">
        <v>290.04000000000002</v>
      </c>
      <c r="E38">
        <v>192.36</v>
      </c>
      <c r="F38">
        <v>17.96</v>
      </c>
      <c r="G38">
        <v>0</v>
      </c>
      <c r="H38">
        <v>210.69</v>
      </c>
      <c r="I38">
        <v>39.299999999999997</v>
      </c>
      <c r="R38">
        <v>8841.6907454261127</v>
      </c>
      <c r="S38">
        <f>C37</f>
        <v>0</v>
      </c>
      <c r="T38">
        <f>D37</f>
        <v>108.65</v>
      </c>
      <c r="U38">
        <f>E37</f>
        <v>50.05</v>
      </c>
      <c r="V38">
        <f>G37</f>
        <v>0</v>
      </c>
      <c r="W38">
        <f>H37</f>
        <v>140.66999999999999</v>
      </c>
      <c r="X38">
        <f t="shared" si="0"/>
        <v>0</v>
      </c>
    </row>
    <row r="39" spans="2:24" x14ac:dyDescent="0.25">
      <c r="B39">
        <v>22777.029413220676</v>
      </c>
      <c r="C39">
        <v>73.790000000000006</v>
      </c>
      <c r="D39">
        <v>196.78</v>
      </c>
      <c r="E39">
        <v>140.35</v>
      </c>
      <c r="F39">
        <v>23.33</v>
      </c>
      <c r="G39">
        <v>0</v>
      </c>
      <c r="H39">
        <v>2296.1260980000002</v>
      </c>
      <c r="I39">
        <v>19.48</v>
      </c>
      <c r="R39">
        <v>22777.029413220676</v>
      </c>
      <c r="S39">
        <f>C38</f>
        <v>103.78</v>
      </c>
      <c r="T39">
        <f>D38</f>
        <v>290.04000000000002</v>
      </c>
      <c r="U39">
        <f>E38</f>
        <v>192.36</v>
      </c>
      <c r="V39">
        <f>G38</f>
        <v>0</v>
      </c>
      <c r="W39">
        <f>H38</f>
        <v>210.69</v>
      </c>
      <c r="X39">
        <f t="shared" si="0"/>
        <v>39.299999999999997</v>
      </c>
    </row>
    <row r="40" spans="2:24" x14ac:dyDescent="0.25">
      <c r="B40">
        <v>82319.897569697103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R40">
        <v>82319.897569697103</v>
      </c>
      <c r="S40">
        <f>C39</f>
        <v>73.790000000000006</v>
      </c>
      <c r="T40">
        <f>D39</f>
        <v>196.78</v>
      </c>
      <c r="U40">
        <f>E39</f>
        <v>140.35</v>
      </c>
      <c r="V40">
        <f>G39</f>
        <v>0</v>
      </c>
      <c r="W40">
        <f>H39</f>
        <v>2296.1260980000002</v>
      </c>
      <c r="X40">
        <f t="shared" si="0"/>
        <v>19.48</v>
      </c>
    </row>
    <row r="41" spans="2:24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R41">
        <v>0</v>
      </c>
      <c r="S41">
        <f>C40</f>
        <v>0</v>
      </c>
      <c r="T41">
        <f>D40</f>
        <v>0</v>
      </c>
      <c r="U41">
        <f>E40</f>
        <v>0</v>
      </c>
      <c r="V41">
        <f>G40</f>
        <v>0</v>
      </c>
      <c r="W41">
        <f>H40</f>
        <v>0</v>
      </c>
      <c r="X41">
        <f t="shared" si="0"/>
        <v>0</v>
      </c>
    </row>
    <row r="42" spans="2:24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198.32187189999999</v>
      </c>
      <c r="I42">
        <v>0</v>
      </c>
      <c r="R42">
        <v>0</v>
      </c>
      <c r="S42">
        <f>C41</f>
        <v>0</v>
      </c>
      <c r="T42">
        <f>D41</f>
        <v>0</v>
      </c>
      <c r="U42">
        <f>E41</f>
        <v>0</v>
      </c>
      <c r="V42">
        <f>G41</f>
        <v>0</v>
      </c>
      <c r="W42">
        <f>H41</f>
        <v>0</v>
      </c>
      <c r="X42">
        <f t="shared" si="0"/>
        <v>0</v>
      </c>
    </row>
    <row r="43" spans="2:24" x14ac:dyDescent="0.25">
      <c r="B43">
        <v>5911.9686492860837</v>
      </c>
      <c r="C43">
        <v>0</v>
      </c>
      <c r="D43">
        <v>0</v>
      </c>
      <c r="E43">
        <v>0</v>
      </c>
      <c r="F43">
        <v>0</v>
      </c>
      <c r="G43">
        <v>0</v>
      </c>
      <c r="H43">
        <v>90.297015500000001</v>
      </c>
      <c r="I43">
        <v>0</v>
      </c>
      <c r="R43">
        <v>5911.9686492860837</v>
      </c>
      <c r="S43">
        <f>C42</f>
        <v>0</v>
      </c>
      <c r="T43">
        <f>D42</f>
        <v>0</v>
      </c>
      <c r="U43">
        <f>E42</f>
        <v>0</v>
      </c>
      <c r="V43">
        <f>G42</f>
        <v>0</v>
      </c>
      <c r="W43">
        <f>H42</f>
        <v>198.32187189999999</v>
      </c>
      <c r="X43">
        <f t="shared" si="0"/>
        <v>0</v>
      </c>
    </row>
    <row r="44" spans="2:24" x14ac:dyDescent="0.25">
      <c r="B44">
        <v>3030.0003573135732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R44">
        <v>3030.0003573135732</v>
      </c>
      <c r="S44">
        <f>C43</f>
        <v>0</v>
      </c>
      <c r="T44">
        <f>D43</f>
        <v>0</v>
      </c>
      <c r="U44">
        <f>E43</f>
        <v>0</v>
      </c>
      <c r="V44">
        <f>G43</f>
        <v>0</v>
      </c>
      <c r="W44">
        <f>H43</f>
        <v>90.297015500000001</v>
      </c>
      <c r="X44">
        <f t="shared" si="0"/>
        <v>0</v>
      </c>
    </row>
    <row r="45" spans="2:24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R45">
        <v>0</v>
      </c>
      <c r="S45">
        <f>C44</f>
        <v>0</v>
      </c>
      <c r="T45">
        <f>D44</f>
        <v>0</v>
      </c>
      <c r="U45">
        <f>E44</f>
        <v>0</v>
      </c>
      <c r="V45">
        <f>G44</f>
        <v>0</v>
      </c>
      <c r="W45">
        <f>H44</f>
        <v>0</v>
      </c>
      <c r="X45">
        <f t="shared" si="0"/>
        <v>0</v>
      </c>
    </row>
    <row r="46" spans="2:24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R46">
        <v>0</v>
      </c>
      <c r="S46">
        <f>C45</f>
        <v>0</v>
      </c>
      <c r="T46">
        <f>D45</f>
        <v>0</v>
      </c>
      <c r="U46">
        <f>E45</f>
        <v>0</v>
      </c>
      <c r="V46">
        <f>G45</f>
        <v>0</v>
      </c>
      <c r="W46">
        <f>H45</f>
        <v>0</v>
      </c>
      <c r="X46">
        <f t="shared" si="0"/>
        <v>0</v>
      </c>
    </row>
    <row r="47" spans="2:24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R47">
        <v>0</v>
      </c>
      <c r="S47">
        <f>C46</f>
        <v>0</v>
      </c>
      <c r="T47">
        <f>D46</f>
        <v>0</v>
      </c>
      <c r="U47">
        <f>E46</f>
        <v>0</v>
      </c>
      <c r="V47">
        <f>G46</f>
        <v>0</v>
      </c>
      <c r="W47">
        <f>H46</f>
        <v>0</v>
      </c>
      <c r="X47">
        <f t="shared" si="0"/>
        <v>0</v>
      </c>
    </row>
    <row r="48" spans="2:24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R48">
        <v>0</v>
      </c>
      <c r="S48">
        <f>C47</f>
        <v>0</v>
      </c>
      <c r="T48">
        <f>D47</f>
        <v>0</v>
      </c>
      <c r="U48">
        <f>E47</f>
        <v>0</v>
      </c>
      <c r="V48">
        <f>G47</f>
        <v>0</v>
      </c>
      <c r="W48">
        <f>H47</f>
        <v>0</v>
      </c>
      <c r="X48">
        <f t="shared" si="0"/>
        <v>0</v>
      </c>
    </row>
    <row r="49" spans="2:24" x14ac:dyDescent="0.25">
      <c r="B49">
        <v>0</v>
      </c>
      <c r="C49">
        <v>1779.200000000001</v>
      </c>
      <c r="D49">
        <v>0</v>
      </c>
      <c r="E49">
        <v>0</v>
      </c>
      <c r="F49">
        <v>0</v>
      </c>
      <c r="G49">
        <v>1190.099999999997</v>
      </c>
      <c r="H49">
        <v>0</v>
      </c>
      <c r="I49">
        <v>0</v>
      </c>
      <c r="R49">
        <v>0</v>
      </c>
      <c r="S49">
        <f>C48</f>
        <v>0</v>
      </c>
      <c r="T49">
        <f>D48</f>
        <v>0</v>
      </c>
      <c r="U49">
        <f>E48</f>
        <v>0</v>
      </c>
      <c r="V49">
        <f>G48</f>
        <v>0</v>
      </c>
      <c r="W49">
        <f>H48</f>
        <v>0</v>
      </c>
      <c r="X49">
        <f t="shared" si="0"/>
        <v>0</v>
      </c>
    </row>
    <row r="50" spans="2:24" x14ac:dyDescent="0.25">
      <c r="B50">
        <v>94341.000245033079</v>
      </c>
      <c r="C50">
        <v>150.54933302901179</v>
      </c>
      <c r="D50">
        <v>0</v>
      </c>
      <c r="E50">
        <v>0</v>
      </c>
      <c r="F50">
        <v>0</v>
      </c>
      <c r="G50">
        <v>325.83967708729762</v>
      </c>
      <c r="H50">
        <v>0</v>
      </c>
      <c r="I50">
        <v>0</v>
      </c>
      <c r="R50">
        <v>94341.000245033079</v>
      </c>
      <c r="S50">
        <f>C49</f>
        <v>1779.200000000001</v>
      </c>
      <c r="T50">
        <f>D49</f>
        <v>0</v>
      </c>
      <c r="U50">
        <f>E49</f>
        <v>0</v>
      </c>
      <c r="V50">
        <f>G49</f>
        <v>1190.099999999997</v>
      </c>
      <c r="W50">
        <f>H49</f>
        <v>0</v>
      </c>
      <c r="X50">
        <f t="shared" si="0"/>
        <v>0</v>
      </c>
    </row>
    <row r="51" spans="2:24" x14ac:dyDescent="0.25">
      <c r="B51">
        <v>14186.971360830277</v>
      </c>
      <c r="C51">
        <v>424.3331669709894</v>
      </c>
      <c r="D51">
        <v>0</v>
      </c>
      <c r="E51">
        <v>0</v>
      </c>
      <c r="F51">
        <v>0</v>
      </c>
      <c r="G51">
        <v>1019.8490729127</v>
      </c>
      <c r="H51">
        <v>739.17999999999881</v>
      </c>
      <c r="I51">
        <v>0</v>
      </c>
      <c r="R51">
        <v>14186.971360830277</v>
      </c>
      <c r="S51">
        <f>C50</f>
        <v>150.54933302901179</v>
      </c>
      <c r="T51">
        <f>D50</f>
        <v>0</v>
      </c>
      <c r="U51">
        <f>E50</f>
        <v>0</v>
      </c>
      <c r="V51">
        <f>G50</f>
        <v>325.83967708729762</v>
      </c>
      <c r="W51">
        <f>H50</f>
        <v>0</v>
      </c>
      <c r="X51">
        <f t="shared" si="0"/>
        <v>0</v>
      </c>
    </row>
    <row r="52" spans="2:24" x14ac:dyDescent="0.25">
      <c r="B52">
        <v>70512.25382989613</v>
      </c>
      <c r="C52">
        <v>0</v>
      </c>
      <c r="D52">
        <v>0</v>
      </c>
      <c r="E52">
        <v>0</v>
      </c>
      <c r="F52">
        <v>0</v>
      </c>
      <c r="G52">
        <v>0</v>
      </c>
      <c r="H52">
        <v>203.9400000000002</v>
      </c>
      <c r="I52">
        <v>0</v>
      </c>
      <c r="R52">
        <v>70512.25382989613</v>
      </c>
      <c r="S52">
        <f>C51</f>
        <v>424.3331669709894</v>
      </c>
      <c r="T52">
        <f>D51</f>
        <v>0</v>
      </c>
      <c r="U52">
        <f>E51</f>
        <v>0</v>
      </c>
      <c r="V52">
        <f>G51</f>
        <v>1019.8490729127</v>
      </c>
      <c r="W52">
        <f>H51</f>
        <v>739.17999999999881</v>
      </c>
      <c r="X52">
        <f t="shared" si="0"/>
        <v>0</v>
      </c>
    </row>
    <row r="58" spans="2:24" x14ac:dyDescent="0.25">
      <c r="R58" t="s">
        <v>23</v>
      </c>
    </row>
    <row r="59" spans="2:24" ht="15.75" thickBot="1" x14ac:dyDescent="0.3"/>
    <row r="60" spans="2:24" x14ac:dyDescent="0.25">
      <c r="R60" s="10" t="s">
        <v>24</v>
      </c>
      <c r="S60" s="10"/>
    </row>
    <row r="61" spans="2:24" x14ac:dyDescent="0.25">
      <c r="R61" s="7" t="s">
        <v>25</v>
      </c>
      <c r="S61" s="7">
        <v>0.99673421953172037</v>
      </c>
    </row>
    <row r="62" spans="2:24" x14ac:dyDescent="0.25">
      <c r="R62" s="7" t="s">
        <v>26</v>
      </c>
      <c r="S62" s="7">
        <v>0.99347910438550779</v>
      </c>
    </row>
    <row r="63" spans="2:24" x14ac:dyDescent="0.25">
      <c r="R63" s="7" t="s">
        <v>27</v>
      </c>
      <c r="S63" s="7">
        <v>0.97053233820611984</v>
      </c>
    </row>
    <row r="64" spans="2:24" x14ac:dyDescent="0.25">
      <c r="R64" s="7" t="s">
        <v>28</v>
      </c>
      <c r="S64" s="7">
        <v>2274.6092652395878</v>
      </c>
    </row>
    <row r="65" spans="18:26" ht="15.75" thickBot="1" x14ac:dyDescent="0.3">
      <c r="R65" s="8" t="s">
        <v>29</v>
      </c>
      <c r="S65" s="8">
        <v>51</v>
      </c>
    </row>
    <row r="67" spans="18:26" ht="15.75" thickBot="1" x14ac:dyDescent="0.3">
      <c r="R67" t="s">
        <v>30</v>
      </c>
    </row>
    <row r="68" spans="18:26" x14ac:dyDescent="0.25">
      <c r="R68" s="9"/>
      <c r="S68" s="9" t="s">
        <v>35</v>
      </c>
      <c r="T68" s="9" t="s">
        <v>36</v>
      </c>
      <c r="U68" s="9" t="s">
        <v>37</v>
      </c>
      <c r="V68" s="9" t="s">
        <v>38</v>
      </c>
      <c r="W68" s="9" t="s">
        <v>39</v>
      </c>
    </row>
    <row r="69" spans="18:26" x14ac:dyDescent="0.25">
      <c r="R69" s="7" t="s">
        <v>31</v>
      </c>
      <c r="S69" s="7">
        <v>6</v>
      </c>
      <c r="T69" s="7">
        <v>35471341251.60463</v>
      </c>
      <c r="U69" s="7">
        <v>5911890208.6007719</v>
      </c>
      <c r="V69" s="7">
        <v>1142.6487592182837</v>
      </c>
      <c r="W69" s="7">
        <v>1.3709526764968043E-46</v>
      </c>
    </row>
    <row r="70" spans="18:26" x14ac:dyDescent="0.25">
      <c r="R70" s="7" t="s">
        <v>32</v>
      </c>
      <c r="S70" s="7">
        <v>45</v>
      </c>
      <c r="T70" s="7">
        <v>232823128.92811993</v>
      </c>
      <c r="U70" s="7">
        <v>5173847.3095137766</v>
      </c>
      <c r="V70" s="7"/>
      <c r="W70" s="7"/>
    </row>
    <row r="71" spans="18:26" ht="15.75" thickBot="1" x14ac:dyDescent="0.3">
      <c r="R71" s="8" t="s">
        <v>33</v>
      </c>
      <c r="S71" s="8">
        <v>51</v>
      </c>
      <c r="T71" s="8">
        <v>35704164380.532753</v>
      </c>
      <c r="U71" s="8"/>
      <c r="V71" s="8"/>
      <c r="W71" s="8"/>
    </row>
    <row r="72" spans="18:26" ht="15.75" thickBot="1" x14ac:dyDescent="0.3"/>
    <row r="73" spans="18:26" x14ac:dyDescent="0.25">
      <c r="R73" s="9"/>
      <c r="S73" s="9" t="s">
        <v>40</v>
      </c>
      <c r="T73" s="9" t="s">
        <v>28</v>
      </c>
      <c r="U73" s="9" t="s">
        <v>41</v>
      </c>
      <c r="V73" s="9" t="s">
        <v>42</v>
      </c>
      <c r="W73" s="9" t="s">
        <v>43</v>
      </c>
      <c r="X73" s="9" t="s">
        <v>44</v>
      </c>
      <c r="Y73" s="9" t="s">
        <v>45</v>
      </c>
      <c r="Z73" s="9" t="s">
        <v>46</v>
      </c>
    </row>
    <row r="74" spans="18:26" x14ac:dyDescent="0.25">
      <c r="R74" s="7" t="s">
        <v>34</v>
      </c>
      <c r="S74" s="7">
        <v>0</v>
      </c>
      <c r="T74" s="7" t="e">
        <v>#N/A</v>
      </c>
      <c r="U74" s="7" t="e">
        <v>#N/A</v>
      </c>
      <c r="V74" s="7" t="e">
        <v>#N/A</v>
      </c>
      <c r="W74" s="7" t="e">
        <v>#N/A</v>
      </c>
      <c r="X74" s="7" t="e">
        <v>#N/A</v>
      </c>
      <c r="Y74" s="7" t="e">
        <v>#N/A</v>
      </c>
      <c r="Z74" s="7" t="e">
        <v>#N/A</v>
      </c>
    </row>
    <row r="75" spans="18:26" x14ac:dyDescent="0.25">
      <c r="R75" s="7" t="s">
        <v>12</v>
      </c>
      <c r="S75" s="7">
        <v>30.660199184347714</v>
      </c>
      <c r="T75" s="7">
        <v>2.2602897212494426</v>
      </c>
      <c r="U75" s="7">
        <v>13.56472088339161</v>
      </c>
      <c r="V75" s="7">
        <v>1.656188921010283E-17</v>
      </c>
      <c r="W75" s="7">
        <v>26.10774199692667</v>
      </c>
      <c r="X75" s="7">
        <v>35.212656371768759</v>
      </c>
      <c r="Y75" s="7">
        <v>26.10774199692667</v>
      </c>
      <c r="Z75" s="7">
        <v>35.212656371768759</v>
      </c>
    </row>
    <row r="76" spans="18:26" x14ac:dyDescent="0.25">
      <c r="R76" s="7" t="s">
        <v>13</v>
      </c>
      <c r="S76" s="7">
        <v>31.393427830921063</v>
      </c>
      <c r="T76" s="7">
        <v>3.0607092151529698</v>
      </c>
      <c r="U76" s="7">
        <v>10.256912899630704</v>
      </c>
      <c r="V76" s="7">
        <v>2.3351041976482189E-13</v>
      </c>
      <c r="W76" s="7">
        <v>25.228843028302634</v>
      </c>
      <c r="X76" s="7">
        <v>37.558012633539491</v>
      </c>
      <c r="Y76" s="7">
        <v>25.228843028302634</v>
      </c>
      <c r="Z76" s="7">
        <v>37.558012633539491</v>
      </c>
    </row>
    <row r="77" spans="18:26" x14ac:dyDescent="0.25">
      <c r="R77" s="7" t="s">
        <v>14</v>
      </c>
      <c r="S77" s="7">
        <v>15.693758854459128</v>
      </c>
      <c r="T77" s="7">
        <v>15.142695552230498</v>
      </c>
      <c r="U77" s="7">
        <v>1.0363913611237769</v>
      </c>
      <c r="V77" s="7">
        <v>0.30555693046582355</v>
      </c>
      <c r="W77" s="7">
        <v>-14.805195574079226</v>
      </c>
      <c r="X77" s="7">
        <v>46.192713282997481</v>
      </c>
      <c r="Y77" s="7">
        <v>-14.805195574079226</v>
      </c>
      <c r="Z77" s="7">
        <v>46.192713282997481</v>
      </c>
    </row>
    <row r="78" spans="18:26" x14ac:dyDescent="0.25">
      <c r="R78" s="7" t="s">
        <v>16</v>
      </c>
      <c r="S78" s="7">
        <v>33.338929583678421</v>
      </c>
      <c r="T78" s="7">
        <v>2.711738540000646</v>
      </c>
      <c r="U78" s="7">
        <v>12.294300903976708</v>
      </c>
      <c r="V78" s="7">
        <v>5.5062185260857904E-16</v>
      </c>
      <c r="W78" s="7">
        <v>27.877207800504323</v>
      </c>
      <c r="X78" s="7">
        <v>38.80065136685252</v>
      </c>
      <c r="Y78" s="7">
        <v>27.877207800504323</v>
      </c>
      <c r="Z78" s="7">
        <v>38.80065136685252</v>
      </c>
    </row>
    <row r="79" spans="18:26" x14ac:dyDescent="0.25">
      <c r="R79" s="7" t="s">
        <v>17</v>
      </c>
      <c r="S79" s="7">
        <v>31.416476109339651</v>
      </c>
      <c r="T79" s="7">
        <v>0.84361133353393336</v>
      </c>
      <c r="U79" s="7">
        <v>37.240462355732397</v>
      </c>
      <c r="V79" s="7">
        <v>1.8583576631390122E-35</v>
      </c>
      <c r="W79" s="7">
        <v>29.717355663570668</v>
      </c>
      <c r="X79" s="7">
        <v>33.115596555108638</v>
      </c>
      <c r="Y79" s="7">
        <v>29.717355663570668</v>
      </c>
      <c r="Z79" s="7">
        <v>33.115596555108638</v>
      </c>
    </row>
    <row r="80" spans="18:26" ht="15.75" thickBot="1" x14ac:dyDescent="0.3">
      <c r="R80" s="8" t="s">
        <v>18</v>
      </c>
      <c r="S80" s="8">
        <v>14.644362140841574</v>
      </c>
      <c r="T80" s="8">
        <v>41.229236318802677</v>
      </c>
      <c r="U80" s="8">
        <v>0.35519363074311866</v>
      </c>
      <c r="V80" s="8">
        <v>0.72410401452951945</v>
      </c>
      <c r="W80" s="8">
        <v>-68.39558244982814</v>
      </c>
      <c r="X80" s="8">
        <v>97.684306731511299</v>
      </c>
      <c r="Y80" s="8">
        <v>-68.39558244982814</v>
      </c>
      <c r="Z80" s="8">
        <v>97.684306731511299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9CCE-AADA-4B9F-830C-34D940827310}">
  <dimension ref="A2:AY130"/>
  <sheetViews>
    <sheetView tabSelected="1" workbookViewId="0">
      <selection activeCell="D1" sqref="D1"/>
    </sheetView>
  </sheetViews>
  <sheetFormatPr defaultRowHeight="15" x14ac:dyDescent="0.25"/>
  <cols>
    <col min="1" max="1" width="10.42578125" bestFit="1" customWidth="1"/>
    <col min="6" max="7" width="10.7109375" bestFit="1" customWidth="1"/>
    <col min="8" max="8" width="9.140625" bestFit="1" customWidth="1"/>
    <col min="9" max="9" width="11.7109375" bestFit="1" customWidth="1"/>
    <col min="10" max="10" width="10.7109375" bestFit="1" customWidth="1"/>
    <col min="11" max="11" width="11.7109375" bestFit="1" customWidth="1"/>
    <col min="12" max="12" width="9.140625" bestFit="1" customWidth="1"/>
    <col min="14" max="14" width="11.7109375" bestFit="1" customWidth="1"/>
    <col min="17" max="17" width="15.42578125" bestFit="1" customWidth="1"/>
  </cols>
  <sheetData>
    <row r="2" spans="1:51" x14ac:dyDescent="0.25">
      <c r="S2" t="s">
        <v>20</v>
      </c>
      <c r="AB2">
        <v>30.660199184347714</v>
      </c>
      <c r="AC2">
        <v>31.393427830921063</v>
      </c>
      <c r="AD2">
        <v>15.693758854459128</v>
      </c>
      <c r="AE2">
        <v>0</v>
      </c>
      <c r="AF2">
        <v>33.338929583678421</v>
      </c>
      <c r="AG2">
        <v>31.416476109339651</v>
      </c>
      <c r="AH2">
        <v>14.644362140841574</v>
      </c>
      <c r="AK2" t="s">
        <v>47</v>
      </c>
      <c r="AS2" t="s">
        <v>55</v>
      </c>
    </row>
    <row r="3" spans="1:51" ht="75" x14ac:dyDescent="0.25">
      <c r="A3" t="s">
        <v>0</v>
      </c>
      <c r="B3" t="s">
        <v>1</v>
      </c>
      <c r="C3" t="s">
        <v>2</v>
      </c>
      <c r="D3" s="2" t="s">
        <v>3</v>
      </c>
      <c r="E3" t="s">
        <v>4</v>
      </c>
      <c r="F3" s="3" t="s">
        <v>7</v>
      </c>
      <c r="G3" s="4" t="s">
        <v>6</v>
      </c>
      <c r="H3" s="3" t="s">
        <v>8</v>
      </c>
      <c r="I3" s="3" t="s">
        <v>9</v>
      </c>
      <c r="J3" s="5" t="s">
        <v>10</v>
      </c>
      <c r="K3" s="6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12</v>
      </c>
      <c r="U3" s="2" t="s">
        <v>13</v>
      </c>
      <c r="V3" s="2" t="s">
        <v>14</v>
      </c>
      <c r="W3" s="2" t="s">
        <v>15</v>
      </c>
      <c r="X3" s="2" t="s">
        <v>16</v>
      </c>
      <c r="Y3" s="2" t="s">
        <v>17</v>
      </c>
      <c r="Z3" s="2" t="s">
        <v>18</v>
      </c>
      <c r="AB3" s="2" t="s">
        <v>12</v>
      </c>
      <c r="AC3" s="2" t="s">
        <v>13</v>
      </c>
      <c r="AD3" s="2" t="s">
        <v>14</v>
      </c>
      <c r="AE3" s="2" t="s">
        <v>15</v>
      </c>
      <c r="AF3" s="2" t="s">
        <v>16</v>
      </c>
      <c r="AG3" s="2" t="s">
        <v>17</v>
      </c>
      <c r="AH3" s="2" t="s">
        <v>18</v>
      </c>
      <c r="AI3" s="2" t="s">
        <v>21</v>
      </c>
      <c r="AK3" s="2" t="s">
        <v>48</v>
      </c>
      <c r="AL3" s="2" t="s">
        <v>49</v>
      </c>
      <c r="AM3" s="2" t="s">
        <v>50</v>
      </c>
      <c r="AN3" s="2" t="s">
        <v>51</v>
      </c>
      <c r="AO3" s="2" t="s">
        <v>52</v>
      </c>
      <c r="AP3" s="2" t="s">
        <v>53</v>
      </c>
      <c r="AQ3" s="2" t="s">
        <v>54</v>
      </c>
      <c r="AR3" s="2"/>
      <c r="AS3" s="2" t="s">
        <v>48</v>
      </c>
      <c r="AT3" s="2" t="s">
        <v>49</v>
      </c>
      <c r="AU3" s="2" t="s">
        <v>50</v>
      </c>
      <c r="AV3" s="2" t="s">
        <v>51</v>
      </c>
      <c r="AW3" s="2" t="s">
        <v>52</v>
      </c>
      <c r="AX3" s="2" t="s">
        <v>53</v>
      </c>
      <c r="AY3" s="2" t="s">
        <v>54</v>
      </c>
    </row>
    <row r="4" spans="1:51" x14ac:dyDescent="0.25">
      <c r="A4" s="1">
        <v>42370</v>
      </c>
      <c r="B4">
        <f>YEAR(A4)</f>
        <v>2016</v>
      </c>
      <c r="C4">
        <f>MONTH(A4)</f>
        <v>1</v>
      </c>
      <c r="D4">
        <v>8.6849926039999996</v>
      </c>
      <c r="E4">
        <v>2016</v>
      </c>
      <c r="F4">
        <v>12302.327456517134</v>
      </c>
      <c r="G4">
        <v>13687.87229121382</v>
      </c>
      <c r="H4">
        <f>$D4*F4</f>
        <v>106845.62297183744</v>
      </c>
      <c r="I4">
        <f>$D4*G4</f>
        <v>118879.06961368855</v>
      </c>
      <c r="J4">
        <v>487756.01819999999</v>
      </c>
      <c r="K4">
        <f>SUM(L4:R4)</f>
        <v>405.204815</v>
      </c>
      <c r="L4">
        <v>0</v>
      </c>
      <c r="M4">
        <v>0</v>
      </c>
      <c r="N4">
        <v>0</v>
      </c>
      <c r="O4">
        <v>0</v>
      </c>
      <c r="P4">
        <v>0</v>
      </c>
      <c r="Q4">
        <v>405.204815</v>
      </c>
      <c r="R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f>T4*AB$2</f>
        <v>0</v>
      </c>
      <c r="AC4">
        <f t="shared" ref="AC4:AD4" si="0">U4*AC$2</f>
        <v>0</v>
      </c>
      <c r="AD4">
        <f t="shared" si="0"/>
        <v>0</v>
      </c>
      <c r="AE4">
        <f>W4*AE$2</f>
        <v>0</v>
      </c>
      <c r="AF4">
        <f>X4*AF$2</f>
        <v>0</v>
      </c>
      <c r="AG4">
        <f>Y4*AG$2</f>
        <v>0</v>
      </c>
      <c r="AH4">
        <f>Z4*AH$2</f>
        <v>0</v>
      </c>
      <c r="AI4">
        <f>SUM(AB4:AH4)</f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487756.01819999999</v>
      </c>
      <c r="AQ4">
        <v>0</v>
      </c>
      <c r="AS4">
        <f>AB4*$D4</f>
        <v>0</v>
      </c>
      <c r="AT4">
        <f t="shared" ref="AT4:AY4" si="1">AC4*$D4</f>
        <v>0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</row>
    <row r="5" spans="1:51" x14ac:dyDescent="0.25">
      <c r="A5" s="1">
        <v>42401</v>
      </c>
      <c r="B5">
        <f t="shared" ref="B5:B54" si="2">YEAR(A5)</f>
        <v>2016</v>
      </c>
      <c r="C5">
        <f t="shared" ref="C5:C37" si="3">MONTH(A5)</f>
        <v>2</v>
      </c>
      <c r="D5">
        <v>8.7547642929999991</v>
      </c>
      <c r="E5">
        <v>2016</v>
      </c>
      <c r="F5">
        <v>12302.327456517134</v>
      </c>
      <c r="G5">
        <v>13574.285157369279</v>
      </c>
      <c r="H5">
        <f t="shared" ref="H5:H54" si="4">$D5*F5</f>
        <v>107703.9771371097</v>
      </c>
      <c r="I5">
        <f t="shared" ref="I5:I54" si="5">$D5*G5</f>
        <v>118839.66699873643</v>
      </c>
      <c r="J5">
        <v>449687.31180000002</v>
      </c>
      <c r="K5">
        <f t="shared" ref="K5:K54" si="6">SUM(L5:R5)</f>
        <v>749.7322911</v>
      </c>
      <c r="L5">
        <v>0</v>
      </c>
      <c r="M5">
        <v>0</v>
      </c>
      <c r="N5">
        <v>0</v>
      </c>
      <c r="O5">
        <v>0</v>
      </c>
      <c r="P5">
        <v>0</v>
      </c>
      <c r="Q5">
        <v>749.7322911</v>
      </c>
      <c r="R5">
        <v>0</v>
      </c>
      <c r="S5">
        <f>K4</f>
        <v>405.204815</v>
      </c>
      <c r="T5">
        <f t="shared" ref="T5:Z5" si="7">L4</f>
        <v>0</v>
      </c>
      <c r="U5">
        <f t="shared" si="7"/>
        <v>0</v>
      </c>
      <c r="V5">
        <f t="shared" si="7"/>
        <v>0</v>
      </c>
      <c r="W5">
        <f t="shared" si="7"/>
        <v>0</v>
      </c>
      <c r="X5">
        <f t="shared" si="7"/>
        <v>0</v>
      </c>
      <c r="Y5">
        <f t="shared" si="7"/>
        <v>405.204815</v>
      </c>
      <c r="Z5">
        <f t="shared" si="7"/>
        <v>0</v>
      </c>
      <c r="AB5">
        <f t="shared" ref="AB5:AB54" si="8">T5*AB$2</f>
        <v>0</v>
      </c>
      <c r="AC5">
        <f t="shared" ref="AC5:AC54" si="9">U5*AC$2</f>
        <v>0</v>
      </c>
      <c r="AD5">
        <f t="shared" ref="AD5:AD54" si="10">V5*AD$2</f>
        <v>0</v>
      </c>
      <c r="AE5">
        <f>W5*AE$2</f>
        <v>0</v>
      </c>
      <c r="AF5">
        <f>X5*AF$2</f>
        <v>0</v>
      </c>
      <c r="AG5">
        <f>Y5*AG$2</f>
        <v>12730.107389836892</v>
      </c>
      <c r="AH5">
        <f>Z5*AH$2</f>
        <v>0</v>
      </c>
      <c r="AI5">
        <f t="shared" ref="AI5:AI54" si="11">SUM(AB5:AH5)</f>
        <v>12730.107389836892</v>
      </c>
      <c r="AK5">
        <v>0</v>
      </c>
      <c r="AL5">
        <v>0</v>
      </c>
      <c r="AM5">
        <v>0</v>
      </c>
      <c r="AN5">
        <v>0</v>
      </c>
      <c r="AO5">
        <v>0</v>
      </c>
      <c r="AP5">
        <v>449687.31180000002</v>
      </c>
      <c r="AQ5">
        <v>0</v>
      </c>
      <c r="AS5">
        <f t="shared" ref="AS5:AS54" si="12">AB5*$D5</f>
        <v>0</v>
      </c>
      <c r="AT5">
        <f t="shared" ref="AT5:AT54" si="13">AC5*$D5</f>
        <v>0</v>
      </c>
      <c r="AU5">
        <f t="shared" ref="AU5:AU54" si="14">AD5*$D5</f>
        <v>0</v>
      </c>
      <c r="AV5">
        <f t="shared" ref="AV5:AV54" si="15">AE5*$D5</f>
        <v>0</v>
      </c>
      <c r="AW5">
        <f t="shared" ref="AW5:AW54" si="16">AF5*$D5</f>
        <v>0</v>
      </c>
      <c r="AX5">
        <f t="shared" ref="AX5:AX54" si="17">AG5*$D5</f>
        <v>111449.08962259945</v>
      </c>
      <c r="AY5">
        <f t="shared" ref="AY5:AY54" si="18">AH5*$D5</f>
        <v>0</v>
      </c>
    </row>
    <row r="6" spans="1:51" x14ac:dyDescent="0.25">
      <c r="A6" s="1">
        <v>42430</v>
      </c>
      <c r="B6">
        <f t="shared" si="2"/>
        <v>2016</v>
      </c>
      <c r="C6">
        <f t="shared" si="3"/>
        <v>3</v>
      </c>
      <c r="D6">
        <v>8.7903977189999996</v>
      </c>
      <c r="E6">
        <v>2016</v>
      </c>
      <c r="F6">
        <v>22762.444591970176</v>
      </c>
      <c r="G6">
        <v>26959.951012157017</v>
      </c>
      <c r="H6">
        <f t="shared" si="4"/>
        <v>200090.94102011851</v>
      </c>
      <c r="I6">
        <f t="shared" si="5"/>
        <v>236988.69188161677</v>
      </c>
      <c r="J6">
        <v>273969.94380000001</v>
      </c>
      <c r="K6">
        <f t="shared" si="6"/>
        <v>296.04457739999998</v>
      </c>
      <c r="L6">
        <v>26.09</v>
      </c>
      <c r="M6">
        <v>56.59</v>
      </c>
      <c r="N6">
        <v>0</v>
      </c>
      <c r="O6">
        <v>0</v>
      </c>
      <c r="P6">
        <v>0</v>
      </c>
      <c r="Q6">
        <v>191.84457739999999</v>
      </c>
      <c r="R6">
        <v>21.52</v>
      </c>
      <c r="S6">
        <f t="shared" ref="S6:S54" si="19">L5</f>
        <v>0</v>
      </c>
      <c r="T6">
        <f t="shared" ref="T6:T54" si="20">L5</f>
        <v>0</v>
      </c>
      <c r="U6">
        <f t="shared" ref="U6:U54" si="21">M5</f>
        <v>0</v>
      </c>
      <c r="V6">
        <f t="shared" ref="V6:V54" si="22">N5</f>
        <v>0</v>
      </c>
      <c r="W6">
        <f t="shared" ref="W6:W54" si="23">O5</f>
        <v>0</v>
      </c>
      <c r="X6">
        <f t="shared" ref="X6:X54" si="24">P5</f>
        <v>0</v>
      </c>
      <c r="Y6">
        <f t="shared" ref="Y6:Y54" si="25">Q5</f>
        <v>749.7322911</v>
      </c>
      <c r="Z6">
        <f t="shared" ref="Z6:Z54" si="26">R5</f>
        <v>0</v>
      </c>
      <c r="AB6">
        <f t="shared" si="8"/>
        <v>0</v>
      </c>
      <c r="AC6">
        <f t="shared" si="9"/>
        <v>0</v>
      </c>
      <c r="AD6">
        <f t="shared" si="10"/>
        <v>0</v>
      </c>
      <c r="AE6">
        <f>W6*AE$2</f>
        <v>0</v>
      </c>
      <c r="AF6">
        <f>X6*AF$2</f>
        <v>0</v>
      </c>
      <c r="AG6">
        <f>Y6*AG$2</f>
        <v>23553.946611743631</v>
      </c>
      <c r="AH6">
        <f>Z6*AH$2</f>
        <v>0</v>
      </c>
      <c r="AI6">
        <f t="shared" si="11"/>
        <v>23553.946611743631</v>
      </c>
      <c r="AK6">
        <v>15768.16822</v>
      </c>
      <c r="AL6">
        <v>38230.640590000003</v>
      </c>
      <c r="AM6">
        <v>0</v>
      </c>
      <c r="AN6">
        <v>0</v>
      </c>
      <c r="AO6">
        <v>0</v>
      </c>
      <c r="AP6">
        <v>208503.3763</v>
      </c>
      <c r="AQ6">
        <v>11467.75871</v>
      </c>
      <c r="AS6">
        <f t="shared" si="12"/>
        <v>0</v>
      </c>
      <c r="AT6">
        <f t="shared" si="13"/>
        <v>0</v>
      </c>
      <c r="AU6">
        <f t="shared" si="14"/>
        <v>0</v>
      </c>
      <c r="AV6">
        <f t="shared" si="15"/>
        <v>0</v>
      </c>
      <c r="AW6">
        <f t="shared" si="16"/>
        <v>0</v>
      </c>
      <c r="AX6">
        <f t="shared" si="17"/>
        <v>207048.55856931899</v>
      </c>
      <c r="AY6">
        <f t="shared" si="18"/>
        <v>0</v>
      </c>
    </row>
    <row r="7" spans="1:51" x14ac:dyDescent="0.25">
      <c r="A7" s="1">
        <v>42461</v>
      </c>
      <c r="B7">
        <f t="shared" si="2"/>
        <v>2016</v>
      </c>
      <c r="C7">
        <f t="shared" si="3"/>
        <v>4</v>
      </c>
      <c r="D7">
        <v>8.6821220229999998</v>
      </c>
      <c r="E7">
        <v>2016</v>
      </c>
      <c r="F7">
        <v>8988.1393262837501</v>
      </c>
      <c r="G7">
        <v>9315.5007453826711</v>
      </c>
      <c r="H7">
        <f t="shared" si="4"/>
        <v>78036.122390520526</v>
      </c>
      <c r="I7">
        <f t="shared" si="5"/>
        <v>80878.314176759799</v>
      </c>
      <c r="J7">
        <v>1135378.081</v>
      </c>
      <c r="K7">
        <f t="shared" si="6"/>
        <v>1166.0622312999999</v>
      </c>
      <c r="L7">
        <v>71.98</v>
      </c>
      <c r="M7">
        <v>291.43</v>
      </c>
      <c r="N7">
        <v>71.489999999999995</v>
      </c>
      <c r="O7">
        <v>0</v>
      </c>
      <c r="P7">
        <v>0</v>
      </c>
      <c r="Q7">
        <v>711.09223129999987</v>
      </c>
      <c r="R7">
        <v>20.07</v>
      </c>
      <c r="S7">
        <f t="shared" si="19"/>
        <v>26.09</v>
      </c>
      <c r="T7">
        <f t="shared" si="20"/>
        <v>26.09</v>
      </c>
      <c r="U7">
        <f t="shared" si="21"/>
        <v>56.59</v>
      </c>
      <c r="V7">
        <f t="shared" si="22"/>
        <v>0</v>
      </c>
      <c r="W7">
        <f t="shared" si="23"/>
        <v>0</v>
      </c>
      <c r="X7">
        <f t="shared" si="24"/>
        <v>0</v>
      </c>
      <c r="Y7">
        <f t="shared" si="25"/>
        <v>191.84457739999999</v>
      </c>
      <c r="Z7">
        <f t="shared" si="26"/>
        <v>21.52</v>
      </c>
      <c r="AB7">
        <f t="shared" si="8"/>
        <v>799.92459671963184</v>
      </c>
      <c r="AC7">
        <f t="shared" si="9"/>
        <v>1776.5540809518232</v>
      </c>
      <c r="AD7">
        <f t="shared" si="10"/>
        <v>0</v>
      </c>
      <c r="AE7">
        <f>W7*AE$2</f>
        <v>0</v>
      </c>
      <c r="AF7">
        <f>X7*AF$2</f>
        <v>0</v>
      </c>
      <c r="AG7">
        <f>Y7*AG$2</f>
        <v>6027.0805825934613</v>
      </c>
      <c r="AH7">
        <f>Z7*AH$2</f>
        <v>315.14667327091064</v>
      </c>
      <c r="AI7">
        <f t="shared" si="11"/>
        <v>8918.7059335358263</v>
      </c>
      <c r="AK7">
        <v>57423.846070000007</v>
      </c>
      <c r="AL7">
        <v>292427.84700000001</v>
      </c>
      <c r="AM7">
        <v>74296.263890000002</v>
      </c>
      <c r="AN7">
        <v>0</v>
      </c>
      <c r="AO7">
        <v>0</v>
      </c>
      <c r="AP7">
        <v>701673.65859999997</v>
      </c>
      <c r="AQ7">
        <v>9556.4655879999991</v>
      </c>
      <c r="AS7">
        <f t="shared" si="12"/>
        <v>6945.0429579189085</v>
      </c>
      <c r="AT7">
        <f t="shared" si="13"/>
        <v>15424.259311282349</v>
      </c>
      <c r="AU7">
        <f t="shared" si="14"/>
        <v>0</v>
      </c>
      <c r="AV7">
        <f t="shared" si="15"/>
        <v>0</v>
      </c>
      <c r="AW7">
        <f t="shared" si="16"/>
        <v>0</v>
      </c>
      <c r="AX7">
        <f t="shared" si="17"/>
        <v>52327.84906053036</v>
      </c>
      <c r="AY7">
        <f t="shared" si="18"/>
        <v>2736.1418724805585</v>
      </c>
    </row>
    <row r="8" spans="1:51" x14ac:dyDescent="0.25">
      <c r="A8" s="1">
        <v>42491</v>
      </c>
      <c r="B8">
        <f t="shared" si="2"/>
        <v>2016</v>
      </c>
      <c r="C8">
        <f t="shared" si="3"/>
        <v>5</v>
      </c>
      <c r="D8">
        <v>8.6822306440000006</v>
      </c>
      <c r="E8">
        <v>2016</v>
      </c>
      <c r="F8">
        <v>35402.53933171778</v>
      </c>
      <c r="G8">
        <v>35812.402797311646</v>
      </c>
      <c r="H8">
        <f t="shared" si="4"/>
        <v>307373.01186125539</v>
      </c>
      <c r="I8">
        <f t="shared" si="5"/>
        <v>310931.5410020905</v>
      </c>
      <c r="J8">
        <v>971235.19079999998</v>
      </c>
      <c r="K8">
        <f t="shared" si="6"/>
        <v>1079.996596</v>
      </c>
      <c r="L8">
        <v>69.64</v>
      </c>
      <c r="M8">
        <v>485.9</v>
      </c>
      <c r="N8">
        <v>105.77</v>
      </c>
      <c r="O8">
        <v>0</v>
      </c>
      <c r="P8">
        <v>0</v>
      </c>
      <c r="Q8">
        <v>359.79659600000002</v>
      </c>
      <c r="R8">
        <v>58.89</v>
      </c>
      <c r="S8">
        <f t="shared" si="19"/>
        <v>71.98</v>
      </c>
      <c r="T8">
        <f t="shared" si="20"/>
        <v>71.98</v>
      </c>
      <c r="U8">
        <f t="shared" si="21"/>
        <v>291.43</v>
      </c>
      <c r="V8">
        <f t="shared" si="22"/>
        <v>71.489999999999995</v>
      </c>
      <c r="W8">
        <f t="shared" si="23"/>
        <v>0</v>
      </c>
      <c r="X8">
        <f t="shared" si="24"/>
        <v>0</v>
      </c>
      <c r="Y8">
        <f t="shared" si="25"/>
        <v>711.09223129999987</v>
      </c>
      <c r="Z8">
        <f t="shared" si="26"/>
        <v>20.07</v>
      </c>
      <c r="AB8">
        <f t="shared" si="8"/>
        <v>2206.9211372893487</v>
      </c>
      <c r="AC8">
        <f t="shared" si="9"/>
        <v>9148.9866727653261</v>
      </c>
      <c r="AD8">
        <f t="shared" si="10"/>
        <v>1121.9468205052831</v>
      </c>
      <c r="AE8">
        <f>W8*AE$2</f>
        <v>0</v>
      </c>
      <c r="AF8">
        <f>X8*AF$2</f>
        <v>0</v>
      </c>
      <c r="AG8">
        <f>Y8*AG$2</f>
        <v>22340.012096173472</v>
      </c>
      <c r="AH8">
        <f>Z8*AH$2</f>
        <v>293.91234816669038</v>
      </c>
      <c r="AI8">
        <f t="shared" si="11"/>
        <v>35111.779074900121</v>
      </c>
      <c r="AK8">
        <v>53635.185289999987</v>
      </c>
      <c r="AL8">
        <v>412190.69420000003</v>
      </c>
      <c r="AM8">
        <v>85152.408800000005</v>
      </c>
      <c r="AN8">
        <v>0</v>
      </c>
      <c r="AO8">
        <v>0</v>
      </c>
      <c r="AP8">
        <v>395702.04200000002</v>
      </c>
      <c r="AQ8">
        <v>24554.860509999999</v>
      </c>
      <c r="AS8">
        <f t="shared" si="12"/>
        <v>19160.998327064917</v>
      </c>
      <c r="AT8">
        <f t="shared" si="13"/>
        <v>79433.612451830719</v>
      </c>
      <c r="AU8">
        <f t="shared" si="14"/>
        <v>9741.0010659293366</v>
      </c>
      <c r="AV8">
        <f t="shared" si="15"/>
        <v>0</v>
      </c>
      <c r="AW8">
        <f t="shared" si="16"/>
        <v>0</v>
      </c>
      <c r="AX8">
        <f t="shared" si="17"/>
        <v>193961.13760872799</v>
      </c>
      <c r="AY8">
        <f t="shared" si="18"/>
        <v>2551.8147959028365</v>
      </c>
    </row>
    <row r="9" spans="1:51" x14ac:dyDescent="0.25">
      <c r="A9" s="1">
        <v>42522</v>
      </c>
      <c r="B9">
        <f t="shared" si="2"/>
        <v>2016</v>
      </c>
      <c r="C9">
        <f t="shared" si="3"/>
        <v>6</v>
      </c>
      <c r="D9">
        <v>8.6695790299999995</v>
      </c>
      <c r="E9">
        <v>2016</v>
      </c>
      <c r="F9">
        <v>32789.520963406721</v>
      </c>
      <c r="G9">
        <v>30007.330513054676</v>
      </c>
      <c r="H9">
        <f t="shared" si="4"/>
        <v>284271.3433480963</v>
      </c>
      <c r="I9">
        <f t="shared" si="5"/>
        <v>260150.92336225795</v>
      </c>
      <c r="J9">
        <v>353771.90749999997</v>
      </c>
      <c r="K9">
        <f t="shared" si="6"/>
        <v>551.21453899999995</v>
      </c>
      <c r="L9">
        <v>0</v>
      </c>
      <c r="M9">
        <v>0</v>
      </c>
      <c r="N9">
        <v>0</v>
      </c>
      <c r="O9">
        <v>0</v>
      </c>
      <c r="P9">
        <v>0</v>
      </c>
      <c r="Q9">
        <v>551.21453899999995</v>
      </c>
      <c r="R9">
        <v>0</v>
      </c>
      <c r="S9">
        <f t="shared" si="19"/>
        <v>69.64</v>
      </c>
      <c r="T9">
        <f t="shared" si="20"/>
        <v>69.64</v>
      </c>
      <c r="U9">
        <f t="shared" si="21"/>
        <v>485.9</v>
      </c>
      <c r="V9">
        <f t="shared" si="22"/>
        <v>105.77</v>
      </c>
      <c r="W9">
        <f t="shared" si="23"/>
        <v>0</v>
      </c>
      <c r="X9">
        <f t="shared" si="24"/>
        <v>0</v>
      </c>
      <c r="Y9">
        <f t="shared" si="25"/>
        <v>359.79659600000002</v>
      </c>
      <c r="Z9">
        <f t="shared" si="26"/>
        <v>58.89</v>
      </c>
      <c r="AB9">
        <f t="shared" si="8"/>
        <v>2135.176271197975</v>
      </c>
      <c r="AC9">
        <f t="shared" si="9"/>
        <v>15254.066583044543</v>
      </c>
      <c r="AD9">
        <f t="shared" si="10"/>
        <v>1659.9288740361419</v>
      </c>
      <c r="AE9">
        <f>W9*AE$2</f>
        <v>0</v>
      </c>
      <c r="AF9">
        <f>X9*AF$2</f>
        <v>0</v>
      </c>
      <c r="AG9">
        <f>Y9*AG$2</f>
        <v>11303.541162455731</v>
      </c>
      <c r="AH9">
        <f>Z9*AH$2</f>
        <v>862.40648647416026</v>
      </c>
      <c r="AI9">
        <f t="shared" si="11"/>
        <v>31215.11937720855</v>
      </c>
      <c r="AK9">
        <v>0</v>
      </c>
      <c r="AL9">
        <v>0</v>
      </c>
      <c r="AM9">
        <v>0</v>
      </c>
      <c r="AN9">
        <v>0</v>
      </c>
      <c r="AO9">
        <v>0</v>
      </c>
      <c r="AP9">
        <v>353771.90749999997</v>
      </c>
      <c r="AQ9">
        <v>0</v>
      </c>
      <c r="AS9">
        <f t="shared" si="12"/>
        <v>18511.079426131557</v>
      </c>
      <c r="AT9">
        <f t="shared" si="13"/>
        <v>132246.33577058671</v>
      </c>
      <c r="AU9">
        <f t="shared" si="14"/>
        <v>14390.884557635247</v>
      </c>
      <c r="AV9">
        <f t="shared" si="15"/>
        <v>0</v>
      </c>
      <c r="AW9">
        <f t="shared" si="16"/>
        <v>0</v>
      </c>
      <c r="AX9">
        <f t="shared" si="17"/>
        <v>97996.943426768019</v>
      </c>
      <c r="AY9">
        <f t="shared" si="18"/>
        <v>7476.7011904723577</v>
      </c>
    </row>
    <row r="10" spans="1:51" x14ac:dyDescent="0.25">
      <c r="A10" s="1">
        <v>42552</v>
      </c>
      <c r="B10">
        <f t="shared" si="2"/>
        <v>2016</v>
      </c>
      <c r="C10">
        <f t="shared" si="3"/>
        <v>7</v>
      </c>
      <c r="D10">
        <v>8.6085847940000004</v>
      </c>
      <c r="E10">
        <v>2016</v>
      </c>
      <c r="F10">
        <v>16735.294119274306</v>
      </c>
      <c r="G10">
        <v>14862.123835799357</v>
      </c>
      <c r="H10">
        <f t="shared" si="4"/>
        <v>144067.19847830242</v>
      </c>
      <c r="I10">
        <f t="shared" si="5"/>
        <v>127941.8532594073</v>
      </c>
      <c r="J10">
        <v>56713.808140000001</v>
      </c>
      <c r="K10">
        <f t="shared" si="6"/>
        <v>95.771948320000007</v>
      </c>
      <c r="L10">
        <v>0</v>
      </c>
      <c r="M10">
        <v>0</v>
      </c>
      <c r="N10">
        <v>0</v>
      </c>
      <c r="O10">
        <v>0</v>
      </c>
      <c r="P10">
        <v>0</v>
      </c>
      <c r="Q10">
        <v>95.771948320000007</v>
      </c>
      <c r="R10">
        <v>0</v>
      </c>
      <c r="S10">
        <f t="shared" si="19"/>
        <v>0</v>
      </c>
      <c r="T10">
        <f t="shared" si="20"/>
        <v>0</v>
      </c>
      <c r="U10">
        <f t="shared" si="21"/>
        <v>0</v>
      </c>
      <c r="V10">
        <f t="shared" si="22"/>
        <v>0</v>
      </c>
      <c r="W10">
        <f t="shared" si="23"/>
        <v>0</v>
      </c>
      <c r="X10">
        <f t="shared" si="24"/>
        <v>0</v>
      </c>
      <c r="Y10">
        <f t="shared" si="25"/>
        <v>551.21453899999995</v>
      </c>
      <c r="Z10">
        <f t="shared" si="26"/>
        <v>0</v>
      </c>
      <c r="AB10">
        <f t="shared" si="8"/>
        <v>0</v>
      </c>
      <c r="AC10">
        <f t="shared" si="9"/>
        <v>0</v>
      </c>
      <c r="AD10">
        <f t="shared" si="10"/>
        <v>0</v>
      </c>
      <c r="AE10">
        <f>W10*AE$2</f>
        <v>0</v>
      </c>
      <c r="AF10">
        <f>X10*AF$2</f>
        <v>0</v>
      </c>
      <c r="AG10">
        <f>Y10*AG$2</f>
        <v>17317.218395614167</v>
      </c>
      <c r="AH10">
        <f>Z10*AH$2</f>
        <v>0</v>
      </c>
      <c r="AI10">
        <f t="shared" si="11"/>
        <v>17317.218395614167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56713.808140000001</v>
      </c>
      <c r="AQ10">
        <v>0</v>
      </c>
      <c r="AS10">
        <f t="shared" si="12"/>
        <v>0</v>
      </c>
      <c r="AT10">
        <f t="shared" si="13"/>
        <v>0</v>
      </c>
      <c r="AU10">
        <f t="shared" si="14"/>
        <v>0</v>
      </c>
      <c r="AV10">
        <f t="shared" si="15"/>
        <v>0</v>
      </c>
      <c r="AW10">
        <f t="shared" si="16"/>
        <v>0</v>
      </c>
      <c r="AX10">
        <f t="shared" si="17"/>
        <v>149076.7429548612</v>
      </c>
      <c r="AY10">
        <f t="shared" si="18"/>
        <v>0</v>
      </c>
    </row>
    <row r="11" spans="1:51" x14ac:dyDescent="0.25">
      <c r="A11" s="1">
        <v>42583</v>
      </c>
      <c r="B11">
        <f t="shared" si="2"/>
        <v>2016</v>
      </c>
      <c r="C11">
        <f t="shared" si="3"/>
        <v>8</v>
      </c>
      <c r="D11">
        <v>8.5235658010000002</v>
      </c>
      <c r="E11">
        <v>2016</v>
      </c>
      <c r="F11">
        <v>2907.7094490628797</v>
      </c>
      <c r="G11">
        <v>2840.9259043435532</v>
      </c>
      <c r="H11">
        <f t="shared" si="4"/>
        <v>24784.052819276912</v>
      </c>
      <c r="I11">
        <f t="shared" si="5"/>
        <v>24214.818881437706</v>
      </c>
      <c r="J11">
        <v>505234.35430000001</v>
      </c>
      <c r="K11">
        <f t="shared" si="6"/>
        <v>252.18094740000001</v>
      </c>
      <c r="L11">
        <v>0</v>
      </c>
      <c r="M11">
        <v>0</v>
      </c>
      <c r="N11">
        <v>0</v>
      </c>
      <c r="O11">
        <v>0</v>
      </c>
      <c r="P11">
        <v>0</v>
      </c>
      <c r="Q11">
        <v>252.18094740000001</v>
      </c>
      <c r="R11">
        <v>0</v>
      </c>
      <c r="S11">
        <f t="shared" si="19"/>
        <v>0</v>
      </c>
      <c r="T11">
        <f t="shared" si="20"/>
        <v>0</v>
      </c>
      <c r="U11">
        <f t="shared" si="21"/>
        <v>0</v>
      </c>
      <c r="V11">
        <f t="shared" si="22"/>
        <v>0</v>
      </c>
      <c r="W11">
        <f t="shared" si="23"/>
        <v>0</v>
      </c>
      <c r="X11">
        <f t="shared" si="24"/>
        <v>0</v>
      </c>
      <c r="Y11">
        <f t="shared" si="25"/>
        <v>95.771948320000007</v>
      </c>
      <c r="Z11">
        <f t="shared" si="26"/>
        <v>0</v>
      </c>
      <c r="AB11">
        <f t="shared" si="8"/>
        <v>0</v>
      </c>
      <c r="AC11">
        <f t="shared" si="9"/>
        <v>0</v>
      </c>
      <c r="AD11">
        <f t="shared" si="10"/>
        <v>0</v>
      </c>
      <c r="AE11">
        <f>W11*AE$2</f>
        <v>0</v>
      </c>
      <c r="AF11">
        <f>X11*AF$2</f>
        <v>0</v>
      </c>
      <c r="AG11">
        <f>Y11*AG$2</f>
        <v>3008.8171263401919</v>
      </c>
      <c r="AH11">
        <f>Z11*AH$2</f>
        <v>0</v>
      </c>
      <c r="AI11">
        <f t="shared" si="11"/>
        <v>3008.8171263401919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505234.35430000001</v>
      </c>
      <c r="AQ11">
        <v>0</v>
      </c>
      <c r="AS11">
        <f t="shared" si="12"/>
        <v>0</v>
      </c>
      <c r="AT11">
        <f t="shared" si="13"/>
        <v>0</v>
      </c>
      <c r="AU11">
        <f t="shared" si="14"/>
        <v>0</v>
      </c>
      <c r="AV11">
        <f t="shared" si="15"/>
        <v>0</v>
      </c>
      <c r="AW11">
        <f t="shared" si="16"/>
        <v>0</v>
      </c>
      <c r="AX11">
        <f t="shared" si="17"/>
        <v>25645.850759536355</v>
      </c>
      <c r="AY11">
        <f t="shared" si="18"/>
        <v>0</v>
      </c>
    </row>
    <row r="12" spans="1:51" x14ac:dyDescent="0.25">
      <c r="A12" s="1">
        <v>42614</v>
      </c>
      <c r="B12">
        <f t="shared" si="2"/>
        <v>2016</v>
      </c>
      <c r="C12">
        <f t="shared" si="3"/>
        <v>9</v>
      </c>
      <c r="D12">
        <v>8.5377533060000008</v>
      </c>
      <c r="E12">
        <v>2016</v>
      </c>
      <c r="F12">
        <v>7656.4060405094724</v>
      </c>
      <c r="G12">
        <v>7617.856216120279</v>
      </c>
      <c r="H12">
        <f t="shared" si="4"/>
        <v>65368.505984438125</v>
      </c>
      <c r="I12">
        <f t="shared" si="5"/>
        <v>65039.377093813571</v>
      </c>
      <c r="J12">
        <v>181385.33530000001</v>
      </c>
      <c r="K12">
        <f t="shared" si="6"/>
        <v>133.85512790000001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133.85512790000001</v>
      </c>
      <c r="R12">
        <v>0</v>
      </c>
      <c r="S12">
        <f t="shared" si="19"/>
        <v>0</v>
      </c>
      <c r="T12">
        <f t="shared" si="20"/>
        <v>0</v>
      </c>
      <c r="U12">
        <f t="shared" si="21"/>
        <v>0</v>
      </c>
      <c r="V12">
        <f t="shared" si="22"/>
        <v>0</v>
      </c>
      <c r="W12">
        <f t="shared" si="23"/>
        <v>0</v>
      </c>
      <c r="X12">
        <f t="shared" si="24"/>
        <v>0</v>
      </c>
      <c r="Y12">
        <f t="shared" si="25"/>
        <v>252.18094740000001</v>
      </c>
      <c r="Z12">
        <f t="shared" si="26"/>
        <v>0</v>
      </c>
      <c r="AB12">
        <f t="shared" si="8"/>
        <v>0</v>
      </c>
      <c r="AC12">
        <f t="shared" si="9"/>
        <v>0</v>
      </c>
      <c r="AD12">
        <f t="shared" si="10"/>
        <v>0</v>
      </c>
      <c r="AE12">
        <f>W12*AE$2</f>
        <v>0</v>
      </c>
      <c r="AF12">
        <f>X12*AF$2</f>
        <v>0</v>
      </c>
      <c r="AG12">
        <f>Y12*AG$2</f>
        <v>7922.6367092227392</v>
      </c>
      <c r="AH12">
        <f>Z12*AH$2</f>
        <v>0</v>
      </c>
      <c r="AI12">
        <f t="shared" si="11"/>
        <v>7922.6367092227392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181385.33530000001</v>
      </c>
      <c r="AQ12">
        <v>0</v>
      </c>
      <c r="AS12">
        <f t="shared" si="12"/>
        <v>0</v>
      </c>
      <c r="AT12">
        <f t="shared" si="13"/>
        <v>0</v>
      </c>
      <c r="AU12">
        <f t="shared" si="14"/>
        <v>0</v>
      </c>
      <c r="AV12">
        <f t="shared" si="15"/>
        <v>0</v>
      </c>
      <c r="AW12">
        <f t="shared" si="16"/>
        <v>0</v>
      </c>
      <c r="AX12">
        <f t="shared" si="17"/>
        <v>67641.517756403409</v>
      </c>
      <c r="AY12">
        <f t="shared" si="18"/>
        <v>0</v>
      </c>
    </row>
    <row r="13" spans="1:51" x14ac:dyDescent="0.25">
      <c r="A13" s="1">
        <v>42644</v>
      </c>
      <c r="B13">
        <f t="shared" si="2"/>
        <v>2016</v>
      </c>
      <c r="C13">
        <f t="shared" si="3"/>
        <v>10</v>
      </c>
      <c r="D13">
        <v>8.5502315860000007</v>
      </c>
      <c r="E13">
        <v>2016</v>
      </c>
      <c r="F13">
        <v>4063.9438481494421</v>
      </c>
      <c r="G13">
        <v>4088.2331904180173</v>
      </c>
      <c r="H13">
        <f t="shared" si="4"/>
        <v>34747.661054177748</v>
      </c>
      <c r="I13">
        <f t="shared" si="5"/>
        <v>34955.340555645686</v>
      </c>
      <c r="J13">
        <v>9903.3517319999992</v>
      </c>
      <c r="K13">
        <f t="shared" si="6"/>
        <v>106.4080357</v>
      </c>
      <c r="L13">
        <v>0</v>
      </c>
      <c r="M13">
        <v>0</v>
      </c>
      <c r="N13">
        <v>0</v>
      </c>
      <c r="O13">
        <v>0</v>
      </c>
      <c r="P13">
        <v>0</v>
      </c>
      <c r="Q13">
        <v>106.4080357</v>
      </c>
      <c r="R13">
        <v>0</v>
      </c>
      <c r="S13">
        <f t="shared" si="19"/>
        <v>0</v>
      </c>
      <c r="T13">
        <f t="shared" si="20"/>
        <v>0</v>
      </c>
      <c r="U13">
        <f t="shared" si="21"/>
        <v>0</v>
      </c>
      <c r="V13">
        <f t="shared" si="22"/>
        <v>0</v>
      </c>
      <c r="W13">
        <f t="shared" si="23"/>
        <v>0</v>
      </c>
      <c r="X13">
        <f t="shared" si="24"/>
        <v>0</v>
      </c>
      <c r="Y13">
        <f t="shared" si="25"/>
        <v>133.85512790000001</v>
      </c>
      <c r="Z13">
        <f t="shared" si="26"/>
        <v>0</v>
      </c>
      <c r="AB13">
        <f t="shared" si="8"/>
        <v>0</v>
      </c>
      <c r="AC13">
        <f t="shared" si="9"/>
        <v>0</v>
      </c>
      <c r="AD13">
        <f t="shared" si="10"/>
        <v>0</v>
      </c>
      <c r="AE13">
        <f>W13*AE$2</f>
        <v>0</v>
      </c>
      <c r="AF13">
        <f>X13*AF$2</f>
        <v>0</v>
      </c>
      <c r="AG13">
        <f>Y13*AG$2</f>
        <v>4205.2564277829542</v>
      </c>
      <c r="AH13">
        <f>Z13*AH$2</f>
        <v>0</v>
      </c>
      <c r="AI13">
        <f t="shared" si="11"/>
        <v>4205.2564277829542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9903.3517319999992</v>
      </c>
      <c r="AQ13">
        <v>0</v>
      </c>
      <c r="AS13">
        <f t="shared" si="12"/>
        <v>0</v>
      </c>
      <c r="AT13">
        <f t="shared" si="13"/>
        <v>0</v>
      </c>
      <c r="AU13">
        <f t="shared" si="14"/>
        <v>0</v>
      </c>
      <c r="AV13">
        <f t="shared" si="15"/>
        <v>0</v>
      </c>
      <c r="AW13">
        <f t="shared" si="16"/>
        <v>0</v>
      </c>
      <c r="AX13">
        <f t="shared" si="17"/>
        <v>35955.916336059345</v>
      </c>
      <c r="AY13">
        <f t="shared" si="18"/>
        <v>0</v>
      </c>
    </row>
    <row r="14" spans="1:51" x14ac:dyDescent="0.25">
      <c r="A14" s="1">
        <v>42675</v>
      </c>
      <c r="B14">
        <f t="shared" si="2"/>
        <v>2016</v>
      </c>
      <c r="C14">
        <f t="shared" si="3"/>
        <v>11</v>
      </c>
      <c r="D14">
        <v>8.6010989430000002</v>
      </c>
      <c r="E14">
        <v>2016</v>
      </c>
      <c r="F14">
        <v>3230.6291799276009</v>
      </c>
      <c r="G14">
        <v>3057.9813594567022</v>
      </c>
      <c r="H14">
        <f t="shared" si="4"/>
        <v>27786.961224700244</v>
      </c>
      <c r="I14">
        <f t="shared" si="5"/>
        <v>26302.000238536744</v>
      </c>
      <c r="J14">
        <v>8758.7720969999991</v>
      </c>
      <c r="K14">
        <f t="shared" si="6"/>
        <v>107.2549331</v>
      </c>
      <c r="L14">
        <v>0</v>
      </c>
      <c r="M14">
        <v>0</v>
      </c>
      <c r="N14">
        <v>0</v>
      </c>
      <c r="O14">
        <v>0</v>
      </c>
      <c r="P14">
        <v>0</v>
      </c>
      <c r="Q14">
        <v>107.2549331</v>
      </c>
      <c r="R14">
        <v>0</v>
      </c>
      <c r="S14">
        <f t="shared" si="19"/>
        <v>0</v>
      </c>
      <c r="T14">
        <f t="shared" si="20"/>
        <v>0</v>
      </c>
      <c r="U14">
        <f t="shared" si="21"/>
        <v>0</v>
      </c>
      <c r="V14">
        <f t="shared" si="22"/>
        <v>0</v>
      </c>
      <c r="W14">
        <f t="shared" si="23"/>
        <v>0</v>
      </c>
      <c r="X14">
        <f t="shared" si="24"/>
        <v>0</v>
      </c>
      <c r="Y14">
        <f t="shared" si="25"/>
        <v>106.4080357</v>
      </c>
      <c r="Z14">
        <f t="shared" si="26"/>
        <v>0</v>
      </c>
      <c r="AB14">
        <f t="shared" si="8"/>
        <v>0</v>
      </c>
      <c r="AC14">
        <f t="shared" si="9"/>
        <v>0</v>
      </c>
      <c r="AD14">
        <f t="shared" si="10"/>
        <v>0</v>
      </c>
      <c r="AE14">
        <f>W14*AE$2</f>
        <v>0</v>
      </c>
      <c r="AF14">
        <f>X14*AF$2</f>
        <v>0</v>
      </c>
      <c r="AG14">
        <f>Y14*AG$2</f>
        <v>3342.9655114108109</v>
      </c>
      <c r="AH14">
        <f>Z14*AH$2</f>
        <v>0</v>
      </c>
      <c r="AI14">
        <f t="shared" si="11"/>
        <v>3342.9655114108109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8758.7720969999991</v>
      </c>
      <c r="AQ14">
        <v>0</v>
      </c>
      <c r="AS14">
        <f t="shared" si="12"/>
        <v>0</v>
      </c>
      <c r="AT14">
        <f t="shared" si="13"/>
        <v>0</v>
      </c>
      <c r="AU14">
        <f t="shared" si="14"/>
        <v>0</v>
      </c>
      <c r="AV14">
        <f t="shared" si="15"/>
        <v>0</v>
      </c>
      <c r="AW14">
        <f t="shared" si="16"/>
        <v>0</v>
      </c>
      <c r="AX14">
        <f t="shared" si="17"/>
        <v>28753.177126680981</v>
      </c>
      <c r="AY14">
        <f t="shared" si="18"/>
        <v>0</v>
      </c>
    </row>
    <row r="15" spans="1:51" x14ac:dyDescent="0.25">
      <c r="A15" s="1">
        <v>42705</v>
      </c>
      <c r="B15">
        <f t="shared" si="2"/>
        <v>2016</v>
      </c>
      <c r="C15">
        <f t="shared" si="3"/>
        <v>12</v>
      </c>
      <c r="D15">
        <v>8.6090070910000005</v>
      </c>
      <c r="E15">
        <v>2016</v>
      </c>
      <c r="F15">
        <v>3256.3416313871749</v>
      </c>
      <c r="G15">
        <v>2998.5168007409097</v>
      </c>
      <c r="H15">
        <f t="shared" si="4"/>
        <v>28033.868195330699</v>
      </c>
      <c r="I15">
        <f t="shared" si="5"/>
        <v>25814.252400061127</v>
      </c>
      <c r="J15">
        <v>0</v>
      </c>
      <c r="K15">
        <f t="shared" si="6"/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19"/>
        <v>0</v>
      </c>
      <c r="T15">
        <f t="shared" si="20"/>
        <v>0</v>
      </c>
      <c r="U15">
        <f t="shared" si="21"/>
        <v>0</v>
      </c>
      <c r="V15">
        <f t="shared" si="22"/>
        <v>0</v>
      </c>
      <c r="W15">
        <f t="shared" si="23"/>
        <v>0</v>
      </c>
      <c r="X15">
        <f t="shared" si="24"/>
        <v>0</v>
      </c>
      <c r="Y15">
        <f t="shared" si="25"/>
        <v>107.2549331</v>
      </c>
      <c r="Z15">
        <f t="shared" si="26"/>
        <v>0</v>
      </c>
      <c r="AB15">
        <f t="shared" si="8"/>
        <v>0</v>
      </c>
      <c r="AC15">
        <f t="shared" si="9"/>
        <v>0</v>
      </c>
      <c r="AD15">
        <f t="shared" si="10"/>
        <v>0</v>
      </c>
      <c r="AE15">
        <f>W15*AE$2</f>
        <v>0</v>
      </c>
      <c r="AF15">
        <f>X15*AF$2</f>
        <v>0</v>
      </c>
      <c r="AG15">
        <f>Y15*AG$2</f>
        <v>3369.5720433449728</v>
      </c>
      <c r="AH15">
        <f>Z15*AH$2</f>
        <v>0</v>
      </c>
      <c r="AI15">
        <f t="shared" si="11"/>
        <v>3369.5720433449728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S15">
        <f t="shared" si="12"/>
        <v>0</v>
      </c>
      <c r="AT15">
        <f t="shared" si="13"/>
        <v>0</v>
      </c>
      <c r="AU15">
        <f t="shared" si="14"/>
        <v>0</v>
      </c>
      <c r="AV15">
        <f t="shared" si="15"/>
        <v>0</v>
      </c>
      <c r="AW15">
        <f t="shared" si="16"/>
        <v>0</v>
      </c>
      <c r="AX15">
        <f t="shared" si="17"/>
        <v>29008.669614792234</v>
      </c>
      <c r="AY15">
        <f t="shared" si="18"/>
        <v>0</v>
      </c>
    </row>
    <row r="16" spans="1:51" x14ac:dyDescent="0.25">
      <c r="A16" s="1">
        <v>42736</v>
      </c>
      <c r="B16">
        <f t="shared" si="2"/>
        <v>2017</v>
      </c>
      <c r="C16">
        <f t="shared" si="3"/>
        <v>1</v>
      </c>
      <c r="D16">
        <v>8.6394945290000003</v>
      </c>
      <c r="E16">
        <v>2017</v>
      </c>
      <c r="F16">
        <v>0</v>
      </c>
      <c r="G16">
        <v>0</v>
      </c>
      <c r="H16">
        <f t="shared" si="4"/>
        <v>0</v>
      </c>
      <c r="I16">
        <f t="shared" si="5"/>
        <v>0</v>
      </c>
      <c r="J16">
        <v>20441.554220000002</v>
      </c>
      <c r="K16">
        <f t="shared" si="6"/>
        <v>45.474947370000002</v>
      </c>
      <c r="L16">
        <v>0</v>
      </c>
      <c r="M16">
        <v>0</v>
      </c>
      <c r="N16">
        <v>0</v>
      </c>
      <c r="O16">
        <v>0</v>
      </c>
      <c r="P16">
        <v>0</v>
      </c>
      <c r="Q16">
        <v>45.474947370000002</v>
      </c>
      <c r="R16">
        <v>0</v>
      </c>
      <c r="S16">
        <f t="shared" si="19"/>
        <v>0</v>
      </c>
      <c r="T16">
        <f t="shared" si="20"/>
        <v>0</v>
      </c>
      <c r="U16">
        <f t="shared" si="21"/>
        <v>0</v>
      </c>
      <c r="V16">
        <f t="shared" si="22"/>
        <v>0</v>
      </c>
      <c r="W16">
        <f t="shared" si="23"/>
        <v>0</v>
      </c>
      <c r="X16">
        <f t="shared" si="24"/>
        <v>0</v>
      </c>
      <c r="Y16">
        <f t="shared" si="25"/>
        <v>0</v>
      </c>
      <c r="Z16">
        <f t="shared" si="26"/>
        <v>0</v>
      </c>
      <c r="AB16">
        <f t="shared" si="8"/>
        <v>0</v>
      </c>
      <c r="AC16">
        <f t="shared" si="9"/>
        <v>0</v>
      </c>
      <c r="AD16">
        <f t="shared" si="10"/>
        <v>0</v>
      </c>
      <c r="AE16">
        <f>W16*AE$2</f>
        <v>0</v>
      </c>
      <c r="AF16">
        <f>X16*AF$2</f>
        <v>0</v>
      </c>
      <c r="AG16">
        <f>Y16*AG$2</f>
        <v>0</v>
      </c>
      <c r="AH16">
        <f>Z16*AH$2</f>
        <v>0</v>
      </c>
      <c r="AI16">
        <f t="shared" si="11"/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20441.554220000002</v>
      </c>
      <c r="AQ16">
        <v>0</v>
      </c>
      <c r="AS16">
        <f t="shared" si="12"/>
        <v>0</v>
      </c>
      <c r="AT16">
        <f t="shared" si="13"/>
        <v>0</v>
      </c>
      <c r="AU16">
        <f t="shared" si="14"/>
        <v>0</v>
      </c>
      <c r="AV16">
        <f t="shared" si="15"/>
        <v>0</v>
      </c>
      <c r="AW16">
        <f t="shared" si="16"/>
        <v>0</v>
      </c>
      <c r="AX16">
        <f t="shared" si="17"/>
        <v>0</v>
      </c>
      <c r="AY16">
        <f t="shared" si="18"/>
        <v>0</v>
      </c>
    </row>
    <row r="17" spans="1:51" x14ac:dyDescent="0.25">
      <c r="A17" s="1">
        <v>42767</v>
      </c>
      <c r="B17">
        <f t="shared" si="2"/>
        <v>2017</v>
      </c>
      <c r="C17">
        <f t="shared" si="3"/>
        <v>2</v>
      </c>
      <c r="D17">
        <v>8.6510941310000007</v>
      </c>
      <c r="E17">
        <v>2017</v>
      </c>
      <c r="F17">
        <v>1380.6541109676168</v>
      </c>
      <c r="G17">
        <v>1345.7269004740217</v>
      </c>
      <c r="H17">
        <f t="shared" si="4"/>
        <v>11944.168676332973</v>
      </c>
      <c r="I17">
        <f t="shared" si="5"/>
        <v>11642.010090619631</v>
      </c>
      <c r="J17">
        <v>306787.85159999999</v>
      </c>
      <c r="K17">
        <f t="shared" si="6"/>
        <v>527.72682829999997</v>
      </c>
      <c r="L17">
        <v>0</v>
      </c>
      <c r="M17">
        <v>0</v>
      </c>
      <c r="N17">
        <v>0</v>
      </c>
      <c r="O17">
        <v>0</v>
      </c>
      <c r="P17">
        <v>0</v>
      </c>
      <c r="Q17">
        <v>527.72682829999997</v>
      </c>
      <c r="R17">
        <v>0</v>
      </c>
      <c r="S17">
        <f t="shared" si="19"/>
        <v>0</v>
      </c>
      <c r="T17">
        <f t="shared" si="20"/>
        <v>0</v>
      </c>
      <c r="U17">
        <f t="shared" si="21"/>
        <v>0</v>
      </c>
      <c r="V17">
        <f t="shared" si="22"/>
        <v>0</v>
      </c>
      <c r="W17">
        <f t="shared" si="23"/>
        <v>0</v>
      </c>
      <c r="X17">
        <f t="shared" si="24"/>
        <v>0</v>
      </c>
      <c r="Y17">
        <f t="shared" si="25"/>
        <v>45.474947370000002</v>
      </c>
      <c r="Z17">
        <f t="shared" si="26"/>
        <v>0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>W17*AE$2</f>
        <v>0</v>
      </c>
      <c r="AF17">
        <f>X17*AF$2</f>
        <v>0</v>
      </c>
      <c r="AG17">
        <f>Y17*AG$2</f>
        <v>1428.662597623083</v>
      </c>
      <c r="AH17">
        <f>Z17*AH$2</f>
        <v>0</v>
      </c>
      <c r="AI17">
        <f t="shared" si="11"/>
        <v>1428.662597623083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306787.85159999999</v>
      </c>
      <c r="AQ17">
        <v>0</v>
      </c>
      <c r="AS17">
        <f t="shared" si="12"/>
        <v>0</v>
      </c>
      <c r="AT17">
        <f t="shared" si="13"/>
        <v>0</v>
      </c>
      <c r="AU17">
        <f t="shared" si="14"/>
        <v>0</v>
      </c>
      <c r="AV17">
        <f t="shared" si="15"/>
        <v>0</v>
      </c>
      <c r="AW17">
        <f t="shared" si="16"/>
        <v>0</v>
      </c>
      <c r="AX17">
        <f t="shared" si="17"/>
        <v>12359.494613476269</v>
      </c>
      <c r="AY17">
        <f t="shared" si="18"/>
        <v>0</v>
      </c>
    </row>
    <row r="18" spans="1:51" x14ac:dyDescent="0.25">
      <c r="A18" s="1">
        <v>42795</v>
      </c>
      <c r="B18">
        <f t="shared" si="2"/>
        <v>2017</v>
      </c>
      <c r="C18">
        <f t="shared" si="3"/>
        <v>3</v>
      </c>
      <c r="D18">
        <v>8.6723535999999992</v>
      </c>
      <c r="E18">
        <v>2017</v>
      </c>
      <c r="F18">
        <v>16022.189295395694</v>
      </c>
      <c r="G18">
        <v>16602.791871239991</v>
      </c>
      <c r="H18">
        <f t="shared" si="4"/>
        <v>138950.09101580631</v>
      </c>
      <c r="I18">
        <f t="shared" si="5"/>
        <v>143985.28185459887</v>
      </c>
      <c r="J18">
        <v>356453.55359999998</v>
      </c>
      <c r="K18">
        <f t="shared" si="6"/>
        <v>396.39797870000001</v>
      </c>
      <c r="L18">
        <v>0</v>
      </c>
      <c r="M18">
        <v>16.89</v>
      </c>
      <c r="N18">
        <v>8.99</v>
      </c>
      <c r="O18">
        <v>0</v>
      </c>
      <c r="P18">
        <v>0.54</v>
      </c>
      <c r="Q18">
        <v>359.02797870000001</v>
      </c>
      <c r="R18">
        <v>10.95</v>
      </c>
      <c r="S18">
        <f t="shared" si="19"/>
        <v>0</v>
      </c>
      <c r="T18">
        <f t="shared" si="20"/>
        <v>0</v>
      </c>
      <c r="U18">
        <f t="shared" si="21"/>
        <v>0</v>
      </c>
      <c r="V18">
        <f t="shared" si="22"/>
        <v>0</v>
      </c>
      <c r="W18">
        <f t="shared" si="23"/>
        <v>0</v>
      </c>
      <c r="X18">
        <f t="shared" si="24"/>
        <v>0</v>
      </c>
      <c r="Y18">
        <f t="shared" si="25"/>
        <v>527.72682829999997</v>
      </c>
      <c r="Z18">
        <f t="shared" si="26"/>
        <v>0</v>
      </c>
      <c r="AB18">
        <f t="shared" si="8"/>
        <v>0</v>
      </c>
      <c r="AC18">
        <f t="shared" si="9"/>
        <v>0</v>
      </c>
      <c r="AD18">
        <f t="shared" si="10"/>
        <v>0</v>
      </c>
      <c r="AE18">
        <f>W18*AE$2</f>
        <v>0</v>
      </c>
      <c r="AF18">
        <f>X18*AF$2</f>
        <v>0</v>
      </c>
      <c r="AG18">
        <f>Y18*AG$2</f>
        <v>16579.317293544536</v>
      </c>
      <c r="AH18">
        <f>Z18*AH$2</f>
        <v>0</v>
      </c>
      <c r="AI18">
        <f t="shared" si="11"/>
        <v>16579.317293544536</v>
      </c>
      <c r="AK18">
        <v>0</v>
      </c>
      <c r="AL18">
        <v>2766.3116930000001</v>
      </c>
      <c r="AM18">
        <v>1195.9625579999999</v>
      </c>
      <c r="AN18">
        <v>0</v>
      </c>
      <c r="AO18">
        <v>362.83989239999988</v>
      </c>
      <c r="AP18">
        <v>350413.85460000002</v>
      </c>
      <c r="AQ18">
        <v>1714.584842</v>
      </c>
      <c r="AS18">
        <f t="shared" si="12"/>
        <v>0</v>
      </c>
      <c r="AT18">
        <f t="shared" si="13"/>
        <v>0</v>
      </c>
      <c r="AU18">
        <f t="shared" si="14"/>
        <v>0</v>
      </c>
      <c r="AV18">
        <f t="shared" si="15"/>
        <v>0</v>
      </c>
      <c r="AW18">
        <f t="shared" si="16"/>
        <v>0</v>
      </c>
      <c r="AX18">
        <f t="shared" si="17"/>
        <v>143781.70201621321</v>
      </c>
      <c r="AY18">
        <f t="shared" si="18"/>
        <v>0</v>
      </c>
    </row>
    <row r="19" spans="1:51" x14ac:dyDescent="0.25">
      <c r="A19" s="1">
        <v>42826</v>
      </c>
      <c r="B19">
        <f t="shared" si="2"/>
        <v>2017</v>
      </c>
      <c r="C19">
        <f t="shared" si="3"/>
        <v>4</v>
      </c>
      <c r="D19">
        <v>8.5708270160000009</v>
      </c>
      <c r="E19">
        <v>2017</v>
      </c>
      <c r="F19">
        <v>12034.945184619546</v>
      </c>
      <c r="G19">
        <v>12260.72199195232</v>
      </c>
      <c r="H19">
        <f t="shared" si="4"/>
        <v>103149.43332441633</v>
      </c>
      <c r="I19">
        <f t="shared" si="5"/>
        <v>105084.52728429029</v>
      </c>
      <c r="J19">
        <v>653814.8885</v>
      </c>
      <c r="K19">
        <f t="shared" si="6"/>
        <v>1467.9698332</v>
      </c>
      <c r="L19">
        <v>30.5</v>
      </c>
      <c r="M19">
        <v>334.26</v>
      </c>
      <c r="N19">
        <v>236.64</v>
      </c>
      <c r="O19">
        <v>0</v>
      </c>
      <c r="P19">
        <v>1.7</v>
      </c>
      <c r="Q19">
        <v>791.33983320000004</v>
      </c>
      <c r="R19">
        <v>73.53</v>
      </c>
      <c r="S19">
        <f t="shared" si="19"/>
        <v>0</v>
      </c>
      <c r="T19">
        <f t="shared" si="20"/>
        <v>0</v>
      </c>
      <c r="U19">
        <f t="shared" si="21"/>
        <v>16.89</v>
      </c>
      <c r="V19">
        <f t="shared" si="22"/>
        <v>8.99</v>
      </c>
      <c r="W19">
        <f t="shared" si="23"/>
        <v>0</v>
      </c>
      <c r="X19">
        <f t="shared" si="24"/>
        <v>0.54</v>
      </c>
      <c r="Y19">
        <f t="shared" si="25"/>
        <v>359.02797870000001</v>
      </c>
      <c r="Z19">
        <f t="shared" si="26"/>
        <v>10.95</v>
      </c>
      <c r="AB19">
        <f t="shared" si="8"/>
        <v>0</v>
      </c>
      <c r="AC19">
        <f t="shared" si="9"/>
        <v>530.23499606425673</v>
      </c>
      <c r="AD19">
        <f t="shared" si="10"/>
        <v>141.08689210158758</v>
      </c>
      <c r="AE19">
        <f>W19*AE$2</f>
        <v>0</v>
      </c>
      <c r="AF19">
        <f>X19*AF$2</f>
        <v>18.00302197518635</v>
      </c>
      <c r="AG19">
        <f>Y19*AG$2</f>
        <v>11279.393915413055</v>
      </c>
      <c r="AH19">
        <f>Z19*AH$2</f>
        <v>160.35576544221522</v>
      </c>
      <c r="AI19">
        <f t="shared" si="11"/>
        <v>12129.074590996301</v>
      </c>
      <c r="AK19">
        <v>4714.9615359999998</v>
      </c>
      <c r="AL19">
        <v>52347.580589999998</v>
      </c>
      <c r="AM19">
        <v>44727.813260000003</v>
      </c>
      <c r="AN19">
        <v>0</v>
      </c>
      <c r="AO19">
        <v>1626.90832</v>
      </c>
      <c r="AP19">
        <v>540939.7156</v>
      </c>
      <c r="AQ19">
        <v>9457.9091040000003</v>
      </c>
      <c r="AS19">
        <f t="shared" si="12"/>
        <v>0</v>
      </c>
      <c r="AT19">
        <f t="shared" si="13"/>
        <v>4544.5524290961857</v>
      </c>
      <c r="AU19">
        <f t="shared" si="14"/>
        <v>1209.231346427764</v>
      </c>
      <c r="AV19">
        <f t="shared" si="15"/>
        <v>0</v>
      </c>
      <c r="AW19">
        <f t="shared" si="16"/>
        <v>154.30078711456886</v>
      </c>
      <c r="AX19">
        <f t="shared" si="17"/>
        <v>96673.734094328232</v>
      </c>
      <c r="AY19">
        <f t="shared" si="18"/>
        <v>1374.3815266234974</v>
      </c>
    </row>
    <row r="20" spans="1:51" x14ac:dyDescent="0.25">
      <c r="A20" s="1">
        <v>42856</v>
      </c>
      <c r="B20">
        <f t="shared" si="2"/>
        <v>2017</v>
      </c>
      <c r="C20">
        <f t="shared" si="3"/>
        <v>5</v>
      </c>
      <c r="D20">
        <v>9.3541442039999989</v>
      </c>
      <c r="E20">
        <v>2017</v>
      </c>
      <c r="F20">
        <v>44568.684559818896</v>
      </c>
      <c r="G20">
        <v>41756.595886341274</v>
      </c>
      <c r="H20">
        <f t="shared" si="4"/>
        <v>416901.90235513414</v>
      </c>
      <c r="I20">
        <f t="shared" si="5"/>
        <v>390597.21938898944</v>
      </c>
      <c r="J20">
        <v>409240.45360000001</v>
      </c>
      <c r="K20">
        <f t="shared" si="6"/>
        <v>622.19355889999997</v>
      </c>
      <c r="L20">
        <v>15.36</v>
      </c>
      <c r="M20">
        <v>166.47</v>
      </c>
      <c r="N20">
        <v>67.23</v>
      </c>
      <c r="O20">
        <v>0</v>
      </c>
      <c r="P20">
        <v>0</v>
      </c>
      <c r="Q20">
        <v>373.13355890000003</v>
      </c>
      <c r="R20">
        <v>0</v>
      </c>
      <c r="S20">
        <f t="shared" si="19"/>
        <v>30.5</v>
      </c>
      <c r="T20">
        <f t="shared" si="20"/>
        <v>30.5</v>
      </c>
      <c r="U20">
        <f t="shared" si="21"/>
        <v>334.26</v>
      </c>
      <c r="V20">
        <f t="shared" si="22"/>
        <v>236.64</v>
      </c>
      <c r="W20">
        <f t="shared" si="23"/>
        <v>0</v>
      </c>
      <c r="X20">
        <f t="shared" si="24"/>
        <v>1.7</v>
      </c>
      <c r="Y20">
        <f t="shared" si="25"/>
        <v>791.33983320000004</v>
      </c>
      <c r="Z20">
        <f t="shared" si="26"/>
        <v>73.53</v>
      </c>
      <c r="AB20">
        <f t="shared" si="8"/>
        <v>935.13607512260523</v>
      </c>
      <c r="AC20">
        <f t="shared" si="9"/>
        <v>10493.567186763674</v>
      </c>
      <c r="AD20">
        <f t="shared" si="10"/>
        <v>3713.7710953192077</v>
      </c>
      <c r="AE20">
        <f>W20*AE$2</f>
        <v>0</v>
      </c>
      <c r="AF20">
        <f>X20*AF$2</f>
        <v>56.676180292253314</v>
      </c>
      <c r="AG20">
        <f>Y20*AG$2</f>
        <v>24861.108964096627</v>
      </c>
      <c r="AH20">
        <f>Z20*AH$2</f>
        <v>1076.799948216081</v>
      </c>
      <c r="AI20">
        <f t="shared" si="11"/>
        <v>41137.059449810447</v>
      </c>
      <c r="AK20">
        <v>3698.8532719999998</v>
      </c>
      <c r="AL20">
        <v>44826.970350000003</v>
      </c>
      <c r="AM20">
        <v>18794.284459999999</v>
      </c>
      <c r="AN20">
        <v>0</v>
      </c>
      <c r="AO20">
        <v>0</v>
      </c>
      <c r="AP20">
        <v>341920.3455</v>
      </c>
      <c r="AQ20">
        <v>0</v>
      </c>
      <c r="AS20">
        <f t="shared" si="12"/>
        <v>8747.3976970594249</v>
      </c>
      <c r="AT20">
        <f t="shared" si="13"/>
        <v>98158.340679349989</v>
      </c>
      <c r="AU20">
        <f t="shared" si="14"/>
        <v>34739.150366262897</v>
      </c>
      <c r="AV20">
        <f t="shared" si="15"/>
        <v>0</v>
      </c>
      <c r="AW20">
        <f t="shared" si="16"/>
        <v>530.15716338564027</v>
      </c>
      <c r="AX20">
        <f t="shared" si="17"/>
        <v>232554.3983215169</v>
      </c>
      <c r="AY20">
        <f t="shared" si="18"/>
        <v>10072.541994472953</v>
      </c>
    </row>
    <row r="21" spans="1:51" x14ac:dyDescent="0.25">
      <c r="A21" s="1">
        <v>42887</v>
      </c>
      <c r="B21">
        <f t="shared" si="2"/>
        <v>2017</v>
      </c>
      <c r="C21">
        <f t="shared" si="3"/>
        <v>6</v>
      </c>
      <c r="D21">
        <v>9.5702896129999999</v>
      </c>
      <c r="E21">
        <v>2017</v>
      </c>
      <c r="F21">
        <v>18890.271338270202</v>
      </c>
      <c r="G21">
        <v>17816.403501053403</v>
      </c>
      <c r="H21">
        <f t="shared" si="4"/>
        <v>180785.36757539894</v>
      </c>
      <c r="I21">
        <f t="shared" si="5"/>
        <v>170508.1413671482</v>
      </c>
      <c r="J21">
        <v>53694.659670000008</v>
      </c>
      <c r="K21">
        <f t="shared" si="6"/>
        <v>258.77580840000002</v>
      </c>
      <c r="L21">
        <v>0</v>
      </c>
      <c r="M21">
        <v>0</v>
      </c>
      <c r="N21">
        <v>0</v>
      </c>
      <c r="O21">
        <v>0</v>
      </c>
      <c r="P21">
        <v>0</v>
      </c>
      <c r="Q21">
        <v>258.77580840000002</v>
      </c>
      <c r="R21">
        <v>0</v>
      </c>
      <c r="S21">
        <f t="shared" si="19"/>
        <v>15.36</v>
      </c>
      <c r="T21">
        <f t="shared" si="20"/>
        <v>15.36</v>
      </c>
      <c r="U21">
        <f t="shared" si="21"/>
        <v>166.47</v>
      </c>
      <c r="V21">
        <f t="shared" si="22"/>
        <v>67.23</v>
      </c>
      <c r="W21">
        <f t="shared" si="23"/>
        <v>0</v>
      </c>
      <c r="X21">
        <f t="shared" si="24"/>
        <v>0</v>
      </c>
      <c r="Y21">
        <f t="shared" si="25"/>
        <v>373.13355890000003</v>
      </c>
      <c r="Z21">
        <f t="shared" si="26"/>
        <v>0</v>
      </c>
      <c r="AB21">
        <f t="shared" si="8"/>
        <v>470.94065947158089</v>
      </c>
      <c r="AC21">
        <f t="shared" si="9"/>
        <v>5226.0639310134293</v>
      </c>
      <c r="AD21">
        <f t="shared" si="10"/>
        <v>1055.0914077852872</v>
      </c>
      <c r="AE21">
        <f>W21*AE$2</f>
        <v>0</v>
      </c>
      <c r="AF21">
        <f>X21*AF$2</f>
        <v>0</v>
      </c>
      <c r="AG21">
        <f>Y21*AG$2</f>
        <v>11722.541538774731</v>
      </c>
      <c r="AH21">
        <f>Z21*AH$2</f>
        <v>0</v>
      </c>
      <c r="AI21">
        <f t="shared" si="11"/>
        <v>18474.637537045026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53694.659670000008</v>
      </c>
      <c r="AQ21">
        <v>0</v>
      </c>
      <c r="AS21">
        <f t="shared" si="12"/>
        <v>4507.0385016802402</v>
      </c>
      <c r="AT21">
        <f t="shared" si="13"/>
        <v>50014.945355851771</v>
      </c>
      <c r="AU21">
        <f t="shared" si="14"/>
        <v>10097.530340693082</v>
      </c>
      <c r="AV21">
        <f t="shared" si="15"/>
        <v>0</v>
      </c>
      <c r="AW21">
        <f t="shared" si="16"/>
        <v>0</v>
      </c>
      <c r="AX21">
        <f t="shared" si="17"/>
        <v>112188.11752649685</v>
      </c>
      <c r="AY21">
        <f t="shared" si="18"/>
        <v>0</v>
      </c>
    </row>
    <row r="22" spans="1:51" x14ac:dyDescent="0.25">
      <c r="A22" s="1">
        <v>42917</v>
      </c>
      <c r="B22">
        <f t="shared" si="2"/>
        <v>2017</v>
      </c>
      <c r="C22">
        <f t="shared" si="3"/>
        <v>7</v>
      </c>
      <c r="D22">
        <v>9.614949707000001</v>
      </c>
      <c r="E22">
        <v>2017</v>
      </c>
      <c r="F22">
        <v>7856.631054005953</v>
      </c>
      <c r="G22">
        <v>6802.9837411509961</v>
      </c>
      <c r="H22">
        <f t="shared" si="4"/>
        <v>75541.112450721645</v>
      </c>
      <c r="I22">
        <f t="shared" si="5"/>
        <v>65410.346528705544</v>
      </c>
      <c r="J22">
        <v>13016.46862</v>
      </c>
      <c r="K22">
        <f t="shared" si="6"/>
        <v>44.537176690000003</v>
      </c>
      <c r="L22">
        <v>0</v>
      </c>
      <c r="M22">
        <v>0</v>
      </c>
      <c r="N22">
        <v>0</v>
      </c>
      <c r="O22">
        <v>0</v>
      </c>
      <c r="P22">
        <v>0</v>
      </c>
      <c r="Q22">
        <v>44.537176690000003</v>
      </c>
      <c r="R22">
        <v>0</v>
      </c>
      <c r="S22">
        <f t="shared" si="19"/>
        <v>0</v>
      </c>
      <c r="T22">
        <f t="shared" si="20"/>
        <v>0</v>
      </c>
      <c r="U22">
        <f t="shared" si="21"/>
        <v>0</v>
      </c>
      <c r="V22">
        <f t="shared" si="22"/>
        <v>0</v>
      </c>
      <c r="W22">
        <f t="shared" si="23"/>
        <v>0</v>
      </c>
      <c r="X22">
        <f t="shared" si="24"/>
        <v>0</v>
      </c>
      <c r="Y22">
        <f t="shared" si="25"/>
        <v>258.77580840000002</v>
      </c>
      <c r="Z22">
        <f t="shared" si="26"/>
        <v>0</v>
      </c>
      <c r="AB22">
        <f t="shared" si="8"/>
        <v>0</v>
      </c>
      <c r="AC22">
        <f t="shared" si="9"/>
        <v>0</v>
      </c>
      <c r="AD22">
        <f t="shared" si="10"/>
        <v>0</v>
      </c>
      <c r="AE22">
        <f>W22*AE$2</f>
        <v>0</v>
      </c>
      <c r="AF22">
        <f>X22*AF$2</f>
        <v>0</v>
      </c>
      <c r="AG22">
        <f>Y22*AG$2</f>
        <v>8129.8240022736554</v>
      </c>
      <c r="AH22">
        <f>Z22*AH$2</f>
        <v>0</v>
      </c>
      <c r="AI22">
        <f t="shared" si="11"/>
        <v>8129.8240022736554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13016.46862</v>
      </c>
      <c r="AQ22">
        <v>0</v>
      </c>
      <c r="AS22">
        <f t="shared" si="12"/>
        <v>0</v>
      </c>
      <c r="AT22">
        <f t="shared" si="13"/>
        <v>0</v>
      </c>
      <c r="AU22">
        <f t="shared" si="14"/>
        <v>0</v>
      </c>
      <c r="AV22">
        <f t="shared" si="15"/>
        <v>0</v>
      </c>
      <c r="AW22">
        <f t="shared" si="16"/>
        <v>0</v>
      </c>
      <c r="AX22">
        <f t="shared" si="17"/>
        <v>78167.848908622662</v>
      </c>
      <c r="AY22">
        <f t="shared" si="18"/>
        <v>0</v>
      </c>
    </row>
    <row r="23" spans="1:51" x14ac:dyDescent="0.25">
      <c r="A23" s="1">
        <v>42948</v>
      </c>
      <c r="B23">
        <f t="shared" si="2"/>
        <v>2017</v>
      </c>
      <c r="C23">
        <f t="shared" si="3"/>
        <v>8</v>
      </c>
      <c r="D23">
        <v>9.8417412350000006</v>
      </c>
      <c r="E23">
        <v>2017</v>
      </c>
      <c r="F23">
        <v>1352.1826773680907</v>
      </c>
      <c r="G23">
        <v>1267.5139342063783</v>
      </c>
      <c r="H23">
        <f t="shared" si="4"/>
        <v>13307.832013106241</v>
      </c>
      <c r="I23">
        <f t="shared" si="5"/>
        <v>12474.544152215991</v>
      </c>
      <c r="J23">
        <v>351311.12680000003</v>
      </c>
      <c r="K23">
        <f t="shared" si="6"/>
        <v>263.36758709999998</v>
      </c>
      <c r="L23">
        <v>0</v>
      </c>
      <c r="M23">
        <v>0</v>
      </c>
      <c r="N23">
        <v>0</v>
      </c>
      <c r="O23">
        <v>0</v>
      </c>
      <c r="P23">
        <v>0</v>
      </c>
      <c r="Q23">
        <v>263.36758709999998</v>
      </c>
      <c r="R23">
        <v>0</v>
      </c>
      <c r="S23">
        <f t="shared" si="19"/>
        <v>0</v>
      </c>
      <c r="T23">
        <f t="shared" si="20"/>
        <v>0</v>
      </c>
      <c r="U23">
        <f t="shared" si="21"/>
        <v>0</v>
      </c>
      <c r="V23">
        <f t="shared" si="22"/>
        <v>0</v>
      </c>
      <c r="W23">
        <f t="shared" si="23"/>
        <v>0</v>
      </c>
      <c r="X23">
        <f t="shared" si="24"/>
        <v>0</v>
      </c>
      <c r="Y23">
        <f t="shared" si="25"/>
        <v>44.537176690000003</v>
      </c>
      <c r="Z23">
        <f t="shared" si="26"/>
        <v>0</v>
      </c>
      <c r="AB23">
        <f t="shared" si="8"/>
        <v>0</v>
      </c>
      <c r="AC23">
        <f t="shared" si="9"/>
        <v>0</v>
      </c>
      <c r="AD23">
        <f t="shared" si="10"/>
        <v>0</v>
      </c>
      <c r="AE23">
        <f>W23*AE$2</f>
        <v>0</v>
      </c>
      <c r="AF23">
        <f>X23*AF$2</f>
        <v>0</v>
      </c>
      <c r="AG23">
        <f>Y23*AG$2</f>
        <v>1399.2011474588239</v>
      </c>
      <c r="AH23">
        <f>Z23*AH$2</f>
        <v>0</v>
      </c>
      <c r="AI23">
        <f t="shared" si="11"/>
        <v>1399.2011474588239</v>
      </c>
      <c r="AK23">
        <v>0</v>
      </c>
      <c r="AL23">
        <v>0</v>
      </c>
      <c r="AM23">
        <v>230.21699000000001</v>
      </c>
      <c r="AN23">
        <v>0</v>
      </c>
      <c r="AO23">
        <v>0</v>
      </c>
      <c r="AP23">
        <v>351080.90980000002</v>
      </c>
      <c r="AQ23">
        <v>0</v>
      </c>
      <c r="AS23">
        <f t="shared" si="12"/>
        <v>0</v>
      </c>
      <c r="AT23">
        <f t="shared" si="13"/>
        <v>0</v>
      </c>
      <c r="AU23">
        <f t="shared" si="14"/>
        <v>0</v>
      </c>
      <c r="AV23">
        <f t="shared" si="15"/>
        <v>0</v>
      </c>
      <c r="AW23">
        <f t="shared" si="16"/>
        <v>0</v>
      </c>
      <c r="AX23">
        <f t="shared" si="17"/>
        <v>13770.575629004823</v>
      </c>
      <c r="AY23">
        <f t="shared" si="18"/>
        <v>0</v>
      </c>
    </row>
    <row r="24" spans="1:51" x14ac:dyDescent="0.25">
      <c r="A24" s="1">
        <v>42979</v>
      </c>
      <c r="B24">
        <f t="shared" si="2"/>
        <v>2017</v>
      </c>
      <c r="C24">
        <f t="shared" si="3"/>
        <v>9</v>
      </c>
      <c r="D24">
        <v>9.8242493710000005</v>
      </c>
      <c r="E24">
        <v>2017</v>
      </c>
      <c r="F24">
        <v>7996.0409600191879</v>
      </c>
      <c r="G24">
        <v>7059.4250357802694</v>
      </c>
      <c r="H24">
        <f t="shared" si="4"/>
        <v>78555.100371958746</v>
      </c>
      <c r="I24">
        <f t="shared" si="5"/>
        <v>69353.551967385967</v>
      </c>
      <c r="J24">
        <v>251627.17009999999</v>
      </c>
      <c r="K24">
        <f t="shared" si="6"/>
        <v>223.4130519</v>
      </c>
      <c r="L24">
        <v>0</v>
      </c>
      <c r="M24">
        <v>0</v>
      </c>
      <c r="N24">
        <v>0</v>
      </c>
      <c r="O24">
        <v>0</v>
      </c>
      <c r="P24">
        <v>0</v>
      </c>
      <c r="Q24">
        <v>223.4130519</v>
      </c>
      <c r="R24">
        <v>0</v>
      </c>
      <c r="S24">
        <f t="shared" si="19"/>
        <v>0</v>
      </c>
      <c r="T24">
        <f t="shared" si="20"/>
        <v>0</v>
      </c>
      <c r="U24">
        <f t="shared" si="21"/>
        <v>0</v>
      </c>
      <c r="V24">
        <f t="shared" si="22"/>
        <v>0</v>
      </c>
      <c r="W24">
        <f t="shared" si="23"/>
        <v>0</v>
      </c>
      <c r="X24">
        <f t="shared" si="24"/>
        <v>0</v>
      </c>
      <c r="Y24">
        <f t="shared" si="25"/>
        <v>263.36758709999998</v>
      </c>
      <c r="Z24">
        <f t="shared" si="26"/>
        <v>0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>W24*AE$2</f>
        <v>0</v>
      </c>
      <c r="AF24">
        <f>X24*AF$2</f>
        <v>0</v>
      </c>
      <c r="AG24">
        <f>Y24*AG$2</f>
        <v>8274.0815081015789</v>
      </c>
      <c r="AH24">
        <f>Z24*AH$2</f>
        <v>0</v>
      </c>
      <c r="AI24">
        <f t="shared" si="11"/>
        <v>8274.0815081015789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251627.17009999999</v>
      </c>
      <c r="AQ24">
        <v>0</v>
      </c>
      <c r="AS24">
        <f t="shared" si="12"/>
        <v>0</v>
      </c>
      <c r="AT24">
        <f t="shared" si="13"/>
        <v>0</v>
      </c>
      <c r="AU24">
        <f t="shared" si="14"/>
        <v>0</v>
      </c>
      <c r="AV24">
        <f t="shared" si="15"/>
        <v>0</v>
      </c>
      <c r="AW24">
        <f t="shared" si="16"/>
        <v>0</v>
      </c>
      <c r="AX24">
        <f t="shared" si="17"/>
        <v>81286.640051569673</v>
      </c>
      <c r="AY24">
        <f t="shared" si="18"/>
        <v>0</v>
      </c>
    </row>
    <row r="25" spans="1:51" x14ac:dyDescent="0.25">
      <c r="A25" s="1">
        <v>43009</v>
      </c>
      <c r="B25">
        <f t="shared" si="2"/>
        <v>2017</v>
      </c>
      <c r="C25">
        <f t="shared" si="3"/>
        <v>10</v>
      </c>
      <c r="D25">
        <v>10.10312379</v>
      </c>
      <c r="E25">
        <v>2017</v>
      </c>
      <c r="F25">
        <v>6782.9907759947455</v>
      </c>
      <c r="G25">
        <v>6888.6423538971903</v>
      </c>
      <c r="H25">
        <f t="shared" si="4"/>
        <v>68529.395476303078</v>
      </c>
      <c r="I25">
        <f t="shared" si="5"/>
        <v>69596.806446460294</v>
      </c>
      <c r="J25">
        <v>10393.606449999999</v>
      </c>
      <c r="K25">
        <f t="shared" si="6"/>
        <v>84.645488240000006</v>
      </c>
      <c r="L25">
        <v>0</v>
      </c>
      <c r="M25">
        <v>0</v>
      </c>
      <c r="N25">
        <v>0</v>
      </c>
      <c r="O25">
        <v>0</v>
      </c>
      <c r="P25">
        <v>0</v>
      </c>
      <c r="Q25">
        <v>84.645488240000006</v>
      </c>
      <c r="R25">
        <v>0</v>
      </c>
      <c r="S25">
        <f t="shared" si="19"/>
        <v>0</v>
      </c>
      <c r="T25">
        <f t="shared" si="20"/>
        <v>0</v>
      </c>
      <c r="U25">
        <f t="shared" si="21"/>
        <v>0</v>
      </c>
      <c r="V25">
        <f t="shared" si="22"/>
        <v>0</v>
      </c>
      <c r="W25">
        <f t="shared" si="23"/>
        <v>0</v>
      </c>
      <c r="X25">
        <f t="shared" si="24"/>
        <v>0</v>
      </c>
      <c r="Y25">
        <f t="shared" si="25"/>
        <v>223.4130519</v>
      </c>
      <c r="Z25">
        <f t="shared" si="26"/>
        <v>0</v>
      </c>
      <c r="AB25">
        <f t="shared" si="8"/>
        <v>0</v>
      </c>
      <c r="AC25">
        <f t="shared" si="9"/>
        <v>0</v>
      </c>
      <c r="AD25">
        <f t="shared" si="10"/>
        <v>0</v>
      </c>
      <c r="AE25">
        <f>W25*AE$2</f>
        <v>0</v>
      </c>
      <c r="AF25">
        <f>X25*AF$2</f>
        <v>0</v>
      </c>
      <c r="AG25">
        <f>Y25*AG$2</f>
        <v>7018.8508075310092</v>
      </c>
      <c r="AH25">
        <f>Z25*AH$2</f>
        <v>0</v>
      </c>
      <c r="AI25">
        <f t="shared" si="11"/>
        <v>7018.8508075310092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10393.606449999999</v>
      </c>
      <c r="AQ25">
        <v>0</v>
      </c>
      <c r="AS25">
        <f t="shared" si="12"/>
        <v>0</v>
      </c>
      <c r="AT25">
        <f t="shared" si="13"/>
        <v>0</v>
      </c>
      <c r="AU25">
        <f t="shared" si="14"/>
        <v>0</v>
      </c>
      <c r="AV25">
        <f t="shared" si="15"/>
        <v>0</v>
      </c>
      <c r="AW25">
        <f t="shared" si="16"/>
        <v>0</v>
      </c>
      <c r="AX25">
        <f t="shared" si="17"/>
        <v>70912.318572027245</v>
      </c>
      <c r="AY25">
        <f t="shared" si="18"/>
        <v>0</v>
      </c>
    </row>
    <row r="26" spans="1:51" x14ac:dyDescent="0.25">
      <c r="A26" s="1">
        <v>43040</v>
      </c>
      <c r="B26">
        <f t="shared" si="2"/>
        <v>2017</v>
      </c>
      <c r="C26">
        <f t="shared" si="3"/>
        <v>11</v>
      </c>
      <c r="D26">
        <v>9.990539665</v>
      </c>
      <c r="E26">
        <v>2017</v>
      </c>
      <c r="F26">
        <v>2569.9016287485383</v>
      </c>
      <c r="G26">
        <v>2658.9478861201669</v>
      </c>
      <c r="H26">
        <f t="shared" si="4"/>
        <v>25674.704157160377</v>
      </c>
      <c r="I26">
        <f t="shared" si="5"/>
        <v>26564.32432345143</v>
      </c>
      <c r="J26">
        <v>11440.86354</v>
      </c>
      <c r="K26">
        <f t="shared" si="6"/>
        <v>112.42405460000001</v>
      </c>
      <c r="L26">
        <v>0</v>
      </c>
      <c r="M26">
        <v>0</v>
      </c>
      <c r="N26">
        <v>0</v>
      </c>
      <c r="O26">
        <v>0</v>
      </c>
      <c r="P26">
        <v>0</v>
      </c>
      <c r="Q26">
        <v>112.42405460000001</v>
      </c>
      <c r="R26">
        <v>0</v>
      </c>
      <c r="S26">
        <f t="shared" si="19"/>
        <v>0</v>
      </c>
      <c r="T26">
        <f t="shared" si="20"/>
        <v>0</v>
      </c>
      <c r="U26">
        <f t="shared" si="21"/>
        <v>0</v>
      </c>
      <c r="V26">
        <f t="shared" si="22"/>
        <v>0</v>
      </c>
      <c r="W26">
        <f t="shared" si="23"/>
        <v>0</v>
      </c>
      <c r="X26">
        <f t="shared" si="24"/>
        <v>0</v>
      </c>
      <c r="Y26">
        <f t="shared" si="25"/>
        <v>84.645488240000006</v>
      </c>
      <c r="Z26">
        <f t="shared" si="26"/>
        <v>0</v>
      </c>
      <c r="AB26">
        <f t="shared" si="8"/>
        <v>0</v>
      </c>
      <c r="AC26">
        <f t="shared" si="9"/>
        <v>0</v>
      </c>
      <c r="AD26">
        <f t="shared" si="10"/>
        <v>0</v>
      </c>
      <c r="AE26">
        <f>W26*AE$2</f>
        <v>0</v>
      </c>
      <c r="AF26">
        <f>X26*AF$2</f>
        <v>0</v>
      </c>
      <c r="AG26">
        <f>Y26*AG$2</f>
        <v>2659.2629590553506</v>
      </c>
      <c r="AH26">
        <f>Z26*AH$2</f>
        <v>0</v>
      </c>
      <c r="AI26">
        <f t="shared" si="11"/>
        <v>2659.2629590553506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11440.86354</v>
      </c>
      <c r="AQ26">
        <v>0</v>
      </c>
      <c r="AS26">
        <f t="shared" si="12"/>
        <v>0</v>
      </c>
      <c r="AT26">
        <f t="shared" si="13"/>
        <v>0</v>
      </c>
      <c r="AU26">
        <f t="shared" si="14"/>
        <v>0</v>
      </c>
      <c r="AV26">
        <f t="shared" si="15"/>
        <v>0</v>
      </c>
      <c r="AW26">
        <f t="shared" si="16"/>
        <v>0</v>
      </c>
      <c r="AX26">
        <f t="shared" si="17"/>
        <v>26567.47207210775</v>
      </c>
      <c r="AY26">
        <f t="shared" si="18"/>
        <v>0</v>
      </c>
    </row>
    <row r="27" spans="1:51" x14ac:dyDescent="0.25">
      <c r="A27" s="1">
        <v>43070</v>
      </c>
      <c r="B27">
        <f t="shared" si="2"/>
        <v>2017</v>
      </c>
      <c r="C27">
        <f t="shared" si="3"/>
        <v>12</v>
      </c>
      <c r="D27">
        <v>10.10516033</v>
      </c>
      <c r="E27">
        <v>2017</v>
      </c>
      <c r="F27">
        <v>3413.2801054660749</v>
      </c>
      <c r="G27">
        <v>3367.3976442444368</v>
      </c>
      <c r="H27">
        <f t="shared" si="4"/>
        <v>34491.742716934001</v>
      </c>
      <c r="I27">
        <f t="shared" si="5"/>
        <v>34028.093089954338</v>
      </c>
      <c r="J27">
        <v>884285.65610000002</v>
      </c>
      <c r="K27">
        <f t="shared" si="6"/>
        <v>2180.1478360999999</v>
      </c>
      <c r="L27">
        <v>40.61</v>
      </c>
      <c r="M27">
        <v>1251.04</v>
      </c>
      <c r="N27">
        <v>258.33999999999997</v>
      </c>
      <c r="O27">
        <v>0</v>
      </c>
      <c r="P27">
        <v>0</v>
      </c>
      <c r="Q27">
        <v>586.4678361</v>
      </c>
      <c r="R27">
        <v>43.69</v>
      </c>
      <c r="S27">
        <f t="shared" si="19"/>
        <v>0</v>
      </c>
      <c r="T27">
        <f t="shared" si="20"/>
        <v>0</v>
      </c>
      <c r="U27">
        <f t="shared" si="21"/>
        <v>0</v>
      </c>
      <c r="V27">
        <f t="shared" si="22"/>
        <v>0</v>
      </c>
      <c r="W27">
        <f t="shared" si="23"/>
        <v>0</v>
      </c>
      <c r="X27">
        <f t="shared" si="24"/>
        <v>0</v>
      </c>
      <c r="Y27">
        <f t="shared" si="25"/>
        <v>112.42405460000001</v>
      </c>
      <c r="Z27">
        <f t="shared" si="26"/>
        <v>0</v>
      </c>
      <c r="AB27">
        <f t="shared" si="8"/>
        <v>0</v>
      </c>
      <c r="AC27">
        <f t="shared" si="9"/>
        <v>0</v>
      </c>
      <c r="AD27">
        <f t="shared" si="10"/>
        <v>0</v>
      </c>
      <c r="AE27">
        <f>W27*AE$2</f>
        <v>0</v>
      </c>
      <c r="AF27">
        <f>X27*AF$2</f>
        <v>0</v>
      </c>
      <c r="AG27">
        <f>Y27*AG$2</f>
        <v>3531.9676254559968</v>
      </c>
      <c r="AH27">
        <f>Z27*AH$2</f>
        <v>0</v>
      </c>
      <c r="AI27">
        <f t="shared" si="11"/>
        <v>3531.9676254559968</v>
      </c>
      <c r="AK27">
        <v>14286.576129999999</v>
      </c>
      <c r="AL27">
        <v>274451.39010000002</v>
      </c>
      <c r="AM27">
        <v>59640.454560000013</v>
      </c>
      <c r="AN27">
        <v>0</v>
      </c>
      <c r="AO27">
        <v>587.11956699999996</v>
      </c>
      <c r="AP27">
        <v>525926.20270000002</v>
      </c>
      <c r="AQ27">
        <v>9393.9130719999994</v>
      </c>
      <c r="AS27">
        <f t="shared" si="12"/>
        <v>0</v>
      </c>
      <c r="AT27">
        <f t="shared" si="13"/>
        <v>0</v>
      </c>
      <c r="AU27">
        <f t="shared" si="14"/>
        <v>0</v>
      </c>
      <c r="AV27">
        <f t="shared" si="15"/>
        <v>0</v>
      </c>
      <c r="AW27">
        <f t="shared" si="16"/>
        <v>0</v>
      </c>
      <c r="AX27">
        <f t="shared" si="17"/>
        <v>35691.099135602235</v>
      </c>
      <c r="AY27">
        <f t="shared" si="18"/>
        <v>0</v>
      </c>
    </row>
    <row r="28" spans="1:51" x14ac:dyDescent="0.25">
      <c r="A28" s="1">
        <v>43101</v>
      </c>
      <c r="B28">
        <f t="shared" si="2"/>
        <v>2018</v>
      </c>
      <c r="C28">
        <f t="shared" si="3"/>
        <v>1</v>
      </c>
      <c r="D28">
        <v>10.354745879999999</v>
      </c>
      <c r="E28">
        <v>2018</v>
      </c>
      <c r="F28">
        <v>66190.952301712445</v>
      </c>
      <c r="G28">
        <v>63756.777916703388</v>
      </c>
      <c r="H28">
        <f t="shared" si="4"/>
        <v>685390.49063943338</v>
      </c>
      <c r="I28">
        <f t="shared" si="5"/>
        <v>660185.23345505935</v>
      </c>
      <c r="J28">
        <v>169719.57870000001</v>
      </c>
      <c r="K28">
        <f t="shared" si="6"/>
        <v>502.46759420000001</v>
      </c>
      <c r="L28">
        <v>0</v>
      </c>
      <c r="M28">
        <v>0</v>
      </c>
      <c r="N28">
        <v>0</v>
      </c>
      <c r="O28">
        <v>0</v>
      </c>
      <c r="P28">
        <v>0</v>
      </c>
      <c r="Q28">
        <v>502.46759420000001</v>
      </c>
      <c r="R28">
        <v>0</v>
      </c>
      <c r="S28">
        <f t="shared" si="19"/>
        <v>40.61</v>
      </c>
      <c r="T28">
        <f t="shared" si="20"/>
        <v>40.61</v>
      </c>
      <c r="U28">
        <f t="shared" si="21"/>
        <v>1251.04</v>
      </c>
      <c r="V28">
        <f t="shared" si="22"/>
        <v>258.33999999999997</v>
      </c>
      <c r="W28">
        <f t="shared" si="23"/>
        <v>0</v>
      </c>
      <c r="X28">
        <f t="shared" si="24"/>
        <v>0</v>
      </c>
      <c r="Y28">
        <f t="shared" si="25"/>
        <v>586.4678361</v>
      </c>
      <c r="Z28">
        <f t="shared" si="26"/>
        <v>43.69</v>
      </c>
      <c r="AB28">
        <f t="shared" si="8"/>
        <v>1245.1106888763607</v>
      </c>
      <c r="AC28">
        <f t="shared" si="9"/>
        <v>39274.433953595486</v>
      </c>
      <c r="AD28">
        <f t="shared" si="10"/>
        <v>4054.3256624609708</v>
      </c>
      <c r="AE28">
        <f>W28*AE$2</f>
        <v>0</v>
      </c>
      <c r="AF28">
        <f>X28*AF$2</f>
        <v>0</v>
      </c>
      <c r="AG28">
        <f>Y28*AG$2</f>
        <v>18424.752761731772</v>
      </c>
      <c r="AH28">
        <f>Z28*AH$2</f>
        <v>639.81218193336838</v>
      </c>
      <c r="AI28">
        <f t="shared" si="11"/>
        <v>63638.435248597954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169719.57870000001</v>
      </c>
      <c r="AQ28">
        <v>0</v>
      </c>
      <c r="AS28">
        <f t="shared" si="12"/>
        <v>12892.804775786457</v>
      </c>
      <c r="AT28">
        <f t="shared" si="13"/>
        <v>406676.78317032492</v>
      </c>
      <c r="AU28">
        <f t="shared" si="14"/>
        <v>41981.511949546002</v>
      </c>
      <c r="AV28">
        <f t="shared" si="15"/>
        <v>0</v>
      </c>
      <c r="AW28">
        <f t="shared" si="16"/>
        <v>0</v>
      </c>
      <c r="AX28">
        <f t="shared" si="17"/>
        <v>190783.63274956067</v>
      </c>
      <c r="AY28">
        <f t="shared" si="18"/>
        <v>6625.0925548483565</v>
      </c>
    </row>
    <row r="29" spans="1:51" x14ac:dyDescent="0.25">
      <c r="A29" s="1">
        <v>43132</v>
      </c>
      <c r="B29">
        <f t="shared" si="2"/>
        <v>2018</v>
      </c>
      <c r="C29">
        <f t="shared" si="3"/>
        <v>2</v>
      </c>
      <c r="D29">
        <v>10.20912811</v>
      </c>
      <c r="E29">
        <v>2018</v>
      </c>
      <c r="F29">
        <v>15255.299668975476</v>
      </c>
      <c r="G29">
        <v>12781.043276439443</v>
      </c>
      <c r="H29">
        <f t="shared" si="4"/>
        <v>155743.30867701123</v>
      </c>
      <c r="I29">
        <f t="shared" si="5"/>
        <v>130483.30818862442</v>
      </c>
      <c r="J29">
        <v>55769.853570000007</v>
      </c>
      <c r="K29">
        <f t="shared" si="6"/>
        <v>337.11867549999999</v>
      </c>
      <c r="L29">
        <v>0</v>
      </c>
      <c r="M29">
        <v>0</v>
      </c>
      <c r="N29">
        <v>0</v>
      </c>
      <c r="O29">
        <v>0</v>
      </c>
      <c r="P29">
        <v>0</v>
      </c>
      <c r="Q29">
        <v>337.11867549999999</v>
      </c>
      <c r="R29">
        <v>0</v>
      </c>
      <c r="S29">
        <f t="shared" si="19"/>
        <v>0</v>
      </c>
      <c r="T29">
        <f t="shared" si="20"/>
        <v>0</v>
      </c>
      <c r="U29">
        <f t="shared" si="21"/>
        <v>0</v>
      </c>
      <c r="V29">
        <f t="shared" si="22"/>
        <v>0</v>
      </c>
      <c r="W29">
        <f t="shared" si="23"/>
        <v>0</v>
      </c>
      <c r="X29">
        <f t="shared" si="24"/>
        <v>0</v>
      </c>
      <c r="Y29">
        <f t="shared" si="25"/>
        <v>502.46759420000001</v>
      </c>
      <c r="Z29">
        <f t="shared" si="26"/>
        <v>0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>W29*AE$2</f>
        <v>0</v>
      </c>
      <c r="AF29">
        <f>X29*AF$2</f>
        <v>0</v>
      </c>
      <c r="AG29">
        <f>Y29*AG$2</f>
        <v>15785.76116890167</v>
      </c>
      <c r="AH29">
        <f>Z29*AH$2</f>
        <v>0</v>
      </c>
      <c r="AI29">
        <f t="shared" si="11"/>
        <v>15785.76116890167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55769.853570000007</v>
      </c>
      <c r="AQ29">
        <v>0</v>
      </c>
      <c r="AS29">
        <f t="shared" si="12"/>
        <v>0</v>
      </c>
      <c r="AT29">
        <f t="shared" si="13"/>
        <v>0</v>
      </c>
      <c r="AU29">
        <f t="shared" si="14"/>
        <v>0</v>
      </c>
      <c r="AV29">
        <f t="shared" si="15"/>
        <v>0</v>
      </c>
      <c r="AW29">
        <f t="shared" si="16"/>
        <v>0</v>
      </c>
      <c r="AX29">
        <f t="shared" si="17"/>
        <v>161158.8580871805</v>
      </c>
      <c r="AY29">
        <f t="shared" si="18"/>
        <v>0</v>
      </c>
    </row>
    <row r="30" spans="1:51" x14ac:dyDescent="0.25">
      <c r="A30" s="1">
        <v>43160</v>
      </c>
      <c r="B30">
        <f t="shared" si="2"/>
        <v>2018</v>
      </c>
      <c r="C30">
        <f t="shared" si="3"/>
        <v>3</v>
      </c>
      <c r="D30">
        <v>10.20603719</v>
      </c>
      <c r="E30">
        <v>2018</v>
      </c>
      <c r="F30">
        <v>10235.180294460073</v>
      </c>
      <c r="G30">
        <v>10055.722672186987</v>
      </c>
      <c r="H30">
        <f t="shared" si="4"/>
        <v>104460.63073161466</v>
      </c>
      <c r="I30">
        <f t="shared" si="5"/>
        <v>102629.07956466656</v>
      </c>
      <c r="J30">
        <v>338388.0025</v>
      </c>
      <c r="K30">
        <f t="shared" si="6"/>
        <v>1053.5384355000001</v>
      </c>
      <c r="L30">
        <v>222.18</v>
      </c>
      <c r="M30">
        <v>193.49</v>
      </c>
      <c r="N30">
        <v>57.65</v>
      </c>
      <c r="O30">
        <v>2.21</v>
      </c>
      <c r="P30">
        <v>0</v>
      </c>
      <c r="Q30">
        <v>578.00843550000002</v>
      </c>
      <c r="R30">
        <v>0</v>
      </c>
      <c r="S30">
        <f t="shared" si="19"/>
        <v>0</v>
      </c>
      <c r="T30">
        <f t="shared" si="20"/>
        <v>0</v>
      </c>
      <c r="U30">
        <f t="shared" si="21"/>
        <v>0</v>
      </c>
      <c r="V30">
        <f t="shared" si="22"/>
        <v>0</v>
      </c>
      <c r="W30">
        <f t="shared" si="23"/>
        <v>0</v>
      </c>
      <c r="X30">
        <f t="shared" si="24"/>
        <v>0</v>
      </c>
      <c r="Y30">
        <f t="shared" si="25"/>
        <v>337.11867549999999</v>
      </c>
      <c r="Z30">
        <f t="shared" si="26"/>
        <v>0</v>
      </c>
      <c r="AB30">
        <f t="shared" si="8"/>
        <v>0</v>
      </c>
      <c r="AC30">
        <f t="shared" si="9"/>
        <v>0</v>
      </c>
      <c r="AD30">
        <f t="shared" si="10"/>
        <v>0</v>
      </c>
      <c r="AE30">
        <f>W30*AE$2</f>
        <v>0</v>
      </c>
      <c r="AF30">
        <f>X30*AF$2</f>
        <v>0</v>
      </c>
      <c r="AG30">
        <f>Y30*AG$2</f>
        <v>10591.080814857976</v>
      </c>
      <c r="AH30">
        <f>Z30*AH$2</f>
        <v>0</v>
      </c>
      <c r="AI30">
        <f t="shared" si="11"/>
        <v>10591.080814857976</v>
      </c>
      <c r="AK30">
        <v>107803.36320000001</v>
      </c>
      <c r="AL30">
        <v>74475.204639999996</v>
      </c>
      <c r="AM30">
        <v>21016.658500000001</v>
      </c>
      <c r="AN30">
        <v>1270.44174</v>
      </c>
      <c r="AO30">
        <v>0</v>
      </c>
      <c r="AP30">
        <v>133822.33439999999</v>
      </c>
      <c r="AQ30">
        <v>0</v>
      </c>
      <c r="AS30">
        <f t="shared" si="12"/>
        <v>0</v>
      </c>
      <c r="AT30">
        <f t="shared" si="13"/>
        <v>0</v>
      </c>
      <c r="AU30">
        <f t="shared" si="14"/>
        <v>0</v>
      </c>
      <c r="AV30">
        <f t="shared" si="15"/>
        <v>0</v>
      </c>
      <c r="AW30">
        <f t="shared" si="16"/>
        <v>0</v>
      </c>
      <c r="AX30">
        <f t="shared" si="17"/>
        <v>108092.96467873601</v>
      </c>
      <c r="AY30">
        <f t="shared" si="18"/>
        <v>0</v>
      </c>
    </row>
    <row r="31" spans="1:51" x14ac:dyDescent="0.25">
      <c r="A31" s="1">
        <v>43191</v>
      </c>
      <c r="B31">
        <f t="shared" si="2"/>
        <v>2018</v>
      </c>
      <c r="C31">
        <f t="shared" si="3"/>
        <v>4</v>
      </c>
      <c r="D31">
        <v>10.07628966</v>
      </c>
      <c r="E31">
        <v>2018</v>
      </c>
      <c r="F31">
        <v>31986.231001219941</v>
      </c>
      <c r="G31">
        <v>31715.817605477143</v>
      </c>
      <c r="H31">
        <f t="shared" si="4"/>
        <v>322302.52869996394</v>
      </c>
      <c r="I31">
        <f t="shared" si="5"/>
        <v>319577.7649965153</v>
      </c>
      <c r="J31">
        <v>429862.6618</v>
      </c>
      <c r="K31">
        <f t="shared" si="6"/>
        <v>1191.9465932000001</v>
      </c>
      <c r="L31">
        <v>391.13</v>
      </c>
      <c r="M31">
        <v>205.05</v>
      </c>
      <c r="N31">
        <v>9.6</v>
      </c>
      <c r="O31">
        <v>0</v>
      </c>
      <c r="P31">
        <v>0</v>
      </c>
      <c r="Q31">
        <v>586.16659319999997</v>
      </c>
      <c r="R31">
        <v>0</v>
      </c>
      <c r="S31">
        <f t="shared" si="19"/>
        <v>222.18</v>
      </c>
      <c r="T31">
        <f t="shared" si="20"/>
        <v>222.18</v>
      </c>
      <c r="U31">
        <f t="shared" si="21"/>
        <v>193.49</v>
      </c>
      <c r="V31">
        <f t="shared" si="22"/>
        <v>57.65</v>
      </c>
      <c r="W31">
        <f t="shared" si="23"/>
        <v>2.21</v>
      </c>
      <c r="X31">
        <f t="shared" si="24"/>
        <v>0</v>
      </c>
      <c r="Y31">
        <f t="shared" si="25"/>
        <v>578.00843550000002</v>
      </c>
      <c r="Z31">
        <f t="shared" si="26"/>
        <v>0</v>
      </c>
      <c r="AB31">
        <f t="shared" si="8"/>
        <v>6812.0830547783753</v>
      </c>
      <c r="AC31">
        <f t="shared" si="9"/>
        <v>6074.3143510049167</v>
      </c>
      <c r="AD31">
        <f t="shared" si="10"/>
        <v>904.74519795956871</v>
      </c>
      <c r="AE31">
        <f>W31*AE$2</f>
        <v>0</v>
      </c>
      <c r="AF31">
        <f>X31*AF$2</f>
        <v>0</v>
      </c>
      <c r="AG31">
        <f>Y31*AG$2</f>
        <v>18158.988204882538</v>
      </c>
      <c r="AH31">
        <f>Z31*AH$2</f>
        <v>0</v>
      </c>
      <c r="AI31">
        <f t="shared" si="11"/>
        <v>31950.130808625399</v>
      </c>
      <c r="AK31">
        <v>166856.49909999999</v>
      </c>
      <c r="AL31">
        <v>68327.576920000007</v>
      </c>
      <c r="AM31">
        <v>8434.4846539999999</v>
      </c>
      <c r="AN31">
        <v>0</v>
      </c>
      <c r="AO31">
        <v>0</v>
      </c>
      <c r="AP31">
        <v>186108.12580000001</v>
      </c>
      <c r="AQ31">
        <v>135.9752775</v>
      </c>
      <c r="AS31">
        <f t="shared" si="12"/>
        <v>68640.522047924562</v>
      </c>
      <c r="AT31">
        <f t="shared" si="13"/>
        <v>61206.550886620455</v>
      </c>
      <c r="AU31">
        <f t="shared" si="14"/>
        <v>9116.4746831346565</v>
      </c>
      <c r="AV31">
        <f t="shared" si="15"/>
        <v>0</v>
      </c>
      <c r="AW31">
        <f t="shared" si="16"/>
        <v>0</v>
      </c>
      <c r="AX31">
        <f t="shared" si="17"/>
        <v>182975.22508491989</v>
      </c>
      <c r="AY31">
        <f t="shared" si="18"/>
        <v>0</v>
      </c>
    </row>
    <row r="32" spans="1:51" x14ac:dyDescent="0.25">
      <c r="A32" s="1">
        <v>43221</v>
      </c>
      <c r="B32">
        <f t="shared" si="2"/>
        <v>2018</v>
      </c>
      <c r="C32">
        <f t="shared" si="3"/>
        <v>5</v>
      </c>
      <c r="D32">
        <v>10.46925377</v>
      </c>
      <c r="E32">
        <v>2018</v>
      </c>
      <c r="F32">
        <v>36188.408318311696</v>
      </c>
      <c r="G32">
        <v>38235.723621434299</v>
      </c>
      <c r="H32">
        <f t="shared" si="4"/>
        <v>378865.63021678408</v>
      </c>
      <c r="I32">
        <f t="shared" si="5"/>
        <v>400299.49367237906</v>
      </c>
      <c r="J32">
        <v>192464.9186</v>
      </c>
      <c r="K32">
        <f t="shared" si="6"/>
        <v>502.94857400000001</v>
      </c>
      <c r="L32">
        <v>300.23</v>
      </c>
      <c r="M32">
        <v>31.44</v>
      </c>
      <c r="N32">
        <v>8.52</v>
      </c>
      <c r="O32">
        <v>0</v>
      </c>
      <c r="P32">
        <v>0</v>
      </c>
      <c r="Q32">
        <v>162.75857400000001</v>
      </c>
      <c r="R32">
        <v>0</v>
      </c>
      <c r="S32">
        <f t="shared" si="19"/>
        <v>391.13</v>
      </c>
      <c r="T32">
        <f t="shared" si="20"/>
        <v>391.13</v>
      </c>
      <c r="U32">
        <f t="shared" si="21"/>
        <v>205.05</v>
      </c>
      <c r="V32">
        <f t="shared" si="22"/>
        <v>9.6</v>
      </c>
      <c r="W32">
        <f t="shared" si="23"/>
        <v>0</v>
      </c>
      <c r="X32">
        <f t="shared" si="24"/>
        <v>0</v>
      </c>
      <c r="Y32">
        <f t="shared" si="25"/>
        <v>586.16659319999997</v>
      </c>
      <c r="Z32">
        <f t="shared" si="26"/>
        <v>0</v>
      </c>
      <c r="AB32">
        <f t="shared" si="8"/>
        <v>11992.123706973922</v>
      </c>
      <c r="AC32">
        <f t="shared" si="9"/>
        <v>6437.222376730364</v>
      </c>
      <c r="AD32">
        <f t="shared" si="10"/>
        <v>150.66008500280762</v>
      </c>
      <c r="AE32">
        <f>W32*AE$2</f>
        <v>0</v>
      </c>
      <c r="AF32">
        <f>X32*AF$2</f>
        <v>0</v>
      </c>
      <c r="AG32">
        <f>Y32*AG$2</f>
        <v>18415.288771360814</v>
      </c>
      <c r="AH32">
        <f>Z32*AH$2</f>
        <v>0</v>
      </c>
      <c r="AI32">
        <f t="shared" si="11"/>
        <v>36995.294940067906</v>
      </c>
      <c r="AK32">
        <v>106542.1925</v>
      </c>
      <c r="AL32">
        <v>20186.148010000001</v>
      </c>
      <c r="AM32">
        <v>12686.49339</v>
      </c>
      <c r="AN32">
        <v>0</v>
      </c>
      <c r="AO32">
        <v>0</v>
      </c>
      <c r="AP32">
        <v>53050.084710000003</v>
      </c>
      <c r="AQ32">
        <v>0</v>
      </c>
      <c r="AS32">
        <f t="shared" si="12"/>
        <v>125548.5863295431</v>
      </c>
      <c r="AT32">
        <f t="shared" si="13"/>
        <v>67392.914635912719</v>
      </c>
      <c r="AU32">
        <f t="shared" si="14"/>
        <v>1577.2986629041641</v>
      </c>
      <c r="AV32">
        <f t="shared" si="15"/>
        <v>0</v>
      </c>
      <c r="AW32">
        <f t="shared" si="16"/>
        <v>0</v>
      </c>
      <c r="AX32">
        <f t="shared" si="17"/>
        <v>192794.33139520788</v>
      </c>
      <c r="AY32">
        <f t="shared" si="18"/>
        <v>0</v>
      </c>
    </row>
    <row r="33" spans="1:51" x14ac:dyDescent="0.25">
      <c r="A33" s="1">
        <v>43252</v>
      </c>
      <c r="B33">
        <f t="shared" si="2"/>
        <v>2018</v>
      </c>
      <c r="C33">
        <f t="shared" si="3"/>
        <v>6</v>
      </c>
      <c r="D33">
        <v>10.348994790000001</v>
      </c>
      <c r="E33">
        <v>2018</v>
      </c>
      <c r="F33">
        <v>15269.902582811952</v>
      </c>
      <c r="G33">
        <v>13696.059230819601</v>
      </c>
      <c r="H33">
        <f t="shared" si="4"/>
        <v>158028.14227332844</v>
      </c>
      <c r="I33">
        <f t="shared" si="5"/>
        <v>141740.44562328348</v>
      </c>
      <c r="J33">
        <v>793115.52400000009</v>
      </c>
      <c r="K33">
        <f t="shared" si="6"/>
        <v>830.51084609999998</v>
      </c>
      <c r="L33">
        <v>0</v>
      </c>
      <c r="M33">
        <v>0</v>
      </c>
      <c r="N33">
        <v>0</v>
      </c>
      <c r="O33">
        <v>0</v>
      </c>
      <c r="P33">
        <v>0</v>
      </c>
      <c r="Q33">
        <v>830.51084609999998</v>
      </c>
      <c r="R33">
        <v>0</v>
      </c>
      <c r="S33">
        <f t="shared" si="19"/>
        <v>300.23</v>
      </c>
      <c r="T33">
        <f t="shared" si="20"/>
        <v>300.23</v>
      </c>
      <c r="U33">
        <f t="shared" si="21"/>
        <v>31.44</v>
      </c>
      <c r="V33">
        <f t="shared" si="22"/>
        <v>8.52</v>
      </c>
      <c r="W33">
        <f t="shared" si="23"/>
        <v>0</v>
      </c>
      <c r="X33">
        <f t="shared" si="24"/>
        <v>0</v>
      </c>
      <c r="Y33">
        <f t="shared" si="25"/>
        <v>162.75857400000001</v>
      </c>
      <c r="Z33">
        <f t="shared" si="26"/>
        <v>0</v>
      </c>
      <c r="AB33">
        <f t="shared" si="8"/>
        <v>9205.1116011167142</v>
      </c>
      <c r="AC33">
        <f t="shared" si="9"/>
        <v>987.0093710041582</v>
      </c>
      <c r="AD33">
        <f t="shared" si="10"/>
        <v>133.71082543999177</v>
      </c>
      <c r="AE33">
        <f>W33*AE$2</f>
        <v>0</v>
      </c>
      <c r="AF33">
        <f>X33*AF$2</f>
        <v>0</v>
      </c>
      <c r="AG33">
        <f>Y33*AG$2</f>
        <v>5113.3008516611899</v>
      </c>
      <c r="AH33">
        <f>Z33*AH$2</f>
        <v>0</v>
      </c>
      <c r="AI33">
        <f t="shared" si="11"/>
        <v>15439.132649222054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793115.52400000009</v>
      </c>
      <c r="AQ33">
        <v>0</v>
      </c>
      <c r="AS33">
        <f t="shared" si="12"/>
        <v>95263.652001325434</v>
      </c>
      <c r="AT33">
        <f t="shared" si="13"/>
        <v>10214.55483820321</v>
      </c>
      <c r="AU33">
        <f t="shared" si="14"/>
        <v>1383.7726358450743</v>
      </c>
      <c r="AV33">
        <f t="shared" si="15"/>
        <v>0</v>
      </c>
      <c r="AW33">
        <f t="shared" si="16"/>
        <v>0</v>
      </c>
      <c r="AX33">
        <f t="shared" si="17"/>
        <v>52917.523873544218</v>
      </c>
      <c r="AY33">
        <f t="shared" si="18"/>
        <v>0</v>
      </c>
    </row>
    <row r="34" spans="1:51" x14ac:dyDescent="0.25">
      <c r="A34" s="1">
        <v>43282</v>
      </c>
      <c r="B34">
        <f t="shared" si="2"/>
        <v>2018</v>
      </c>
      <c r="C34">
        <f t="shared" si="3"/>
        <v>7</v>
      </c>
      <c r="D34">
        <v>10.57314448</v>
      </c>
      <c r="E34">
        <v>2018</v>
      </c>
      <c r="F34">
        <v>25214.943176110348</v>
      </c>
      <c r="G34">
        <v>28085.446810698882</v>
      </c>
      <c r="H34">
        <f t="shared" si="4"/>
        <v>266601.23725600477</v>
      </c>
      <c r="I34">
        <f t="shared" si="5"/>
        <v>296951.48691487446</v>
      </c>
      <c r="J34">
        <v>267056.68070000003</v>
      </c>
      <c r="K34">
        <f t="shared" si="6"/>
        <v>309.4455155</v>
      </c>
      <c r="L34">
        <v>0</v>
      </c>
      <c r="M34">
        <v>0</v>
      </c>
      <c r="N34">
        <v>0</v>
      </c>
      <c r="O34">
        <v>0</v>
      </c>
      <c r="P34">
        <v>0</v>
      </c>
      <c r="Q34">
        <v>309.4455155</v>
      </c>
      <c r="R34">
        <v>0</v>
      </c>
      <c r="S34">
        <f t="shared" si="19"/>
        <v>0</v>
      </c>
      <c r="T34">
        <f t="shared" si="20"/>
        <v>0</v>
      </c>
      <c r="U34">
        <f t="shared" si="21"/>
        <v>0</v>
      </c>
      <c r="V34">
        <f t="shared" si="22"/>
        <v>0</v>
      </c>
      <c r="W34">
        <f t="shared" si="23"/>
        <v>0</v>
      </c>
      <c r="X34">
        <f t="shared" si="24"/>
        <v>0</v>
      </c>
      <c r="Y34">
        <f t="shared" si="25"/>
        <v>830.51084609999998</v>
      </c>
      <c r="Z34">
        <f t="shared" si="26"/>
        <v>0</v>
      </c>
      <c r="AB34">
        <f t="shared" si="8"/>
        <v>0</v>
      </c>
      <c r="AC34">
        <f t="shared" si="9"/>
        <v>0</v>
      </c>
      <c r="AD34">
        <f t="shared" si="10"/>
        <v>0</v>
      </c>
      <c r="AE34">
        <f>W34*AE$2</f>
        <v>0</v>
      </c>
      <c r="AF34">
        <f>X34*AF$2</f>
        <v>0</v>
      </c>
      <c r="AG34">
        <f>Y34*AG$2</f>
        <v>26091.724155048109</v>
      </c>
      <c r="AH34">
        <f>Z34*AH$2</f>
        <v>0</v>
      </c>
      <c r="AI34">
        <f t="shared" si="11"/>
        <v>26091.724155048109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267056.68070000003</v>
      </c>
      <c r="AQ34">
        <v>0</v>
      </c>
      <c r="AS34">
        <f t="shared" si="12"/>
        <v>0</v>
      </c>
      <c r="AT34">
        <f t="shared" si="13"/>
        <v>0</v>
      </c>
      <c r="AU34">
        <f t="shared" si="14"/>
        <v>0</v>
      </c>
      <c r="AV34">
        <f t="shared" si="15"/>
        <v>0</v>
      </c>
      <c r="AW34">
        <f t="shared" si="16"/>
        <v>0</v>
      </c>
      <c r="AX34">
        <f t="shared" si="17"/>
        <v>275871.56922362954</v>
      </c>
      <c r="AY34">
        <f t="shared" si="18"/>
        <v>0</v>
      </c>
    </row>
    <row r="35" spans="1:51" x14ac:dyDescent="0.25">
      <c r="A35" s="1">
        <v>43313</v>
      </c>
      <c r="B35">
        <f t="shared" si="2"/>
        <v>2018</v>
      </c>
      <c r="C35">
        <f t="shared" si="3"/>
        <v>8</v>
      </c>
      <c r="D35">
        <v>10.422188350000001</v>
      </c>
      <c r="E35">
        <v>2018</v>
      </c>
      <c r="F35">
        <v>9395.0020352836837</v>
      </c>
      <c r="G35">
        <v>9811.2001422636404</v>
      </c>
      <c r="H35">
        <f t="shared" si="4"/>
        <v>97916.480760359904</v>
      </c>
      <c r="I35">
        <f t="shared" si="5"/>
        <v>102254.17582221846</v>
      </c>
      <c r="J35">
        <v>626.63354070000003</v>
      </c>
      <c r="K35">
        <f t="shared" si="6"/>
        <v>21.15763158</v>
      </c>
      <c r="L35">
        <v>0</v>
      </c>
      <c r="M35">
        <v>0</v>
      </c>
      <c r="N35">
        <v>0</v>
      </c>
      <c r="O35">
        <v>0</v>
      </c>
      <c r="P35">
        <v>0</v>
      </c>
      <c r="Q35">
        <v>21.15763158</v>
      </c>
      <c r="R35">
        <v>0</v>
      </c>
      <c r="S35">
        <f t="shared" si="19"/>
        <v>0</v>
      </c>
      <c r="T35">
        <f t="shared" si="20"/>
        <v>0</v>
      </c>
      <c r="U35">
        <f t="shared" si="21"/>
        <v>0</v>
      </c>
      <c r="V35">
        <f t="shared" si="22"/>
        <v>0</v>
      </c>
      <c r="W35">
        <f t="shared" si="23"/>
        <v>0</v>
      </c>
      <c r="X35">
        <f t="shared" si="24"/>
        <v>0</v>
      </c>
      <c r="Y35">
        <f t="shared" si="25"/>
        <v>309.4455155</v>
      </c>
      <c r="Z35">
        <f t="shared" si="26"/>
        <v>0</v>
      </c>
      <c r="AB35">
        <f t="shared" si="8"/>
        <v>0</v>
      </c>
      <c r="AC35">
        <f t="shared" si="9"/>
        <v>0</v>
      </c>
      <c r="AD35">
        <f t="shared" si="10"/>
        <v>0</v>
      </c>
      <c r="AE35">
        <f>W35*AE$2</f>
        <v>0</v>
      </c>
      <c r="AF35">
        <f>X35*AF$2</f>
        <v>0</v>
      </c>
      <c r="AG35">
        <f>Y35*AG$2</f>
        <v>9721.6876448480434</v>
      </c>
      <c r="AH35">
        <f>Z35*AH$2</f>
        <v>0</v>
      </c>
      <c r="AI35">
        <f t="shared" si="11"/>
        <v>9721.6876448480434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626.63354070000003</v>
      </c>
      <c r="AQ35">
        <v>0</v>
      </c>
      <c r="AS35">
        <f t="shared" si="12"/>
        <v>0</v>
      </c>
      <c r="AT35">
        <f t="shared" si="13"/>
        <v>0</v>
      </c>
      <c r="AU35">
        <f t="shared" si="14"/>
        <v>0</v>
      </c>
      <c r="AV35">
        <f t="shared" si="15"/>
        <v>0</v>
      </c>
      <c r="AW35">
        <f t="shared" si="16"/>
        <v>0</v>
      </c>
      <c r="AX35">
        <f t="shared" si="17"/>
        <v>101321.25971447422</v>
      </c>
      <c r="AY35">
        <f t="shared" si="18"/>
        <v>0</v>
      </c>
    </row>
    <row r="36" spans="1:51" x14ac:dyDescent="0.25">
      <c r="A36" s="1">
        <v>43344</v>
      </c>
      <c r="B36">
        <f t="shared" si="2"/>
        <v>2018</v>
      </c>
      <c r="C36">
        <f t="shared" si="3"/>
        <v>9</v>
      </c>
      <c r="D36">
        <v>10.08339279</v>
      </c>
      <c r="E36">
        <v>2018</v>
      </c>
      <c r="F36">
        <v>642.36184335940823</v>
      </c>
      <c r="G36">
        <v>686.03820829316749</v>
      </c>
      <c r="H36">
        <f t="shared" si="4"/>
        <v>6477.1867799013662</v>
      </c>
      <c r="I36">
        <f t="shared" si="5"/>
        <v>6917.5927231678434</v>
      </c>
      <c r="J36">
        <v>0</v>
      </c>
      <c r="K36">
        <f t="shared" si="6"/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19"/>
        <v>0</v>
      </c>
      <c r="T36">
        <f t="shared" si="20"/>
        <v>0</v>
      </c>
      <c r="U36">
        <f t="shared" si="21"/>
        <v>0</v>
      </c>
      <c r="V36">
        <f t="shared" si="22"/>
        <v>0</v>
      </c>
      <c r="W36">
        <f t="shared" si="23"/>
        <v>0</v>
      </c>
      <c r="X36">
        <f t="shared" si="24"/>
        <v>0</v>
      </c>
      <c r="Y36">
        <f t="shared" si="25"/>
        <v>21.15763158</v>
      </c>
      <c r="Z36">
        <f t="shared" si="26"/>
        <v>0</v>
      </c>
      <c r="AB36">
        <f t="shared" si="8"/>
        <v>0</v>
      </c>
      <c r="AC36">
        <f t="shared" si="9"/>
        <v>0</v>
      </c>
      <c r="AD36">
        <f t="shared" si="10"/>
        <v>0</v>
      </c>
      <c r="AE36">
        <f>W36*AE$2</f>
        <v>0</v>
      </c>
      <c r="AF36">
        <f>X36*AF$2</f>
        <v>0</v>
      </c>
      <c r="AG36">
        <f>Y36*AG$2</f>
        <v>664.69822706328011</v>
      </c>
      <c r="AH36">
        <f>Z36*AH$2</f>
        <v>0</v>
      </c>
      <c r="AI36">
        <f t="shared" si="11"/>
        <v>664.69822706328011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S36">
        <f t="shared" si="12"/>
        <v>0</v>
      </c>
      <c r="AT36">
        <f t="shared" si="13"/>
        <v>0</v>
      </c>
      <c r="AU36">
        <f t="shared" si="14"/>
        <v>0</v>
      </c>
      <c r="AV36">
        <f t="shared" si="15"/>
        <v>0</v>
      </c>
      <c r="AW36">
        <f t="shared" si="16"/>
        <v>0</v>
      </c>
      <c r="AX36">
        <f t="shared" si="17"/>
        <v>6702.4133102956612</v>
      </c>
      <c r="AY36">
        <f t="shared" si="18"/>
        <v>0</v>
      </c>
    </row>
    <row r="37" spans="1:51" x14ac:dyDescent="0.25">
      <c r="A37" s="1">
        <v>43374</v>
      </c>
      <c r="B37">
        <f t="shared" si="2"/>
        <v>2018</v>
      </c>
      <c r="C37">
        <f t="shared" si="3"/>
        <v>10</v>
      </c>
      <c r="D37">
        <v>10.3416233</v>
      </c>
      <c r="E37">
        <v>2018</v>
      </c>
      <c r="F37">
        <v>0</v>
      </c>
      <c r="G37">
        <v>0</v>
      </c>
      <c r="H37">
        <f t="shared" si="4"/>
        <v>0</v>
      </c>
      <c r="I37">
        <f t="shared" si="5"/>
        <v>0</v>
      </c>
      <c r="J37">
        <v>0</v>
      </c>
      <c r="K37">
        <f t="shared" si="6"/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19"/>
        <v>0</v>
      </c>
      <c r="T37">
        <f t="shared" si="20"/>
        <v>0</v>
      </c>
      <c r="U37">
        <f t="shared" si="21"/>
        <v>0</v>
      </c>
      <c r="V37">
        <f t="shared" si="22"/>
        <v>0</v>
      </c>
      <c r="W37">
        <f t="shared" si="23"/>
        <v>0</v>
      </c>
      <c r="X37">
        <f t="shared" si="24"/>
        <v>0</v>
      </c>
      <c r="Y37">
        <f t="shared" si="25"/>
        <v>0</v>
      </c>
      <c r="Z37">
        <f t="shared" si="26"/>
        <v>0</v>
      </c>
      <c r="AB37">
        <f t="shared" si="8"/>
        <v>0</v>
      </c>
      <c r="AC37">
        <f t="shared" si="9"/>
        <v>0</v>
      </c>
      <c r="AD37">
        <f t="shared" si="10"/>
        <v>0</v>
      </c>
      <c r="AE37">
        <f>W37*AE$2</f>
        <v>0</v>
      </c>
      <c r="AF37">
        <f>X37*AF$2</f>
        <v>0</v>
      </c>
      <c r="AG37">
        <f>Y37*AG$2</f>
        <v>0</v>
      </c>
      <c r="AH37">
        <f>Z37*AH$2</f>
        <v>0</v>
      </c>
      <c r="AI37">
        <f t="shared" si="11"/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S37">
        <f t="shared" si="12"/>
        <v>0</v>
      </c>
      <c r="AT37">
        <f t="shared" si="13"/>
        <v>0</v>
      </c>
      <c r="AU37">
        <f t="shared" si="14"/>
        <v>0</v>
      </c>
      <c r="AV37">
        <f t="shared" si="15"/>
        <v>0</v>
      </c>
      <c r="AW37">
        <f t="shared" si="16"/>
        <v>0</v>
      </c>
      <c r="AX37">
        <f t="shared" si="17"/>
        <v>0</v>
      </c>
      <c r="AY37">
        <f t="shared" si="18"/>
        <v>0</v>
      </c>
    </row>
    <row r="38" spans="1:51" x14ac:dyDescent="0.25">
      <c r="A38" s="1">
        <v>43405</v>
      </c>
      <c r="B38">
        <f t="shared" si="2"/>
        <v>2018</v>
      </c>
      <c r="C38">
        <f t="shared" ref="C38:C54" si="27">MONTH(A38)</f>
        <v>11</v>
      </c>
      <c r="D38">
        <v>10.492430130000001</v>
      </c>
      <c r="E38">
        <v>2018</v>
      </c>
      <c r="F38">
        <v>0</v>
      </c>
      <c r="G38">
        <v>0</v>
      </c>
      <c r="H38">
        <f t="shared" si="4"/>
        <v>0</v>
      </c>
      <c r="I38">
        <f t="shared" si="5"/>
        <v>0</v>
      </c>
      <c r="J38">
        <v>0</v>
      </c>
      <c r="K38">
        <f t="shared" si="6"/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19"/>
        <v>0</v>
      </c>
      <c r="T38">
        <f t="shared" si="20"/>
        <v>0</v>
      </c>
      <c r="U38">
        <f t="shared" si="21"/>
        <v>0</v>
      </c>
      <c r="V38">
        <f t="shared" si="22"/>
        <v>0</v>
      </c>
      <c r="W38">
        <f t="shared" si="23"/>
        <v>0</v>
      </c>
      <c r="X38">
        <f t="shared" si="24"/>
        <v>0</v>
      </c>
      <c r="Y38">
        <f t="shared" si="25"/>
        <v>0</v>
      </c>
      <c r="Z38">
        <f t="shared" si="26"/>
        <v>0</v>
      </c>
      <c r="AB38">
        <f t="shared" si="8"/>
        <v>0</v>
      </c>
      <c r="AC38">
        <f t="shared" si="9"/>
        <v>0</v>
      </c>
      <c r="AD38">
        <f t="shared" si="10"/>
        <v>0</v>
      </c>
      <c r="AE38">
        <f>W38*AE$2</f>
        <v>0</v>
      </c>
      <c r="AF38">
        <f>X38*AF$2</f>
        <v>0</v>
      </c>
      <c r="AG38">
        <f>Y38*AG$2</f>
        <v>0</v>
      </c>
      <c r="AH38">
        <f>Z38*AH$2</f>
        <v>0</v>
      </c>
      <c r="AI38">
        <f t="shared" si="11"/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S38">
        <f t="shared" si="12"/>
        <v>0</v>
      </c>
      <c r="AT38">
        <f t="shared" si="13"/>
        <v>0</v>
      </c>
      <c r="AU38">
        <f t="shared" si="14"/>
        <v>0</v>
      </c>
      <c r="AV38">
        <f t="shared" si="15"/>
        <v>0</v>
      </c>
      <c r="AW38">
        <f t="shared" si="16"/>
        <v>0</v>
      </c>
      <c r="AX38">
        <f t="shared" si="17"/>
        <v>0</v>
      </c>
      <c r="AY38">
        <f t="shared" si="18"/>
        <v>0</v>
      </c>
    </row>
    <row r="39" spans="1:51" x14ac:dyDescent="0.25">
      <c r="A39" s="1">
        <v>43435</v>
      </c>
      <c r="B39">
        <f t="shared" si="2"/>
        <v>2018</v>
      </c>
      <c r="C39">
        <f t="shared" si="27"/>
        <v>12</v>
      </c>
      <c r="D39">
        <v>10.32738494</v>
      </c>
      <c r="E39">
        <v>2018</v>
      </c>
      <c r="F39">
        <v>0</v>
      </c>
      <c r="G39">
        <v>0</v>
      </c>
      <c r="H39">
        <f t="shared" si="4"/>
        <v>0</v>
      </c>
      <c r="I39">
        <f t="shared" si="5"/>
        <v>0</v>
      </c>
      <c r="J39">
        <v>57210.808929999992</v>
      </c>
      <c r="K39">
        <f t="shared" si="6"/>
        <v>299.37</v>
      </c>
      <c r="L39">
        <v>0</v>
      </c>
      <c r="M39">
        <v>108.65</v>
      </c>
      <c r="N39">
        <v>50.05</v>
      </c>
      <c r="O39">
        <v>0</v>
      </c>
      <c r="P39">
        <v>0</v>
      </c>
      <c r="Q39">
        <v>140.66999999999999</v>
      </c>
      <c r="R39">
        <v>0</v>
      </c>
      <c r="S39">
        <f t="shared" si="19"/>
        <v>0</v>
      </c>
      <c r="T39">
        <f t="shared" si="20"/>
        <v>0</v>
      </c>
      <c r="U39">
        <f t="shared" si="21"/>
        <v>0</v>
      </c>
      <c r="V39">
        <f t="shared" si="22"/>
        <v>0</v>
      </c>
      <c r="W39">
        <f t="shared" si="23"/>
        <v>0</v>
      </c>
      <c r="X39">
        <f t="shared" si="24"/>
        <v>0</v>
      </c>
      <c r="Y39">
        <f t="shared" si="25"/>
        <v>0</v>
      </c>
      <c r="Z39">
        <f t="shared" si="26"/>
        <v>0</v>
      </c>
      <c r="AB39">
        <f t="shared" si="8"/>
        <v>0</v>
      </c>
      <c r="AC39">
        <f t="shared" si="9"/>
        <v>0</v>
      </c>
      <c r="AD39">
        <f t="shared" si="10"/>
        <v>0</v>
      </c>
      <c r="AE39">
        <f>W39*AE$2</f>
        <v>0</v>
      </c>
      <c r="AF39">
        <f>X39*AF$2</f>
        <v>0</v>
      </c>
      <c r="AG39">
        <f>Y39*AG$2</f>
        <v>0</v>
      </c>
      <c r="AH39">
        <f>Z39*AH$2</f>
        <v>0</v>
      </c>
      <c r="AI39">
        <f t="shared" si="11"/>
        <v>0</v>
      </c>
      <c r="AK39">
        <v>0</v>
      </c>
      <c r="AL39">
        <v>25141.34878</v>
      </c>
      <c r="AM39">
        <v>8151.4088489999986</v>
      </c>
      <c r="AN39">
        <v>0</v>
      </c>
      <c r="AO39">
        <v>0</v>
      </c>
      <c r="AP39">
        <v>23918.051309999999</v>
      </c>
      <c r="AQ39">
        <v>0</v>
      </c>
      <c r="AS39">
        <f t="shared" si="12"/>
        <v>0</v>
      </c>
      <c r="AT39">
        <f t="shared" si="13"/>
        <v>0</v>
      </c>
      <c r="AU39">
        <f t="shared" si="14"/>
        <v>0</v>
      </c>
      <c r="AV39">
        <f t="shared" si="15"/>
        <v>0</v>
      </c>
      <c r="AW39">
        <f t="shared" si="16"/>
        <v>0</v>
      </c>
      <c r="AX39">
        <f t="shared" si="17"/>
        <v>0</v>
      </c>
      <c r="AY39">
        <f t="shared" si="18"/>
        <v>0</v>
      </c>
    </row>
    <row r="40" spans="1:51" x14ac:dyDescent="0.25">
      <c r="A40" s="1">
        <v>43466</v>
      </c>
      <c r="B40">
        <f t="shared" si="2"/>
        <v>2019</v>
      </c>
      <c r="C40">
        <f t="shared" si="27"/>
        <v>1</v>
      </c>
      <c r="D40">
        <v>10.2919254</v>
      </c>
      <c r="E40">
        <v>2019</v>
      </c>
      <c r="F40">
        <v>9089.1016945529991</v>
      </c>
      <c r="G40">
        <v>8841.6907454261127</v>
      </c>
      <c r="H40">
        <f t="shared" si="4"/>
        <v>93544.356593353048</v>
      </c>
      <c r="I40">
        <f t="shared" si="5"/>
        <v>90998.021561795947</v>
      </c>
      <c r="J40">
        <v>345270.78230000002</v>
      </c>
      <c r="K40">
        <f t="shared" si="6"/>
        <v>854.13000000000011</v>
      </c>
      <c r="L40">
        <v>103.78</v>
      </c>
      <c r="M40">
        <v>290.04000000000002</v>
      </c>
      <c r="N40">
        <v>192.36</v>
      </c>
      <c r="O40">
        <v>17.96</v>
      </c>
      <c r="P40">
        <v>0</v>
      </c>
      <c r="Q40">
        <v>210.69</v>
      </c>
      <c r="R40">
        <v>39.299999999999997</v>
      </c>
      <c r="S40">
        <f t="shared" si="19"/>
        <v>0</v>
      </c>
      <c r="T40">
        <f t="shared" si="20"/>
        <v>0</v>
      </c>
      <c r="U40">
        <f t="shared" si="21"/>
        <v>108.65</v>
      </c>
      <c r="V40">
        <f t="shared" si="22"/>
        <v>50.05</v>
      </c>
      <c r="W40">
        <f t="shared" si="23"/>
        <v>0</v>
      </c>
      <c r="X40">
        <f t="shared" si="24"/>
        <v>0</v>
      </c>
      <c r="Y40">
        <f t="shared" si="25"/>
        <v>140.66999999999999</v>
      </c>
      <c r="Z40">
        <f t="shared" si="26"/>
        <v>0</v>
      </c>
      <c r="AB40">
        <f t="shared" si="8"/>
        <v>0</v>
      </c>
      <c r="AC40">
        <f t="shared" si="9"/>
        <v>3410.8959338295736</v>
      </c>
      <c r="AD40">
        <f t="shared" si="10"/>
        <v>785.47263066567928</v>
      </c>
      <c r="AE40">
        <f>W40*AE$2</f>
        <v>0</v>
      </c>
      <c r="AF40">
        <f>X40*AF$2</f>
        <v>0</v>
      </c>
      <c r="AG40">
        <f>Y40*AG$2</f>
        <v>4419.355694300808</v>
      </c>
      <c r="AH40">
        <f>Z40*AH$2</f>
        <v>0</v>
      </c>
      <c r="AI40">
        <f t="shared" si="11"/>
        <v>8615.7242587960609</v>
      </c>
      <c r="AK40">
        <v>38766.660799999998</v>
      </c>
      <c r="AL40">
        <v>99652.287530000001</v>
      </c>
      <c r="AM40">
        <v>60836.850850000003</v>
      </c>
      <c r="AN40">
        <v>4383.294731</v>
      </c>
      <c r="AO40">
        <v>0</v>
      </c>
      <c r="AP40">
        <v>135270.9332</v>
      </c>
      <c r="AQ40">
        <v>6360.7552619999997</v>
      </c>
      <c r="AS40">
        <f t="shared" si="12"/>
        <v>0</v>
      </c>
      <c r="AT40">
        <f t="shared" si="13"/>
        <v>35104.686498137307</v>
      </c>
      <c r="AU40">
        <f t="shared" si="14"/>
        <v>8084.0257185529235</v>
      </c>
      <c r="AV40">
        <f t="shared" si="15"/>
        <v>0</v>
      </c>
      <c r="AW40">
        <f t="shared" si="16"/>
        <v>0</v>
      </c>
      <c r="AX40">
        <f t="shared" si="17"/>
        <v>45483.679121809124</v>
      </c>
      <c r="AY40">
        <f t="shared" si="18"/>
        <v>0</v>
      </c>
    </row>
    <row r="41" spans="1:51" x14ac:dyDescent="0.25">
      <c r="A41" s="1">
        <v>43497</v>
      </c>
      <c r="B41">
        <f t="shared" si="2"/>
        <v>2019</v>
      </c>
      <c r="C41">
        <f t="shared" si="27"/>
        <v>2</v>
      </c>
      <c r="D41">
        <v>9.9738298539999999</v>
      </c>
      <c r="E41">
        <v>2019</v>
      </c>
      <c r="F41">
        <v>25932.038715865157</v>
      </c>
      <c r="G41">
        <v>22777.029413220676</v>
      </c>
      <c r="H41">
        <f t="shared" si="4"/>
        <v>258641.74191937974</v>
      </c>
      <c r="I41">
        <f t="shared" si="5"/>
        <v>227174.21594701649</v>
      </c>
      <c r="J41">
        <v>337492.76059999998</v>
      </c>
      <c r="K41">
        <f t="shared" si="6"/>
        <v>2749.8560980000002</v>
      </c>
      <c r="L41">
        <v>73.790000000000006</v>
      </c>
      <c r="M41">
        <v>196.78</v>
      </c>
      <c r="N41">
        <v>140.35</v>
      </c>
      <c r="O41">
        <v>23.33</v>
      </c>
      <c r="P41">
        <v>0</v>
      </c>
      <c r="Q41">
        <v>2296.1260980000002</v>
      </c>
      <c r="R41">
        <v>19.48</v>
      </c>
      <c r="S41">
        <f t="shared" si="19"/>
        <v>103.78</v>
      </c>
      <c r="T41">
        <f t="shared" si="20"/>
        <v>103.78</v>
      </c>
      <c r="U41">
        <f t="shared" si="21"/>
        <v>290.04000000000002</v>
      </c>
      <c r="V41">
        <f t="shared" si="22"/>
        <v>192.36</v>
      </c>
      <c r="W41">
        <f t="shared" si="23"/>
        <v>17.96</v>
      </c>
      <c r="X41">
        <f t="shared" si="24"/>
        <v>0</v>
      </c>
      <c r="Y41">
        <f t="shared" si="25"/>
        <v>210.69</v>
      </c>
      <c r="Z41">
        <f t="shared" si="26"/>
        <v>39.299999999999997</v>
      </c>
      <c r="AB41">
        <f t="shared" si="8"/>
        <v>3181.9154713516059</v>
      </c>
      <c r="AC41">
        <f t="shared" si="9"/>
        <v>9105.3498080803456</v>
      </c>
      <c r="AD41">
        <f t="shared" si="10"/>
        <v>3018.851453243758</v>
      </c>
      <c r="AE41">
        <f>W41*AE$2</f>
        <v>0</v>
      </c>
      <c r="AF41">
        <f>X41*AF$2</f>
        <v>0</v>
      </c>
      <c r="AG41">
        <f>Y41*AG$2</f>
        <v>6619.1373514767711</v>
      </c>
      <c r="AH41">
        <f>Z41*AH$2</f>
        <v>575.52343213507379</v>
      </c>
      <c r="AI41">
        <f t="shared" si="11"/>
        <v>22500.777516287555</v>
      </c>
      <c r="AK41">
        <v>43060.439400000003</v>
      </c>
      <c r="AL41">
        <v>47899.561289999998</v>
      </c>
      <c r="AM41">
        <v>38383.428820000001</v>
      </c>
      <c r="AN41">
        <v>2385.2179820000001</v>
      </c>
      <c r="AO41">
        <v>0</v>
      </c>
      <c r="AP41">
        <v>201225.93580000001</v>
      </c>
      <c r="AQ41">
        <v>4538.1773210000001</v>
      </c>
      <c r="AS41">
        <f t="shared" si="12"/>
        <v>31735.88352107113</v>
      </c>
      <c r="AT41">
        <f t="shared" si="13"/>
        <v>90815.209746944922</v>
      </c>
      <c r="AU41">
        <f t="shared" si="14"/>
        <v>30109.510749153877</v>
      </c>
      <c r="AV41">
        <f t="shared" si="15"/>
        <v>0</v>
      </c>
      <c r="AW41">
        <f t="shared" si="16"/>
        <v>0</v>
      </c>
      <c r="AX41">
        <f t="shared" si="17"/>
        <v>66018.149723885508</v>
      </c>
      <c r="AY41">
        <f t="shared" si="18"/>
        <v>5740.1727891053415</v>
      </c>
    </row>
    <row r="42" spans="1:51" x14ac:dyDescent="0.25">
      <c r="A42" s="1">
        <v>43525</v>
      </c>
      <c r="B42">
        <f t="shared" si="2"/>
        <v>2019</v>
      </c>
      <c r="C42">
        <f t="shared" si="27"/>
        <v>3</v>
      </c>
      <c r="D42">
        <v>10.00082978</v>
      </c>
      <c r="E42">
        <v>2019</v>
      </c>
      <c r="F42">
        <v>83487.729966625571</v>
      </c>
      <c r="G42">
        <v>82319.897569697103</v>
      </c>
      <c r="H42">
        <f t="shared" si="4"/>
        <v>834946.57611482742</v>
      </c>
      <c r="I42">
        <f t="shared" si="5"/>
        <v>823267.28310157638</v>
      </c>
      <c r="J42">
        <v>0</v>
      </c>
      <c r="K42">
        <f t="shared" si="6"/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19"/>
        <v>73.790000000000006</v>
      </c>
      <c r="T42">
        <f t="shared" si="20"/>
        <v>73.790000000000006</v>
      </c>
      <c r="U42">
        <f t="shared" si="21"/>
        <v>196.78</v>
      </c>
      <c r="V42">
        <f t="shared" si="22"/>
        <v>140.35</v>
      </c>
      <c r="W42">
        <f t="shared" si="23"/>
        <v>23.33</v>
      </c>
      <c r="X42">
        <f t="shared" si="24"/>
        <v>0</v>
      </c>
      <c r="Y42">
        <f t="shared" si="25"/>
        <v>2296.1260980000002</v>
      </c>
      <c r="Z42">
        <f t="shared" si="26"/>
        <v>19.48</v>
      </c>
      <c r="AB42">
        <f t="shared" si="8"/>
        <v>2262.416097813018</v>
      </c>
      <c r="AC42">
        <f t="shared" si="9"/>
        <v>6177.5987285686469</v>
      </c>
      <c r="AD42">
        <f t="shared" si="10"/>
        <v>2202.6190552233384</v>
      </c>
      <c r="AE42">
        <f>W42*AE$2</f>
        <v>0</v>
      </c>
      <c r="AF42">
        <f>X42*AF$2</f>
        <v>0</v>
      </c>
      <c r="AG42">
        <f>Y42*AG$2</f>
        <v>72136.190701848274</v>
      </c>
      <c r="AH42">
        <f>Z42*AH$2</f>
        <v>285.27217450359387</v>
      </c>
      <c r="AI42">
        <f t="shared" si="11"/>
        <v>83064.096757956868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S42">
        <f t="shared" si="12"/>
        <v>22626.038285759823</v>
      </c>
      <c r="AT42">
        <f t="shared" si="13"/>
        <v>61781.113333559464</v>
      </c>
      <c r="AU42">
        <f t="shared" si="14"/>
        <v>22028.018241473026</v>
      </c>
      <c r="AV42">
        <f t="shared" si="15"/>
        <v>0</v>
      </c>
      <c r="AW42">
        <f t="shared" si="16"/>
        <v>0</v>
      </c>
      <c r="AX42">
        <f t="shared" si="17"/>
        <v>721421.76418680337</v>
      </c>
      <c r="AY42">
        <f t="shared" si="18"/>
        <v>2852.9584581808986</v>
      </c>
    </row>
    <row r="43" spans="1:51" x14ac:dyDescent="0.25">
      <c r="A43" s="1">
        <v>43556</v>
      </c>
      <c r="B43">
        <f t="shared" si="2"/>
        <v>2019</v>
      </c>
      <c r="C43">
        <f t="shared" si="27"/>
        <v>4</v>
      </c>
      <c r="D43">
        <v>9.8844346870000006</v>
      </c>
      <c r="E43">
        <v>2019</v>
      </c>
      <c r="F43">
        <v>0</v>
      </c>
      <c r="G43">
        <v>0</v>
      </c>
      <c r="H43">
        <f t="shared" si="4"/>
        <v>0</v>
      </c>
      <c r="I43">
        <f t="shared" si="5"/>
        <v>0</v>
      </c>
      <c r="J43">
        <v>0</v>
      </c>
      <c r="K43">
        <f t="shared" si="6"/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19"/>
        <v>0</v>
      </c>
      <c r="T43">
        <f t="shared" si="20"/>
        <v>0</v>
      </c>
      <c r="U43">
        <f t="shared" si="21"/>
        <v>0</v>
      </c>
      <c r="V43">
        <f t="shared" si="22"/>
        <v>0</v>
      </c>
      <c r="W43">
        <f t="shared" si="23"/>
        <v>0</v>
      </c>
      <c r="X43">
        <f t="shared" si="24"/>
        <v>0</v>
      </c>
      <c r="Y43">
        <f t="shared" si="25"/>
        <v>0</v>
      </c>
      <c r="Z43">
        <f t="shared" si="26"/>
        <v>0</v>
      </c>
      <c r="AB43">
        <f t="shared" si="8"/>
        <v>0</v>
      </c>
      <c r="AC43">
        <f t="shared" si="9"/>
        <v>0</v>
      </c>
      <c r="AD43">
        <f t="shared" si="10"/>
        <v>0</v>
      </c>
      <c r="AE43">
        <f>W43*AE$2</f>
        <v>0</v>
      </c>
      <c r="AF43">
        <f>X43*AF$2</f>
        <v>0</v>
      </c>
      <c r="AG43">
        <f>Y43*AG$2</f>
        <v>0</v>
      </c>
      <c r="AH43">
        <f>Z43*AH$2</f>
        <v>0</v>
      </c>
      <c r="AI43">
        <f t="shared" si="11"/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S43">
        <f t="shared" si="12"/>
        <v>0</v>
      </c>
      <c r="AT43">
        <f t="shared" si="13"/>
        <v>0</v>
      </c>
      <c r="AU43">
        <f t="shared" si="14"/>
        <v>0</v>
      </c>
      <c r="AV43">
        <f t="shared" si="15"/>
        <v>0</v>
      </c>
      <c r="AW43">
        <f t="shared" si="16"/>
        <v>0</v>
      </c>
      <c r="AX43">
        <f t="shared" si="17"/>
        <v>0</v>
      </c>
      <c r="AY43">
        <f t="shared" si="18"/>
        <v>0</v>
      </c>
    </row>
    <row r="44" spans="1:51" x14ac:dyDescent="0.25">
      <c r="A44" s="1">
        <v>43586</v>
      </c>
      <c r="B44">
        <f t="shared" si="2"/>
        <v>2019</v>
      </c>
      <c r="C44">
        <f t="shared" si="27"/>
        <v>5</v>
      </c>
      <c r="D44">
        <v>10.096569390000001</v>
      </c>
      <c r="E44">
        <v>2019</v>
      </c>
      <c r="F44">
        <v>0</v>
      </c>
      <c r="G44">
        <v>0</v>
      </c>
      <c r="H44">
        <f t="shared" si="4"/>
        <v>0</v>
      </c>
      <c r="I44">
        <f t="shared" si="5"/>
        <v>0</v>
      </c>
      <c r="J44">
        <v>187256.489</v>
      </c>
      <c r="K44">
        <f t="shared" si="6"/>
        <v>198.32187189999999</v>
      </c>
      <c r="L44">
        <v>0</v>
      </c>
      <c r="M44">
        <v>0</v>
      </c>
      <c r="N44">
        <v>0</v>
      </c>
      <c r="O44">
        <v>0</v>
      </c>
      <c r="P44">
        <v>0</v>
      </c>
      <c r="Q44">
        <v>198.32187189999999</v>
      </c>
      <c r="R44">
        <v>0</v>
      </c>
      <c r="S44">
        <f t="shared" si="19"/>
        <v>0</v>
      </c>
      <c r="T44">
        <f t="shared" si="20"/>
        <v>0</v>
      </c>
      <c r="U44">
        <f t="shared" si="21"/>
        <v>0</v>
      </c>
      <c r="V44">
        <f t="shared" si="22"/>
        <v>0</v>
      </c>
      <c r="W44">
        <f t="shared" si="23"/>
        <v>0</v>
      </c>
      <c r="X44">
        <f t="shared" si="24"/>
        <v>0</v>
      </c>
      <c r="Y44">
        <f t="shared" si="25"/>
        <v>0</v>
      </c>
      <c r="Z44">
        <f t="shared" si="26"/>
        <v>0</v>
      </c>
      <c r="AB44">
        <f t="shared" si="8"/>
        <v>0</v>
      </c>
      <c r="AC44">
        <f t="shared" si="9"/>
        <v>0</v>
      </c>
      <c r="AD44">
        <f t="shared" si="10"/>
        <v>0</v>
      </c>
      <c r="AE44">
        <f>W44*AE$2</f>
        <v>0</v>
      </c>
      <c r="AF44">
        <f>X44*AF$2</f>
        <v>0</v>
      </c>
      <c r="AG44">
        <f>Y44*AG$2</f>
        <v>0</v>
      </c>
      <c r="AH44">
        <f>Z44*AH$2</f>
        <v>0</v>
      </c>
      <c r="AI44">
        <f t="shared" si="11"/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187256.489</v>
      </c>
      <c r="AQ44">
        <v>0</v>
      </c>
      <c r="AS44">
        <f t="shared" si="12"/>
        <v>0</v>
      </c>
      <c r="AT44">
        <f t="shared" si="13"/>
        <v>0</v>
      </c>
      <c r="AU44">
        <f t="shared" si="14"/>
        <v>0</v>
      </c>
      <c r="AV44">
        <f t="shared" si="15"/>
        <v>0</v>
      </c>
      <c r="AW44">
        <f t="shared" si="16"/>
        <v>0</v>
      </c>
      <c r="AX44">
        <f t="shared" si="17"/>
        <v>0</v>
      </c>
      <c r="AY44">
        <f t="shared" si="18"/>
        <v>0</v>
      </c>
    </row>
    <row r="45" spans="1:51" x14ac:dyDescent="0.25">
      <c r="A45" s="1">
        <v>43617</v>
      </c>
      <c r="B45">
        <f t="shared" si="2"/>
        <v>2019</v>
      </c>
      <c r="C45">
        <f t="shared" si="27"/>
        <v>6</v>
      </c>
      <c r="D45">
        <v>10.099922599999999</v>
      </c>
      <c r="E45">
        <v>2019</v>
      </c>
      <c r="F45">
        <v>6021.2034003180434</v>
      </c>
      <c r="G45">
        <v>5911.9686492860837</v>
      </c>
      <c r="H45">
        <f t="shared" si="4"/>
        <v>60813.688302069051</v>
      </c>
      <c r="I45">
        <f t="shared" si="5"/>
        <v>59710.42577141599</v>
      </c>
      <c r="J45">
        <v>87386.333750000005</v>
      </c>
      <c r="K45">
        <f t="shared" si="6"/>
        <v>90.297015500000001</v>
      </c>
      <c r="L45">
        <v>0</v>
      </c>
      <c r="M45">
        <v>0</v>
      </c>
      <c r="N45">
        <v>0</v>
      </c>
      <c r="O45">
        <v>0</v>
      </c>
      <c r="P45">
        <v>0</v>
      </c>
      <c r="Q45">
        <v>90.297015500000001</v>
      </c>
      <c r="R45">
        <v>0</v>
      </c>
      <c r="S45">
        <f t="shared" si="19"/>
        <v>0</v>
      </c>
      <c r="T45">
        <f t="shared" si="20"/>
        <v>0</v>
      </c>
      <c r="U45">
        <f t="shared" si="21"/>
        <v>0</v>
      </c>
      <c r="V45">
        <f t="shared" si="22"/>
        <v>0</v>
      </c>
      <c r="W45">
        <f t="shared" si="23"/>
        <v>0</v>
      </c>
      <c r="X45">
        <f t="shared" si="24"/>
        <v>0</v>
      </c>
      <c r="Y45">
        <f t="shared" si="25"/>
        <v>198.32187189999999</v>
      </c>
      <c r="Z45">
        <f t="shared" si="26"/>
        <v>0</v>
      </c>
      <c r="AB45">
        <f t="shared" si="8"/>
        <v>0</v>
      </c>
      <c r="AC45">
        <f t="shared" si="9"/>
        <v>0</v>
      </c>
      <c r="AD45">
        <f t="shared" si="10"/>
        <v>0</v>
      </c>
      <c r="AE45">
        <f>W45*AE$2</f>
        <v>0</v>
      </c>
      <c r="AF45">
        <f>X45*AF$2</f>
        <v>0</v>
      </c>
      <c r="AG45">
        <f>Y45*AG$2</f>
        <v>6230.5743505058681</v>
      </c>
      <c r="AH45">
        <f>Z45*AH$2</f>
        <v>0</v>
      </c>
      <c r="AI45">
        <f t="shared" si="11"/>
        <v>6230.5743505058681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87386.333750000005</v>
      </c>
      <c r="AQ45">
        <v>0</v>
      </c>
      <c r="AS45">
        <f t="shared" si="12"/>
        <v>0</v>
      </c>
      <c r="AT45">
        <f t="shared" si="13"/>
        <v>0</v>
      </c>
      <c r="AU45">
        <f t="shared" si="14"/>
        <v>0</v>
      </c>
      <c r="AV45">
        <f t="shared" si="15"/>
        <v>0</v>
      </c>
      <c r="AW45">
        <f t="shared" si="16"/>
        <v>0</v>
      </c>
      <c r="AX45">
        <f t="shared" si="17"/>
        <v>62928.318693654532</v>
      </c>
      <c r="AY45">
        <f t="shared" si="18"/>
        <v>0</v>
      </c>
    </row>
    <row r="46" spans="1:51" x14ac:dyDescent="0.25">
      <c r="A46" s="1">
        <v>43647</v>
      </c>
      <c r="B46">
        <f t="shared" si="2"/>
        <v>2019</v>
      </c>
      <c r="C46">
        <f t="shared" si="27"/>
        <v>7</v>
      </c>
      <c r="D46">
        <v>9.7986715689999997</v>
      </c>
      <c r="E46">
        <v>2019</v>
      </c>
      <c r="F46">
        <v>2741.4863098978803</v>
      </c>
      <c r="G46">
        <v>3030.0003573135732</v>
      </c>
      <c r="H46">
        <f t="shared" si="4"/>
        <v>26862.923961599081</v>
      </c>
      <c r="I46">
        <f t="shared" si="5"/>
        <v>29689.978355268351</v>
      </c>
      <c r="J46">
        <v>0</v>
      </c>
      <c r="K46">
        <f t="shared" si="6"/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19"/>
        <v>0</v>
      </c>
      <c r="T46">
        <f t="shared" si="20"/>
        <v>0</v>
      </c>
      <c r="U46">
        <f t="shared" si="21"/>
        <v>0</v>
      </c>
      <c r="V46">
        <f t="shared" si="22"/>
        <v>0</v>
      </c>
      <c r="W46">
        <f t="shared" si="23"/>
        <v>0</v>
      </c>
      <c r="X46">
        <f t="shared" si="24"/>
        <v>0</v>
      </c>
      <c r="Y46">
        <f t="shared" si="25"/>
        <v>90.297015500000001</v>
      </c>
      <c r="Z46">
        <f t="shared" si="26"/>
        <v>0</v>
      </c>
      <c r="AB46">
        <f t="shared" si="8"/>
        <v>0</v>
      </c>
      <c r="AC46">
        <f t="shared" si="9"/>
        <v>0</v>
      </c>
      <c r="AD46">
        <f t="shared" si="10"/>
        <v>0</v>
      </c>
      <c r="AE46">
        <f>W46*AE$2</f>
        <v>0</v>
      </c>
      <c r="AF46">
        <f>X46*AF$2</f>
        <v>0</v>
      </c>
      <c r="AG46">
        <f>Y46*AG$2</f>
        <v>2836.8140302004222</v>
      </c>
      <c r="AH46">
        <f>Z46*AH$2</f>
        <v>0</v>
      </c>
      <c r="AI46">
        <f t="shared" si="11"/>
        <v>2836.8140302004222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S46">
        <f t="shared" si="12"/>
        <v>0</v>
      </c>
      <c r="AT46">
        <f t="shared" si="13"/>
        <v>0</v>
      </c>
      <c r="AU46">
        <f t="shared" si="14"/>
        <v>0</v>
      </c>
      <c r="AV46">
        <f t="shared" si="15"/>
        <v>0</v>
      </c>
      <c r="AW46">
        <f t="shared" si="16"/>
        <v>0</v>
      </c>
      <c r="AX46">
        <f t="shared" si="17"/>
        <v>27797.008984265183</v>
      </c>
      <c r="AY46">
        <f t="shared" si="18"/>
        <v>0</v>
      </c>
    </row>
    <row r="47" spans="1:51" x14ac:dyDescent="0.25">
      <c r="A47" s="1">
        <v>43678</v>
      </c>
      <c r="B47">
        <f t="shared" si="2"/>
        <v>2019</v>
      </c>
      <c r="C47">
        <f t="shared" si="27"/>
        <v>8</v>
      </c>
      <c r="D47">
        <v>9.6864382469999999</v>
      </c>
      <c r="E47">
        <v>2019</v>
      </c>
      <c r="F47">
        <v>0</v>
      </c>
      <c r="G47">
        <v>0</v>
      </c>
      <c r="H47">
        <f t="shared" si="4"/>
        <v>0</v>
      </c>
      <c r="I47">
        <f t="shared" si="5"/>
        <v>0</v>
      </c>
      <c r="J47">
        <v>0</v>
      </c>
      <c r="K47">
        <f t="shared" si="6"/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19"/>
        <v>0</v>
      </c>
      <c r="T47">
        <f t="shared" si="20"/>
        <v>0</v>
      </c>
      <c r="U47">
        <f t="shared" si="21"/>
        <v>0</v>
      </c>
      <c r="V47">
        <f t="shared" si="22"/>
        <v>0</v>
      </c>
      <c r="W47">
        <f t="shared" si="23"/>
        <v>0</v>
      </c>
      <c r="X47">
        <f t="shared" si="24"/>
        <v>0</v>
      </c>
      <c r="Y47">
        <f t="shared" si="25"/>
        <v>0</v>
      </c>
      <c r="Z47">
        <f t="shared" si="26"/>
        <v>0</v>
      </c>
      <c r="AB47">
        <f t="shared" si="8"/>
        <v>0</v>
      </c>
      <c r="AC47">
        <f t="shared" si="9"/>
        <v>0</v>
      </c>
      <c r="AD47">
        <f t="shared" si="10"/>
        <v>0</v>
      </c>
      <c r="AE47">
        <f>W47*AE$2</f>
        <v>0</v>
      </c>
      <c r="AF47">
        <f>X47*AF$2</f>
        <v>0</v>
      </c>
      <c r="AG47">
        <f>Y47*AG$2</f>
        <v>0</v>
      </c>
      <c r="AH47">
        <f>Z47*AH$2</f>
        <v>0</v>
      </c>
      <c r="AI47">
        <f t="shared" si="11"/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S47">
        <f t="shared" si="12"/>
        <v>0</v>
      </c>
      <c r="AT47">
        <f t="shared" si="13"/>
        <v>0</v>
      </c>
      <c r="AU47">
        <f t="shared" si="14"/>
        <v>0</v>
      </c>
      <c r="AV47">
        <f t="shared" si="15"/>
        <v>0</v>
      </c>
      <c r="AW47">
        <f t="shared" si="16"/>
        <v>0</v>
      </c>
      <c r="AX47">
        <f t="shared" si="17"/>
        <v>0</v>
      </c>
      <c r="AY47">
        <f t="shared" si="18"/>
        <v>0</v>
      </c>
    </row>
    <row r="48" spans="1:51" x14ac:dyDescent="0.25">
      <c r="A48" s="1">
        <v>43709</v>
      </c>
      <c r="B48">
        <f t="shared" si="2"/>
        <v>2019</v>
      </c>
      <c r="C48">
        <f t="shared" si="27"/>
        <v>9</v>
      </c>
      <c r="D48">
        <v>9.6815202399999993</v>
      </c>
      <c r="E48">
        <v>2019</v>
      </c>
      <c r="F48">
        <v>0</v>
      </c>
      <c r="G48">
        <v>0</v>
      </c>
      <c r="H48">
        <f t="shared" si="4"/>
        <v>0</v>
      </c>
      <c r="I48">
        <f t="shared" si="5"/>
        <v>0</v>
      </c>
      <c r="J48">
        <v>0</v>
      </c>
      <c r="K48">
        <f t="shared" si="6"/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19"/>
        <v>0</v>
      </c>
      <c r="T48">
        <f t="shared" si="20"/>
        <v>0</v>
      </c>
      <c r="U48">
        <f t="shared" si="21"/>
        <v>0</v>
      </c>
      <c r="V48">
        <f t="shared" si="22"/>
        <v>0</v>
      </c>
      <c r="W48">
        <f t="shared" si="23"/>
        <v>0</v>
      </c>
      <c r="X48">
        <f t="shared" si="24"/>
        <v>0</v>
      </c>
      <c r="Y48">
        <f t="shared" si="25"/>
        <v>0</v>
      </c>
      <c r="Z48">
        <f t="shared" si="26"/>
        <v>0</v>
      </c>
      <c r="AB48">
        <f t="shared" si="8"/>
        <v>0</v>
      </c>
      <c r="AC48">
        <f t="shared" si="9"/>
        <v>0</v>
      </c>
      <c r="AD48">
        <f t="shared" si="10"/>
        <v>0</v>
      </c>
      <c r="AE48">
        <f>W48*AE$2</f>
        <v>0</v>
      </c>
      <c r="AF48">
        <f>X48*AF$2</f>
        <v>0</v>
      </c>
      <c r="AG48">
        <f>Y48*AG$2</f>
        <v>0</v>
      </c>
      <c r="AH48">
        <f>Z48*AH$2</f>
        <v>0</v>
      </c>
      <c r="AI48">
        <f t="shared" si="11"/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S48">
        <f t="shared" si="12"/>
        <v>0</v>
      </c>
      <c r="AT48">
        <f t="shared" si="13"/>
        <v>0</v>
      </c>
      <c r="AU48">
        <f t="shared" si="14"/>
        <v>0</v>
      </c>
      <c r="AV48">
        <f t="shared" si="15"/>
        <v>0</v>
      </c>
      <c r="AW48">
        <f t="shared" si="16"/>
        <v>0</v>
      </c>
      <c r="AX48">
        <f t="shared" si="17"/>
        <v>0</v>
      </c>
      <c r="AY48">
        <f t="shared" si="18"/>
        <v>0</v>
      </c>
    </row>
    <row r="49" spans="1:51" x14ac:dyDescent="0.25">
      <c r="A49" s="1">
        <v>43739</v>
      </c>
      <c r="B49">
        <f t="shared" si="2"/>
        <v>2019</v>
      </c>
      <c r="C49">
        <f t="shared" si="27"/>
        <v>10</v>
      </c>
      <c r="D49">
        <v>9.4820685258183399</v>
      </c>
      <c r="E49">
        <v>2019</v>
      </c>
      <c r="F49">
        <v>0</v>
      </c>
      <c r="G49">
        <v>0</v>
      </c>
      <c r="H49">
        <f t="shared" si="4"/>
        <v>0</v>
      </c>
      <c r="I49">
        <f t="shared" si="5"/>
        <v>0</v>
      </c>
      <c r="J49">
        <v>0</v>
      </c>
      <c r="K49">
        <f t="shared" si="6"/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19"/>
        <v>0</v>
      </c>
      <c r="T49">
        <f t="shared" si="20"/>
        <v>0</v>
      </c>
      <c r="U49">
        <f t="shared" si="21"/>
        <v>0</v>
      </c>
      <c r="V49">
        <f t="shared" si="22"/>
        <v>0</v>
      </c>
      <c r="W49">
        <f t="shared" si="23"/>
        <v>0</v>
      </c>
      <c r="X49">
        <f t="shared" si="24"/>
        <v>0</v>
      </c>
      <c r="Y49">
        <f t="shared" si="25"/>
        <v>0</v>
      </c>
      <c r="Z49">
        <f t="shared" si="26"/>
        <v>0</v>
      </c>
      <c r="AB49">
        <f t="shared" si="8"/>
        <v>0</v>
      </c>
      <c r="AC49">
        <f t="shared" si="9"/>
        <v>0</v>
      </c>
      <c r="AD49">
        <f t="shared" si="10"/>
        <v>0</v>
      </c>
      <c r="AE49">
        <f>W49*AE$2</f>
        <v>0</v>
      </c>
      <c r="AF49">
        <f>X49*AF$2</f>
        <v>0</v>
      </c>
      <c r="AG49">
        <f>Y49*AG$2</f>
        <v>0</v>
      </c>
      <c r="AH49">
        <f>Z49*AH$2</f>
        <v>0</v>
      </c>
      <c r="AI49">
        <f t="shared" si="11"/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S49">
        <f t="shared" si="12"/>
        <v>0</v>
      </c>
      <c r="AT49">
        <f t="shared" si="13"/>
        <v>0</v>
      </c>
      <c r="AU49">
        <f t="shared" si="14"/>
        <v>0</v>
      </c>
      <c r="AV49">
        <f t="shared" si="15"/>
        <v>0</v>
      </c>
      <c r="AW49">
        <f t="shared" si="16"/>
        <v>0</v>
      </c>
      <c r="AX49">
        <f t="shared" si="17"/>
        <v>0</v>
      </c>
      <c r="AY49">
        <f t="shared" si="18"/>
        <v>0</v>
      </c>
    </row>
    <row r="50" spans="1:51" x14ac:dyDescent="0.25">
      <c r="A50" s="1">
        <v>43770</v>
      </c>
      <c r="B50">
        <f t="shared" si="2"/>
        <v>2019</v>
      </c>
      <c r="C50">
        <f t="shared" si="27"/>
        <v>11</v>
      </c>
      <c r="D50">
        <v>9.7005070904968669</v>
      </c>
      <c r="E50">
        <v>2019</v>
      </c>
      <c r="F50">
        <v>0</v>
      </c>
      <c r="G50">
        <v>0</v>
      </c>
      <c r="H50">
        <f t="shared" si="4"/>
        <v>0</v>
      </c>
      <c r="I50">
        <f t="shared" si="5"/>
        <v>0</v>
      </c>
      <c r="J50">
        <v>0</v>
      </c>
      <c r="K50">
        <f t="shared" si="6"/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19"/>
        <v>0</v>
      </c>
      <c r="T50">
        <f t="shared" si="20"/>
        <v>0</v>
      </c>
      <c r="U50">
        <f t="shared" si="21"/>
        <v>0</v>
      </c>
      <c r="V50">
        <f t="shared" si="22"/>
        <v>0</v>
      </c>
      <c r="W50">
        <f t="shared" si="23"/>
        <v>0</v>
      </c>
      <c r="X50">
        <f t="shared" si="24"/>
        <v>0</v>
      </c>
      <c r="Y50">
        <f t="shared" si="25"/>
        <v>0</v>
      </c>
      <c r="Z50">
        <f t="shared" si="26"/>
        <v>0</v>
      </c>
      <c r="AB50">
        <f t="shared" si="8"/>
        <v>0</v>
      </c>
      <c r="AC50">
        <f t="shared" si="9"/>
        <v>0</v>
      </c>
      <c r="AD50">
        <f t="shared" si="10"/>
        <v>0</v>
      </c>
      <c r="AE50">
        <f>W50*AE$2</f>
        <v>0</v>
      </c>
      <c r="AF50">
        <f>X50*AF$2</f>
        <v>0</v>
      </c>
      <c r="AG50">
        <f>Y50*AG$2</f>
        <v>0</v>
      </c>
      <c r="AH50">
        <f>Z50*AH$2</f>
        <v>0</v>
      </c>
      <c r="AI50">
        <f t="shared" si="11"/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S50">
        <f t="shared" si="12"/>
        <v>0</v>
      </c>
      <c r="AT50">
        <f t="shared" si="13"/>
        <v>0</v>
      </c>
      <c r="AU50">
        <f t="shared" si="14"/>
        <v>0</v>
      </c>
      <c r="AV50">
        <f t="shared" si="15"/>
        <v>0</v>
      </c>
      <c r="AW50">
        <f t="shared" si="16"/>
        <v>0</v>
      </c>
      <c r="AX50">
        <f t="shared" si="17"/>
        <v>0</v>
      </c>
      <c r="AY50">
        <f t="shared" si="18"/>
        <v>0</v>
      </c>
    </row>
    <row r="51" spans="1:51" x14ac:dyDescent="0.25">
      <c r="A51" s="1">
        <v>43800</v>
      </c>
      <c r="B51">
        <f t="shared" si="2"/>
        <v>2019</v>
      </c>
      <c r="C51">
        <f t="shared" si="27"/>
        <v>12</v>
      </c>
      <c r="D51">
        <v>9.476349015949701</v>
      </c>
      <c r="E51">
        <v>2019</v>
      </c>
      <c r="F51">
        <v>0</v>
      </c>
      <c r="G51">
        <v>0</v>
      </c>
      <c r="H51">
        <f t="shared" si="4"/>
        <v>0</v>
      </c>
      <c r="I51">
        <f t="shared" si="5"/>
        <v>0</v>
      </c>
      <c r="J51">
        <v>817330.26392834121</v>
      </c>
      <c r="K51">
        <f t="shared" si="6"/>
        <v>2969.2999999999979</v>
      </c>
      <c r="L51">
        <v>1779.200000000001</v>
      </c>
      <c r="M51">
        <v>0</v>
      </c>
      <c r="N51">
        <v>0</v>
      </c>
      <c r="O51">
        <v>0</v>
      </c>
      <c r="P51">
        <v>1190.099999999997</v>
      </c>
      <c r="Q51">
        <v>0</v>
      </c>
      <c r="R51">
        <v>0</v>
      </c>
      <c r="S51">
        <f t="shared" si="19"/>
        <v>0</v>
      </c>
      <c r="T51">
        <f t="shared" si="20"/>
        <v>0</v>
      </c>
      <c r="U51">
        <f t="shared" si="21"/>
        <v>0</v>
      </c>
      <c r="V51">
        <f t="shared" si="22"/>
        <v>0</v>
      </c>
      <c r="W51">
        <f t="shared" si="23"/>
        <v>0</v>
      </c>
      <c r="X51">
        <f t="shared" si="24"/>
        <v>0</v>
      </c>
      <c r="Y51">
        <f t="shared" si="25"/>
        <v>0</v>
      </c>
      <c r="Z51">
        <f t="shared" si="26"/>
        <v>0</v>
      </c>
      <c r="AB51">
        <f t="shared" si="8"/>
        <v>0</v>
      </c>
      <c r="AC51">
        <f t="shared" si="9"/>
        <v>0</v>
      </c>
      <c r="AD51">
        <f t="shared" si="10"/>
        <v>0</v>
      </c>
      <c r="AE51">
        <f>W51*AE$2</f>
        <v>0</v>
      </c>
      <c r="AF51">
        <f>X51*AF$2</f>
        <v>0</v>
      </c>
      <c r="AG51">
        <f>Y51*AG$2</f>
        <v>0</v>
      </c>
      <c r="AH51">
        <f>Z51*AH$2</f>
        <v>0</v>
      </c>
      <c r="AI51">
        <f t="shared" si="11"/>
        <v>0</v>
      </c>
      <c r="AK51">
        <v>490647.2114325462</v>
      </c>
      <c r="AL51">
        <v>0</v>
      </c>
      <c r="AM51">
        <v>0</v>
      </c>
      <c r="AN51">
        <v>0</v>
      </c>
      <c r="AO51">
        <v>326683.05249579618</v>
      </c>
      <c r="AP51">
        <v>0</v>
      </c>
      <c r="AQ51">
        <v>0</v>
      </c>
      <c r="AS51">
        <f t="shared" si="12"/>
        <v>0</v>
      </c>
      <c r="AT51">
        <f t="shared" si="13"/>
        <v>0</v>
      </c>
      <c r="AU51">
        <f t="shared" si="14"/>
        <v>0</v>
      </c>
      <c r="AV51">
        <f t="shared" si="15"/>
        <v>0</v>
      </c>
      <c r="AW51">
        <f t="shared" si="16"/>
        <v>0</v>
      </c>
      <c r="AX51">
        <f t="shared" si="17"/>
        <v>0</v>
      </c>
      <c r="AY51">
        <f t="shared" si="18"/>
        <v>0</v>
      </c>
    </row>
    <row r="52" spans="1:51" x14ac:dyDescent="0.25">
      <c r="A52" s="1">
        <v>43831</v>
      </c>
      <c r="B52">
        <f t="shared" si="2"/>
        <v>2020</v>
      </c>
      <c r="C52">
        <f t="shared" si="27"/>
        <v>1</v>
      </c>
      <c r="D52">
        <v>9.5016299871709613</v>
      </c>
      <c r="E52">
        <v>2020</v>
      </c>
      <c r="F52">
        <v>90150.214322197353</v>
      </c>
      <c r="G52">
        <v>94341.000245033079</v>
      </c>
      <c r="H52">
        <f t="shared" si="4"/>
        <v>856573.97975367948</v>
      </c>
      <c r="I52">
        <f t="shared" si="5"/>
        <v>896393.27694790927</v>
      </c>
      <c r="J52">
        <v>195076.85718665691</v>
      </c>
      <c r="K52">
        <f t="shared" si="6"/>
        <v>476.38901011630941</v>
      </c>
      <c r="L52">
        <v>150.54933302901179</v>
      </c>
      <c r="M52">
        <v>0</v>
      </c>
      <c r="N52">
        <v>0</v>
      </c>
      <c r="O52">
        <v>0</v>
      </c>
      <c r="P52">
        <v>325.83967708729762</v>
      </c>
      <c r="Q52">
        <v>0</v>
      </c>
      <c r="R52">
        <v>0</v>
      </c>
      <c r="S52">
        <f t="shared" si="19"/>
        <v>1779.200000000001</v>
      </c>
      <c r="T52">
        <f t="shared" si="20"/>
        <v>1779.200000000001</v>
      </c>
      <c r="U52">
        <f t="shared" si="21"/>
        <v>0</v>
      </c>
      <c r="V52">
        <f t="shared" si="22"/>
        <v>0</v>
      </c>
      <c r="W52">
        <f t="shared" si="23"/>
        <v>0</v>
      </c>
      <c r="X52">
        <f t="shared" si="24"/>
        <v>1190.099999999997</v>
      </c>
      <c r="Y52">
        <f t="shared" si="25"/>
        <v>0</v>
      </c>
      <c r="Z52">
        <f t="shared" si="26"/>
        <v>0</v>
      </c>
      <c r="AB52">
        <f t="shared" si="8"/>
        <v>54550.626388791483</v>
      </c>
      <c r="AC52">
        <f t="shared" si="9"/>
        <v>0</v>
      </c>
      <c r="AD52">
        <f t="shared" si="10"/>
        <v>0</v>
      </c>
      <c r="AE52">
        <f>W52*AE$2</f>
        <v>0</v>
      </c>
      <c r="AF52">
        <f>X52*AF$2</f>
        <v>39676.66009753559</v>
      </c>
      <c r="AG52">
        <f>Y52*AG$2</f>
        <v>0</v>
      </c>
      <c r="AH52">
        <f>Z52*AH$2</f>
        <v>0</v>
      </c>
      <c r="AI52">
        <f t="shared" si="11"/>
        <v>94227.286486327066</v>
      </c>
      <c r="AK52">
        <v>85434.183387757395</v>
      </c>
      <c r="AL52">
        <v>0</v>
      </c>
      <c r="AM52">
        <v>0</v>
      </c>
      <c r="AN52">
        <v>0</v>
      </c>
      <c r="AO52">
        <v>109642.6737988996</v>
      </c>
      <c r="AP52">
        <v>0</v>
      </c>
      <c r="AQ52">
        <v>0</v>
      </c>
      <c r="AS52">
        <f t="shared" si="12"/>
        <v>518319.86751470075</v>
      </c>
      <c r="AT52">
        <f t="shared" si="13"/>
        <v>0</v>
      </c>
      <c r="AU52">
        <f t="shared" si="14"/>
        <v>0</v>
      </c>
      <c r="AV52">
        <f t="shared" si="15"/>
        <v>0</v>
      </c>
      <c r="AW52">
        <f t="shared" si="16"/>
        <v>376992.94337353366</v>
      </c>
      <c r="AX52">
        <f t="shared" si="17"/>
        <v>0</v>
      </c>
      <c r="AY52">
        <f t="shared" si="18"/>
        <v>0</v>
      </c>
    </row>
    <row r="53" spans="1:51" x14ac:dyDescent="0.25">
      <c r="A53" s="1">
        <v>43862</v>
      </c>
      <c r="B53">
        <f t="shared" si="2"/>
        <v>2020</v>
      </c>
      <c r="C53">
        <f t="shared" si="27"/>
        <v>2</v>
      </c>
      <c r="D53">
        <v>9.3339854611709274</v>
      </c>
      <c r="E53">
        <v>2020</v>
      </c>
      <c r="F53">
        <v>14463.533951185274</v>
      </c>
      <c r="G53">
        <v>14186.971360830277</v>
      </c>
      <c r="H53">
        <f t="shared" si="4"/>
        <v>135002.41561751545</v>
      </c>
      <c r="I53">
        <f t="shared" si="5"/>
        <v>132420.98442003815</v>
      </c>
      <c r="J53">
        <v>914317.64223658468</v>
      </c>
      <c r="K53">
        <f t="shared" si="6"/>
        <v>2183.3622398836883</v>
      </c>
      <c r="L53">
        <v>424.3331669709894</v>
      </c>
      <c r="M53">
        <v>0</v>
      </c>
      <c r="N53">
        <v>0</v>
      </c>
      <c r="O53">
        <v>0</v>
      </c>
      <c r="P53">
        <v>1019.8490729127</v>
      </c>
      <c r="Q53">
        <v>739.17999999999881</v>
      </c>
      <c r="R53">
        <v>0</v>
      </c>
      <c r="S53">
        <f t="shared" si="19"/>
        <v>150.54933302901179</v>
      </c>
      <c r="T53">
        <f t="shared" si="20"/>
        <v>150.54933302901179</v>
      </c>
      <c r="U53">
        <f t="shared" si="21"/>
        <v>0</v>
      </c>
      <c r="V53">
        <f t="shared" si="22"/>
        <v>0</v>
      </c>
      <c r="W53">
        <f t="shared" si="23"/>
        <v>0</v>
      </c>
      <c r="X53">
        <f t="shared" si="24"/>
        <v>325.83967708729762</v>
      </c>
      <c r="Y53">
        <f t="shared" si="25"/>
        <v>0</v>
      </c>
      <c r="Z53">
        <f t="shared" si="26"/>
        <v>0</v>
      </c>
      <c r="AB53">
        <f t="shared" si="8"/>
        <v>4615.8725377401997</v>
      </c>
      <c r="AC53">
        <f t="shared" si="9"/>
        <v>0</v>
      </c>
      <c r="AD53">
        <f t="shared" si="10"/>
        <v>0</v>
      </c>
      <c r="AE53">
        <f>W53*AE$2</f>
        <v>0</v>
      </c>
      <c r="AF53">
        <f>X53*AF$2</f>
        <v>10863.14604998193</v>
      </c>
      <c r="AG53">
        <f>Y53*AG$2</f>
        <v>0</v>
      </c>
      <c r="AH53">
        <f>Z53*AH$2</f>
        <v>0</v>
      </c>
      <c r="AI53">
        <f t="shared" si="11"/>
        <v>15479.01858772213</v>
      </c>
      <c r="AK53">
        <v>237094.426966467</v>
      </c>
      <c r="AL53">
        <v>0</v>
      </c>
      <c r="AM53">
        <v>0</v>
      </c>
      <c r="AN53">
        <v>0</v>
      </c>
      <c r="AO53">
        <v>425551.11457530467</v>
      </c>
      <c r="AP53">
        <v>251672.10069481909</v>
      </c>
      <c r="AQ53">
        <v>0</v>
      </c>
      <c r="AS53">
        <f t="shared" si="12"/>
        <v>43084.487157885174</v>
      </c>
      <c r="AT53">
        <f t="shared" si="13"/>
        <v>0</v>
      </c>
      <c r="AU53">
        <f t="shared" si="14"/>
        <v>0</v>
      </c>
      <c r="AV53">
        <f t="shared" si="15"/>
        <v>0</v>
      </c>
      <c r="AW53">
        <f t="shared" si="16"/>
        <v>101396.44729310772</v>
      </c>
      <c r="AX53">
        <f t="shared" si="17"/>
        <v>0</v>
      </c>
      <c r="AY53">
        <f t="shared" si="18"/>
        <v>0</v>
      </c>
    </row>
    <row r="54" spans="1:51" x14ac:dyDescent="0.25">
      <c r="A54" s="1">
        <v>43891</v>
      </c>
      <c r="B54">
        <f t="shared" si="2"/>
        <v>2020</v>
      </c>
      <c r="C54">
        <f t="shared" si="27"/>
        <v>3</v>
      </c>
      <c r="D54">
        <v>9.5892771085489716</v>
      </c>
      <c r="E54">
        <v>2020</v>
      </c>
      <c r="F54">
        <v>66288.544060550586</v>
      </c>
      <c r="G54">
        <v>70512.25382989613</v>
      </c>
      <c r="H54">
        <f t="shared" si="4"/>
        <v>635659.21811887762</v>
      </c>
      <c r="I54">
        <f t="shared" si="5"/>
        <v>676161.54152321746</v>
      </c>
      <c r="J54">
        <v>69991.649305659987</v>
      </c>
      <c r="K54">
        <f t="shared" si="6"/>
        <v>203.9400000000002</v>
      </c>
      <c r="L54">
        <v>0</v>
      </c>
      <c r="M54">
        <v>0</v>
      </c>
      <c r="N54">
        <v>0</v>
      </c>
      <c r="O54">
        <v>0</v>
      </c>
      <c r="P54">
        <v>0</v>
      </c>
      <c r="Q54">
        <v>203.9400000000002</v>
      </c>
      <c r="R54">
        <v>0</v>
      </c>
      <c r="S54">
        <f t="shared" si="19"/>
        <v>424.3331669709894</v>
      </c>
      <c r="T54">
        <f t="shared" si="20"/>
        <v>424.3331669709894</v>
      </c>
      <c r="U54">
        <f t="shared" si="21"/>
        <v>0</v>
      </c>
      <c r="V54">
        <f t="shared" si="22"/>
        <v>0</v>
      </c>
      <c r="W54">
        <f t="shared" si="23"/>
        <v>0</v>
      </c>
      <c r="X54">
        <f t="shared" si="24"/>
        <v>1019.8490729127</v>
      </c>
      <c r="Y54">
        <f t="shared" si="25"/>
        <v>739.17999999999881</v>
      </c>
      <c r="Z54">
        <f t="shared" si="26"/>
        <v>0</v>
      </c>
      <c r="AB54">
        <f t="shared" si="8"/>
        <v>13010.139419855612</v>
      </c>
      <c r="AC54">
        <f t="shared" si="9"/>
        <v>0</v>
      </c>
      <c r="AD54">
        <f t="shared" si="10"/>
        <v>0</v>
      </c>
      <c r="AE54">
        <f>W54*AE$2</f>
        <v>0</v>
      </c>
      <c r="AF54">
        <f>X54*AF$2</f>
        <v>34000.676427816223</v>
      </c>
      <c r="AG54">
        <f>Y54*AG$2</f>
        <v>23222.430810501646</v>
      </c>
      <c r="AH54">
        <f>Z54*AH$2</f>
        <v>0</v>
      </c>
      <c r="AI54">
        <f t="shared" si="11"/>
        <v>70233.246658173477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69991.649305659987</v>
      </c>
      <c r="AQ54">
        <v>0</v>
      </c>
      <c r="AS54">
        <f t="shared" si="12"/>
        <v>124757.83211785201</v>
      </c>
      <c r="AT54">
        <f t="shared" si="13"/>
        <v>0</v>
      </c>
      <c r="AU54">
        <f t="shared" si="14"/>
        <v>0</v>
      </c>
      <c r="AV54">
        <f t="shared" si="15"/>
        <v>0</v>
      </c>
      <c r="AW54">
        <f t="shared" si="16"/>
        <v>326041.9081444387</v>
      </c>
      <c r="AX54">
        <f t="shared" si="17"/>
        <v>222686.32417600579</v>
      </c>
      <c r="AY54">
        <f t="shared" si="18"/>
        <v>0</v>
      </c>
    </row>
    <row r="57" spans="1:51" x14ac:dyDescent="0.25">
      <c r="F57" t="s">
        <v>5</v>
      </c>
      <c r="G57" t="s">
        <v>56</v>
      </c>
      <c r="H57" t="s">
        <v>57</v>
      </c>
      <c r="I57" t="s">
        <v>58</v>
      </c>
      <c r="J57" t="s">
        <v>59</v>
      </c>
      <c r="L57" t="s">
        <v>60</v>
      </c>
      <c r="M57" t="s">
        <v>61</v>
      </c>
    </row>
    <row r="58" spans="1:51" x14ac:dyDescent="0.25">
      <c r="E58">
        <v>2018</v>
      </c>
      <c r="F58">
        <f>SUMIFS(F$4:F$54,$E$4:$E$54,$E58)</f>
        <v>210378.28122224502</v>
      </c>
      <c r="G58">
        <f>SUMIFS(H$4:H$54,$E$4:$E$54,$E58)</f>
        <v>2175785.6360344021</v>
      </c>
      <c r="H58">
        <f>SUMIFS(K$4:K$54,$E$4:$E$54,$E58)</f>
        <v>5048.5038655799999</v>
      </c>
      <c r="I58">
        <f>SUMIFS($J$4:$J$54,$E$4:$E$54,$E58)</f>
        <v>2304214.6623407002</v>
      </c>
      <c r="J58">
        <f>I58/H58</f>
        <v>456.41535070429808</v>
      </c>
      <c r="L58" s="11">
        <f>F58/H58</f>
        <v>41.671411337639057</v>
      </c>
      <c r="M58" s="11">
        <f>G58/I58</f>
        <v>0.94426342805412256</v>
      </c>
    </row>
    <row r="59" spans="1:51" x14ac:dyDescent="0.25">
      <c r="E59">
        <v>2019</v>
      </c>
      <c r="F59">
        <f>SUMIFS(F$4:F$54,$E$4:$E$54,$E59)</f>
        <v>127271.56008725966</v>
      </c>
      <c r="G59">
        <f>SUMIFS(H$4:H$54,$E$4:$E$54,$E59)</f>
        <v>1274809.2868912283</v>
      </c>
      <c r="H59">
        <f>SUMIFS(K$4:K$54,$E$4:$E$54,$E59)</f>
        <v>6861.9049853999986</v>
      </c>
      <c r="I59">
        <f>SUMIFS($J$4:$J$54,$E$4:$E$54,$E59)</f>
        <v>1774736.6295783413</v>
      </c>
      <c r="J59">
        <f>I59/H59</f>
        <v>258.63614161875302</v>
      </c>
      <c r="L59" s="11">
        <f>F59/H59</f>
        <v>18.547554995012899</v>
      </c>
      <c r="M59" s="11">
        <f>G59/I59</f>
        <v>0.71830899618841448</v>
      </c>
    </row>
    <row r="60" spans="1:51" x14ac:dyDescent="0.25">
      <c r="E60">
        <v>2020</v>
      </c>
      <c r="F60">
        <f>SUMIFS(F$4:F$54,$E$4:$E$54,$E60)</f>
        <v>170902.29233393323</v>
      </c>
      <c r="G60">
        <f>SUMIFS(H$4:H$54,$E$4:$E$54,$E60)</f>
        <v>1627235.6134900725</v>
      </c>
      <c r="H60">
        <f>SUMIFS(K$4:K$54,$E$4:$E$54,$E60)</f>
        <v>2863.6912499999976</v>
      </c>
      <c r="I60">
        <f>SUMIFS($J$4:$J$54,$E$4:$E$54,$E60)</f>
        <v>1179386.1487289018</v>
      </c>
      <c r="J60">
        <f>I60/H60</f>
        <v>411.84123767843437</v>
      </c>
      <c r="L60" s="11">
        <f>F60/H60</f>
        <v>59.679021729012646</v>
      </c>
      <c r="M60" s="11">
        <f>G60/I60</f>
        <v>1.3797309856859403</v>
      </c>
    </row>
    <row r="62" spans="1:51" x14ac:dyDescent="0.25">
      <c r="F62" t="s">
        <v>62</v>
      </c>
      <c r="G62" t="s">
        <v>63</v>
      </c>
      <c r="H62" t="s">
        <v>57</v>
      </c>
      <c r="I62" t="s">
        <v>58</v>
      </c>
      <c r="J62" t="s">
        <v>59</v>
      </c>
    </row>
    <row r="63" spans="1:51" x14ac:dyDescent="0.25">
      <c r="E63">
        <v>2018</v>
      </c>
      <c r="F63">
        <f>SUMIFS($G$4:$G$54,$E$4:$E$54,$E63)</f>
        <v>208823.82948431655</v>
      </c>
      <c r="G63">
        <f>SUMIFS($I$4:$I$54,$E$4:$E$54,$E63)</f>
        <v>2161038.5809607892</v>
      </c>
      <c r="H63" s="11">
        <f>SUMIFS($K$4:$K$54,$E$4:$E$54,$E63)</f>
        <v>5048.5038655799999</v>
      </c>
      <c r="I63" s="11">
        <f>SUMIFS($J$4:$J$54,$E$4:$E$54,$E63)</f>
        <v>2304214.6623407002</v>
      </c>
      <c r="J63">
        <f>I63/H63</f>
        <v>456.41535070429808</v>
      </c>
      <c r="L63" s="12">
        <f>F63/H63</f>
        <v>41.363507891525742</v>
      </c>
      <c r="M63" s="11">
        <f>G63/I63</f>
        <v>0.93786339279932029</v>
      </c>
    </row>
    <row r="64" spans="1:51" x14ac:dyDescent="0.25">
      <c r="E64">
        <v>2019</v>
      </c>
      <c r="F64">
        <f t="shared" ref="F64:F65" si="28">SUMIFS($G$4:$G$54,$E$4:$E$54,$E64)</f>
        <v>122880.58673494354</v>
      </c>
      <c r="G64">
        <f t="shared" ref="G64:G65" si="29">SUMIFS($I$4:$I$54,$E$4:$E$54,$E64)</f>
        <v>1230839.924737073</v>
      </c>
      <c r="H64" s="11">
        <f t="shared" ref="H64:H65" si="30">SUMIFS($K$4:$K$54,$E$4:$E$54,$E64)</f>
        <v>6861.9049853999986</v>
      </c>
      <c r="I64" s="11">
        <f t="shared" ref="I64:I65" si="31">SUMIFS($J$4:$J$54,$E$4:$E$54,$E64)</f>
        <v>1774736.6295783413</v>
      </c>
      <c r="J64">
        <f>I64/H64</f>
        <v>258.63614161875302</v>
      </c>
      <c r="L64" s="12">
        <f t="shared" ref="L64:L65" si="32">F64/H64</f>
        <v>17.90764911440704</v>
      </c>
      <c r="M64" s="11">
        <f t="shared" ref="M64:M65" si="33">G64/I64</f>
        <v>0.69353384847277744</v>
      </c>
    </row>
    <row r="65" spans="5:14" x14ac:dyDescent="0.25">
      <c r="E65">
        <v>2020</v>
      </c>
      <c r="F65">
        <f t="shared" si="28"/>
        <v>179040.22543575949</v>
      </c>
      <c r="G65">
        <f t="shared" si="29"/>
        <v>1704975.802891165</v>
      </c>
      <c r="H65" s="11">
        <f t="shared" si="30"/>
        <v>2863.6912499999976</v>
      </c>
      <c r="I65" s="11">
        <f t="shared" si="31"/>
        <v>1179386.1487289018</v>
      </c>
      <c r="J65">
        <f>I65/H65</f>
        <v>411.84123767843437</v>
      </c>
      <c r="L65" s="12">
        <f t="shared" si="32"/>
        <v>62.520785170454268</v>
      </c>
      <c r="M65" s="11">
        <f t="shared" si="33"/>
        <v>1.4456467923832446</v>
      </c>
    </row>
    <row r="67" spans="5:14" ht="75" x14ac:dyDescent="0.25">
      <c r="E67" s="18" t="s">
        <v>75</v>
      </c>
      <c r="F67" s="2" t="str">
        <f>L3</f>
        <v>TV_Genre_grpENTERTAINMENT</v>
      </c>
      <c r="G67" s="2" t="str">
        <f t="shared" ref="G67:L67" si="34">M3</f>
        <v>TV_Genre_grpFICTION</v>
      </c>
      <c r="H67" s="2" t="str">
        <f t="shared" si="34"/>
        <v>TV_Genre_grpINFORMATION...MAGAZINE</v>
      </c>
      <c r="I67" s="2" t="str">
        <f t="shared" si="34"/>
        <v>TV_Genre_grpMUSIC</v>
      </c>
      <c r="J67" s="2" t="str">
        <f t="shared" si="34"/>
        <v>TV_Genre_grpOTHERS</v>
      </c>
      <c r="K67" s="2" t="str">
        <f t="shared" si="34"/>
        <v>TV_Genre_grpSPORT</v>
      </c>
      <c r="L67" s="2" t="str">
        <f t="shared" si="34"/>
        <v>TV_Genre_grpYOUTH</v>
      </c>
    </row>
    <row r="68" spans="5:14" x14ac:dyDescent="0.25">
      <c r="E68">
        <v>2018</v>
      </c>
      <c r="F68" s="11">
        <f>SUMIFS(AB$4:AB$54,$E$4:$E$54,$E68)</f>
        <v>29254.429051745374</v>
      </c>
      <c r="G68" s="11">
        <f t="shared" ref="G68:L68" si="35">SUMIFS(AC$4:AC$54,$E$4:$E$54,$E68)</f>
        <v>52772.980052334926</v>
      </c>
      <c r="H68" s="11">
        <f t="shared" si="35"/>
        <v>5243.4417708633391</v>
      </c>
      <c r="I68" s="11">
        <f t="shared" si="35"/>
        <v>0</v>
      </c>
      <c r="J68" s="11">
        <f t="shared" si="35"/>
        <v>0</v>
      </c>
      <c r="K68" s="11">
        <f t="shared" si="35"/>
        <v>122967.28260035541</v>
      </c>
      <c r="L68" s="11">
        <f t="shared" si="35"/>
        <v>639.81218193336838</v>
      </c>
      <c r="M68" s="11"/>
      <c r="N68" s="13">
        <f>SUM(F68:L68)</f>
        <v>210877.94565723243</v>
      </c>
    </row>
    <row r="69" spans="5:14" x14ac:dyDescent="0.25">
      <c r="E69">
        <v>2019</v>
      </c>
      <c r="F69" s="11">
        <f t="shared" ref="F69:F70" si="36">SUMIFS(AB$4:AB$54,$E$4:$E$54,$E69)</f>
        <v>5444.3315691646239</v>
      </c>
      <c r="G69" s="11">
        <f t="shared" ref="G69:G70" si="37">SUMIFS(AC$4:AC$54,$E$4:$E$54,$E69)</f>
        <v>18693.844470478565</v>
      </c>
      <c r="H69" s="11">
        <f t="shared" ref="H69:H70" si="38">SUMIFS(AD$4:AD$54,$E$4:$E$54,$E69)</f>
        <v>6006.9431391327762</v>
      </c>
      <c r="I69" s="11">
        <f t="shared" ref="I69:I70" si="39">SUMIFS(AE$4:AE$54,$E$4:$E$54,$E69)</f>
        <v>0</v>
      </c>
      <c r="J69" s="11">
        <f t="shared" ref="J69:J70" si="40">SUMIFS(AF$4:AF$54,$E$4:$E$54,$E69)</f>
        <v>0</v>
      </c>
      <c r="K69" s="11">
        <f t="shared" ref="K69:K70" si="41">SUMIFS(AG$4:AG$54,$E$4:$E$54,$E69)</f>
        <v>92242.072128332133</v>
      </c>
      <c r="L69" s="11">
        <f t="shared" ref="L69:L70" si="42">SUMIFS(AH$4:AH$54,$E$4:$E$54,$E69)</f>
        <v>860.79560663866766</v>
      </c>
      <c r="M69" s="11"/>
      <c r="N69" s="13">
        <f>SUM(F69:L69)</f>
        <v>123247.98691374676</v>
      </c>
    </row>
    <row r="70" spans="5:14" x14ac:dyDescent="0.25">
      <c r="E70">
        <v>2020</v>
      </c>
      <c r="F70" s="11">
        <f t="shared" si="36"/>
        <v>72176.638346387292</v>
      </c>
      <c r="G70" s="11">
        <f t="shared" si="37"/>
        <v>0</v>
      </c>
      <c r="H70" s="11">
        <f t="shared" si="38"/>
        <v>0</v>
      </c>
      <c r="I70" s="11">
        <f t="shared" si="39"/>
        <v>0</v>
      </c>
      <c r="J70" s="11">
        <f t="shared" si="40"/>
        <v>84540.482575333735</v>
      </c>
      <c r="K70" s="11">
        <f t="shared" si="41"/>
        <v>23222.430810501646</v>
      </c>
      <c r="L70" s="11">
        <f t="shared" si="42"/>
        <v>0</v>
      </c>
      <c r="M70" s="11"/>
      <c r="N70" s="13">
        <f>SUM(F70:L70)</f>
        <v>179939.5517322227</v>
      </c>
    </row>
    <row r="72" spans="5:14" ht="75" x14ac:dyDescent="0.25">
      <c r="E72" s="19" t="s">
        <v>64</v>
      </c>
      <c r="F72" s="2" t="str">
        <f>F67</f>
        <v>TV_Genre_grpENTERTAINMENT</v>
      </c>
      <c r="G72" s="2" t="str">
        <f t="shared" ref="G72:L72" si="43">G67</f>
        <v>TV_Genre_grpFICTION</v>
      </c>
      <c r="H72" s="2" t="str">
        <f t="shared" si="43"/>
        <v>TV_Genre_grpINFORMATION...MAGAZINE</v>
      </c>
      <c r="I72" s="2" t="str">
        <f t="shared" si="43"/>
        <v>TV_Genre_grpMUSIC</v>
      </c>
      <c r="J72" s="2" t="str">
        <f t="shared" si="43"/>
        <v>TV_Genre_grpOTHERS</v>
      </c>
      <c r="K72" s="2" t="str">
        <f t="shared" si="43"/>
        <v>TV_Genre_grpSPORT</v>
      </c>
      <c r="L72" s="2" t="str">
        <f t="shared" si="43"/>
        <v>TV_Genre_grpYOUTH</v>
      </c>
    </row>
    <row r="73" spans="5:14" x14ac:dyDescent="0.25">
      <c r="E73">
        <v>2018</v>
      </c>
      <c r="F73" s="13">
        <f>SUMIFS(L$4:L$54,$E$4:$E$54,$E73)</f>
        <v>913.54</v>
      </c>
      <c r="G73" s="13">
        <f t="shared" ref="G73:L73" si="44">SUMIFS(M$4:M$54,$E$4:$E$54,$E73)</f>
        <v>538.63</v>
      </c>
      <c r="H73" s="13">
        <f t="shared" si="44"/>
        <v>125.82</v>
      </c>
      <c r="I73" s="13">
        <f t="shared" si="44"/>
        <v>2.21</v>
      </c>
      <c r="J73" s="13">
        <f t="shared" si="44"/>
        <v>0</v>
      </c>
      <c r="K73" s="13">
        <f t="shared" si="44"/>
        <v>3468.3038655800001</v>
      </c>
      <c r="L73" s="13">
        <f t="shared" si="44"/>
        <v>0</v>
      </c>
      <c r="M73" s="13"/>
      <c r="N73" s="13">
        <f>SUM(F73:L73)</f>
        <v>5048.5038655799999</v>
      </c>
    </row>
    <row r="74" spans="5:14" x14ac:dyDescent="0.25">
      <c r="E74">
        <v>2019</v>
      </c>
      <c r="F74" s="13">
        <f t="shared" ref="F74:F75" si="45">SUMIFS(L$4:L$54,$E$4:$E$54,$E74)</f>
        <v>1956.7700000000009</v>
      </c>
      <c r="G74" s="13">
        <f t="shared" ref="G74:G75" si="46">SUMIFS(M$4:M$54,$E$4:$E$54,$E74)</f>
        <v>486.82000000000005</v>
      </c>
      <c r="H74" s="13">
        <f t="shared" ref="H74:H75" si="47">SUMIFS(N$4:N$54,$E$4:$E$54,$E74)</f>
        <v>332.71000000000004</v>
      </c>
      <c r="I74" s="13">
        <f t="shared" ref="I74:I75" si="48">SUMIFS(O$4:O$54,$E$4:$E$54,$E74)</f>
        <v>41.29</v>
      </c>
      <c r="J74" s="13">
        <f t="shared" ref="J74:J75" si="49">SUMIFS(P$4:P$54,$E$4:$E$54,$E74)</f>
        <v>1190.099999999997</v>
      </c>
      <c r="K74" s="13">
        <f t="shared" ref="K74:K75" si="50">SUMIFS(Q$4:Q$54,$E$4:$E$54,$E74)</f>
        <v>2795.4349854000002</v>
      </c>
      <c r="L74" s="13">
        <f t="shared" ref="L74:L75" si="51">SUMIFS(R$4:R$54,$E$4:$E$54,$E74)</f>
        <v>58.78</v>
      </c>
      <c r="M74" s="13"/>
      <c r="N74" s="13">
        <f>SUM(F74:L74)</f>
        <v>6861.9049853999977</v>
      </c>
    </row>
    <row r="75" spans="5:14" x14ac:dyDescent="0.25">
      <c r="E75">
        <v>2020</v>
      </c>
      <c r="F75" s="13">
        <f t="shared" si="45"/>
        <v>574.88250000000119</v>
      </c>
      <c r="G75" s="13">
        <f t="shared" si="46"/>
        <v>0</v>
      </c>
      <c r="H75" s="13">
        <f t="shared" si="47"/>
        <v>0</v>
      </c>
      <c r="I75" s="13">
        <f t="shared" si="48"/>
        <v>0</v>
      </c>
      <c r="J75" s="13">
        <f t="shared" si="49"/>
        <v>1345.6887499999975</v>
      </c>
      <c r="K75" s="13">
        <f t="shared" si="50"/>
        <v>943.11999999999898</v>
      </c>
      <c r="L75" s="13">
        <f t="shared" si="51"/>
        <v>0</v>
      </c>
      <c r="M75" s="13"/>
      <c r="N75" s="13">
        <f>SUM(F75:L75)</f>
        <v>2863.6912499999976</v>
      </c>
    </row>
    <row r="77" spans="5:14" ht="75" x14ac:dyDescent="0.25">
      <c r="E77" s="18" t="s">
        <v>65</v>
      </c>
      <c r="F77" s="2" t="str">
        <f>F72</f>
        <v>TV_Genre_grpENTERTAINMENT</v>
      </c>
      <c r="G77" s="2" t="str">
        <f t="shared" ref="G77:L77" si="52">G72</f>
        <v>TV_Genre_grpFICTION</v>
      </c>
      <c r="H77" s="2" t="str">
        <f t="shared" si="52"/>
        <v>TV_Genre_grpINFORMATION...MAGAZINE</v>
      </c>
      <c r="I77" s="2" t="str">
        <f t="shared" si="52"/>
        <v>TV_Genre_grpMUSIC</v>
      </c>
      <c r="J77" s="2" t="str">
        <f t="shared" si="52"/>
        <v>TV_Genre_grpOTHERS</v>
      </c>
      <c r="K77" s="2" t="str">
        <f t="shared" si="52"/>
        <v>TV_Genre_grpSPORT</v>
      </c>
      <c r="L77" s="2" t="str">
        <f t="shared" si="52"/>
        <v>TV_Genre_grpYOUTH</v>
      </c>
    </row>
    <row r="78" spans="5:14" x14ac:dyDescent="0.25">
      <c r="E78">
        <v>2018</v>
      </c>
      <c r="F78" s="13">
        <f>IFERROR(F68/F73,"NA")</f>
        <v>32.023150657601612</v>
      </c>
      <c r="G78" s="13">
        <f t="shared" ref="G78:L78" si="53">IFERROR(G68/G73,"NA")</f>
        <v>97.976310365807564</v>
      </c>
      <c r="H78" s="13">
        <f t="shared" si="53"/>
        <v>41.674151731547759</v>
      </c>
      <c r="I78" s="13">
        <f t="shared" si="53"/>
        <v>0</v>
      </c>
      <c r="J78" s="13" t="str">
        <f t="shared" si="53"/>
        <v>NA</v>
      </c>
      <c r="K78" s="13">
        <f t="shared" si="53"/>
        <v>35.45458741971899</v>
      </c>
      <c r="L78" s="13" t="str">
        <f t="shared" si="53"/>
        <v>NA</v>
      </c>
      <c r="M78" s="13"/>
    </row>
    <row r="79" spans="5:14" x14ac:dyDescent="0.25">
      <c r="E79">
        <v>2019</v>
      </c>
      <c r="F79" s="13">
        <f t="shared" ref="F79:L80" si="54">IFERROR(F69/F74,"NA")</f>
        <v>2.7823053139431928</v>
      </c>
      <c r="G79" s="13">
        <f t="shared" si="54"/>
        <v>38.399910583950053</v>
      </c>
      <c r="H79" s="13">
        <f t="shared" si="54"/>
        <v>18.05459150350989</v>
      </c>
      <c r="I79" s="13">
        <f t="shared" si="54"/>
        <v>0</v>
      </c>
      <c r="J79" s="13">
        <f t="shared" si="54"/>
        <v>0</v>
      </c>
      <c r="K79" s="13">
        <f t="shared" si="54"/>
        <v>32.997394899217504</v>
      </c>
      <c r="L79" s="13">
        <f t="shared" si="54"/>
        <v>14.644362140841572</v>
      </c>
      <c r="M79" s="13"/>
    </row>
    <row r="80" spans="5:14" x14ac:dyDescent="0.25">
      <c r="E80">
        <v>2020</v>
      </c>
      <c r="F80" s="13">
        <f t="shared" si="54"/>
        <v>125.55024434799658</v>
      </c>
      <c r="G80" s="13" t="str">
        <f t="shared" si="54"/>
        <v>NA</v>
      </c>
      <c r="H80" s="13" t="str">
        <f t="shared" si="54"/>
        <v>NA</v>
      </c>
      <c r="I80" s="13" t="str">
        <f t="shared" si="54"/>
        <v>NA</v>
      </c>
      <c r="J80" s="13">
        <f t="shared" si="54"/>
        <v>62.823206759612049</v>
      </c>
      <c r="K80" s="13">
        <f t="shared" si="54"/>
        <v>24.622986269511486</v>
      </c>
      <c r="L80" s="13" t="str">
        <f t="shared" si="54"/>
        <v>NA</v>
      </c>
      <c r="M80" s="13"/>
    </row>
    <row r="83" spans="5:17" ht="75" x14ac:dyDescent="0.25">
      <c r="E83" s="18" t="s">
        <v>66</v>
      </c>
      <c r="F83" s="2" t="str">
        <f>F77</f>
        <v>TV_Genre_grpENTERTAINMENT</v>
      </c>
      <c r="G83" s="2" t="str">
        <f t="shared" ref="G83:L83" si="55">G77</f>
        <v>TV_Genre_grpFICTION</v>
      </c>
      <c r="H83" s="2" t="str">
        <f t="shared" si="55"/>
        <v>TV_Genre_grpINFORMATION...MAGAZINE</v>
      </c>
      <c r="I83" s="2" t="str">
        <f t="shared" si="55"/>
        <v>TV_Genre_grpMUSIC</v>
      </c>
      <c r="J83" s="2" t="str">
        <f t="shared" si="55"/>
        <v>TV_Genre_grpOTHERS</v>
      </c>
      <c r="K83" s="2" t="str">
        <f t="shared" si="55"/>
        <v>TV_Genre_grpSPORT</v>
      </c>
      <c r="L83" s="2" t="str">
        <f t="shared" si="55"/>
        <v>TV_Genre_grpYOUTH</v>
      </c>
    </row>
    <row r="84" spans="5:17" x14ac:dyDescent="0.25">
      <c r="E84">
        <v>2018</v>
      </c>
      <c r="F84" s="11">
        <f>SUMIFS(AK$4:AK$54,$E$4:$E$54,$E84)</f>
        <v>381202.05479999998</v>
      </c>
      <c r="G84" s="11">
        <f t="shared" ref="G84:L84" si="56">SUMIFS(AL$4:AL$54,$E$4:$E$54,$E84)</f>
        <v>188130.27835000001</v>
      </c>
      <c r="H84" s="11">
        <f t="shared" si="56"/>
        <v>50289.045393</v>
      </c>
      <c r="I84" s="11">
        <f t="shared" si="56"/>
        <v>1270.44174</v>
      </c>
      <c r="J84" s="11">
        <f t="shared" si="56"/>
        <v>0</v>
      </c>
      <c r="K84" s="11">
        <f t="shared" si="56"/>
        <v>1683186.8667307</v>
      </c>
      <c r="L84" s="11">
        <f t="shared" si="56"/>
        <v>135.9752775</v>
      </c>
      <c r="M84" s="11"/>
      <c r="N84" s="11">
        <f>SUM(F84:L84)</f>
        <v>2304214.6622912004</v>
      </c>
      <c r="Q84" s="20"/>
    </row>
    <row r="85" spans="5:17" x14ac:dyDescent="0.25">
      <c r="E85">
        <v>2019</v>
      </c>
      <c r="F85" s="11">
        <f t="shared" ref="F85:F86" si="57">SUMIFS(AK$4:AK$54,$E$4:$E$54,$E85)</f>
        <v>572474.31163254625</v>
      </c>
      <c r="G85" s="11">
        <f t="shared" ref="G85:G86" si="58">SUMIFS(AL$4:AL$54,$E$4:$E$54,$E85)</f>
        <v>147551.84882000001</v>
      </c>
      <c r="H85" s="11">
        <f t="shared" ref="H85:H86" si="59">SUMIFS(AM$4:AM$54,$E$4:$E$54,$E85)</f>
        <v>99220.279670000004</v>
      </c>
      <c r="I85" s="11">
        <f t="shared" ref="I85:I86" si="60">SUMIFS(AN$4:AN$54,$E$4:$E$54,$E85)</f>
        <v>6768.5127130000001</v>
      </c>
      <c r="J85" s="11">
        <f t="shared" ref="J85:J86" si="61">SUMIFS(AO$4:AO$54,$E$4:$E$54,$E85)</f>
        <v>326683.05249579618</v>
      </c>
      <c r="K85" s="11">
        <f t="shared" ref="K85:K86" si="62">SUMIFS(AP$4:AP$54,$E$4:$E$54,$E85)</f>
        <v>611139.69175</v>
      </c>
      <c r="L85" s="11">
        <f t="shared" ref="L85:L86" si="63">SUMIFS(AQ$4:AQ$54,$E$4:$E$54,$E85)</f>
        <v>10898.932583</v>
      </c>
      <c r="M85" s="11"/>
      <c r="N85" s="11">
        <f t="shared" ref="N85:N86" si="64">SUM(F85:L85)</f>
        <v>1774736.6296643424</v>
      </c>
      <c r="Q85" s="20"/>
    </row>
    <row r="86" spans="5:17" x14ac:dyDescent="0.25">
      <c r="E86">
        <v>2020</v>
      </c>
      <c r="F86" s="11">
        <f t="shared" si="57"/>
        <v>322528.61035422439</v>
      </c>
      <c r="G86" s="11">
        <f t="shared" si="58"/>
        <v>0</v>
      </c>
      <c r="H86" s="11">
        <f t="shared" si="59"/>
        <v>0</v>
      </c>
      <c r="I86" s="11">
        <f t="shared" si="60"/>
        <v>0</v>
      </c>
      <c r="J86" s="11">
        <f t="shared" si="61"/>
        <v>535193.78837420431</v>
      </c>
      <c r="K86" s="11">
        <f t="shared" si="62"/>
        <v>321663.75000047905</v>
      </c>
      <c r="L86" s="11">
        <f t="shared" si="63"/>
        <v>0</v>
      </c>
      <c r="M86" s="11"/>
      <c r="N86" s="11">
        <f t="shared" si="64"/>
        <v>1179386.1487289076</v>
      </c>
      <c r="Q86" s="20"/>
    </row>
    <row r="89" spans="5:17" x14ac:dyDescent="0.25">
      <c r="E89" s="19" t="s">
        <v>67</v>
      </c>
      <c r="F89" t="str">
        <f>F83</f>
        <v>TV_Genre_grpENTERTAINMENT</v>
      </c>
      <c r="G89" t="str">
        <f t="shared" ref="G89:L89" si="65">G83</f>
        <v>TV_Genre_grpFICTION</v>
      </c>
      <c r="H89" t="str">
        <f t="shared" si="65"/>
        <v>TV_Genre_grpINFORMATION...MAGAZINE</v>
      </c>
      <c r="I89" t="str">
        <f t="shared" si="65"/>
        <v>TV_Genre_grpMUSIC</v>
      </c>
      <c r="J89" t="str">
        <f t="shared" si="65"/>
        <v>TV_Genre_grpOTHERS</v>
      </c>
      <c r="K89" t="str">
        <f t="shared" si="65"/>
        <v>TV_Genre_grpSPORT</v>
      </c>
      <c r="L89" t="str">
        <f t="shared" si="65"/>
        <v>TV_Genre_grpYOUTH</v>
      </c>
    </row>
    <row r="90" spans="5:17" x14ac:dyDescent="0.25">
      <c r="E90">
        <v>2018</v>
      </c>
      <c r="F90" s="11">
        <f>SUMIFS(AS$4:AS$54,$E$4:$E$54,$E90)</f>
        <v>302345.56515457958</v>
      </c>
      <c r="G90" s="11">
        <f t="shared" ref="G90:L90" si="66">SUMIFS(AT$4:AT$54,$E$4:$E$54,$E90)</f>
        <v>545490.80353106139</v>
      </c>
      <c r="H90" s="11">
        <f t="shared" si="66"/>
        <v>54059.057931429896</v>
      </c>
      <c r="I90" s="11">
        <f t="shared" si="66"/>
        <v>0</v>
      </c>
      <c r="J90" s="11">
        <f t="shared" si="66"/>
        <v>0</v>
      </c>
      <c r="K90" s="11">
        <f t="shared" si="66"/>
        <v>1272617.7781175487</v>
      </c>
      <c r="L90" s="11">
        <f t="shared" si="66"/>
        <v>6625.0925548483565</v>
      </c>
      <c r="M90" s="11"/>
    </row>
    <row r="91" spans="5:17" x14ac:dyDescent="0.25">
      <c r="E91">
        <v>2019</v>
      </c>
      <c r="F91" s="11">
        <f t="shared" ref="F91:F92" si="67">SUMIFS(AS$4:AS$54,$E$4:$E$54,$E91)</f>
        <v>54361.921806830956</v>
      </c>
      <c r="G91" s="11">
        <f t="shared" ref="G91:G92" si="68">SUMIFS(AT$4:AT$54,$E$4:$E$54,$E91)</f>
        <v>187701.00957864168</v>
      </c>
      <c r="H91" s="11">
        <f t="shared" ref="H91:H92" si="69">SUMIFS(AU$4:AU$54,$E$4:$E$54,$E91)</f>
        <v>60221.554709179822</v>
      </c>
      <c r="I91" s="11">
        <f t="shared" ref="I91:I92" si="70">SUMIFS(AV$4:AV$54,$E$4:$E$54,$E91)</f>
        <v>0</v>
      </c>
      <c r="J91" s="11">
        <f t="shared" ref="J91:J92" si="71">SUMIFS(AW$4:AW$54,$E$4:$E$54,$E91)</f>
        <v>0</v>
      </c>
      <c r="K91" s="11">
        <f t="shared" ref="K91:K92" si="72">SUMIFS(AX$4:AX$54,$E$4:$E$54,$E91)</f>
        <v>923648.92071041767</v>
      </c>
      <c r="L91" s="11">
        <f t="shared" ref="L91:L92" si="73">SUMIFS(AY$4:AY$54,$E$4:$E$54,$E91)</f>
        <v>8593.131247286241</v>
      </c>
      <c r="M91" s="11"/>
    </row>
    <row r="92" spans="5:17" x14ac:dyDescent="0.25">
      <c r="E92">
        <v>2020</v>
      </c>
      <c r="F92" s="11">
        <f t="shared" si="67"/>
        <v>686162.18679043802</v>
      </c>
      <c r="G92" s="11">
        <f t="shared" si="68"/>
        <v>0</v>
      </c>
      <c r="H92" s="11">
        <f t="shared" si="69"/>
        <v>0</v>
      </c>
      <c r="I92" s="11">
        <f t="shared" si="70"/>
        <v>0</v>
      </c>
      <c r="J92" s="11">
        <f t="shared" si="71"/>
        <v>804431.29881108017</v>
      </c>
      <c r="K92" s="11">
        <f t="shared" si="72"/>
        <v>222686.32417600579</v>
      </c>
      <c r="L92" s="11">
        <f t="shared" si="73"/>
        <v>0</v>
      </c>
      <c r="M92" s="11"/>
    </row>
    <row r="94" spans="5:17" ht="75" x14ac:dyDescent="0.25">
      <c r="E94" s="19" t="s">
        <v>68</v>
      </c>
      <c r="F94" s="2" t="str">
        <f>F89</f>
        <v>TV_Genre_grpENTERTAINMENT</v>
      </c>
      <c r="G94" s="2" t="str">
        <f t="shared" ref="G94:L94" si="74">G89</f>
        <v>TV_Genre_grpFICTION</v>
      </c>
      <c r="H94" s="2" t="str">
        <f t="shared" si="74"/>
        <v>TV_Genre_grpINFORMATION...MAGAZINE</v>
      </c>
      <c r="I94" s="2" t="str">
        <f t="shared" si="74"/>
        <v>TV_Genre_grpMUSIC</v>
      </c>
      <c r="J94" s="2" t="str">
        <f t="shared" si="74"/>
        <v>TV_Genre_grpOTHERS</v>
      </c>
      <c r="K94" s="2" t="str">
        <f t="shared" si="74"/>
        <v>TV_Genre_grpSPORT</v>
      </c>
      <c r="L94" s="2" t="str">
        <f t="shared" si="74"/>
        <v>TV_Genre_grpYOUTH</v>
      </c>
    </row>
    <row r="95" spans="5:17" x14ac:dyDescent="0.25">
      <c r="E95">
        <v>2018</v>
      </c>
      <c r="F95" s="11">
        <f>IFERROR(F90/F84,"NA")</f>
        <v>0.793137291227895</v>
      </c>
      <c r="G95" s="11">
        <f t="shared" ref="G95:L95" si="75">IFERROR(G90/G84,"NA")</f>
        <v>2.899537534921536</v>
      </c>
      <c r="H95" s="11">
        <f t="shared" si="75"/>
        <v>1.0749668741764318</v>
      </c>
      <c r="I95" s="11">
        <f t="shared" si="75"/>
        <v>0</v>
      </c>
      <c r="J95" s="11" t="str">
        <f t="shared" si="75"/>
        <v>NA</v>
      </c>
      <c r="K95" s="11">
        <f t="shared" si="75"/>
        <v>0.75607634735731333</v>
      </c>
      <c r="L95" s="11">
        <f t="shared" si="75"/>
        <v>48.72277282058392</v>
      </c>
      <c r="M95" s="11"/>
    </row>
    <row r="96" spans="5:17" x14ac:dyDescent="0.25">
      <c r="E96">
        <v>2019</v>
      </c>
      <c r="F96" s="11">
        <f t="shared" ref="F96:L97" si="76">IFERROR(F91/F85,"NA")</f>
        <v>9.4959582818319038E-2</v>
      </c>
      <c r="G96" s="11">
        <f t="shared" si="76"/>
        <v>1.2721020514464718</v>
      </c>
      <c r="H96" s="11">
        <f t="shared" si="76"/>
        <v>0.60694804438641647</v>
      </c>
      <c r="I96" s="11">
        <f t="shared" si="76"/>
        <v>0</v>
      </c>
      <c r="J96" s="11">
        <f t="shared" si="76"/>
        <v>0</v>
      </c>
      <c r="K96" s="11">
        <f t="shared" si="76"/>
        <v>1.511354823093795</v>
      </c>
      <c r="L96" s="11">
        <f t="shared" si="76"/>
        <v>0.78843787516308572</v>
      </c>
      <c r="M96" s="11"/>
    </row>
    <row r="97" spans="5:14" x14ac:dyDescent="0.25">
      <c r="E97">
        <v>2020</v>
      </c>
      <c r="F97" s="11">
        <f t="shared" si="76"/>
        <v>2.1274459528934342</v>
      </c>
      <c r="G97" s="11" t="str">
        <f t="shared" si="76"/>
        <v>NA</v>
      </c>
      <c r="H97" s="11" t="str">
        <f t="shared" si="76"/>
        <v>NA</v>
      </c>
      <c r="I97" s="11" t="str">
        <f t="shared" si="76"/>
        <v>NA</v>
      </c>
      <c r="J97" s="11">
        <f t="shared" si="76"/>
        <v>1.5030654620539554</v>
      </c>
      <c r="K97" s="11">
        <f t="shared" si="76"/>
        <v>0.69229536799118374</v>
      </c>
      <c r="L97" s="11" t="str">
        <f t="shared" si="76"/>
        <v>NA</v>
      </c>
      <c r="M97" s="11"/>
    </row>
    <row r="99" spans="5:14" ht="75" x14ac:dyDescent="0.25">
      <c r="F99" s="2" t="str">
        <f>F94</f>
        <v>TV_Genre_grpENTERTAINMENT</v>
      </c>
      <c r="G99" s="2" t="str">
        <f t="shared" ref="G99:L99" si="77">G94</f>
        <v>TV_Genre_grpFICTION</v>
      </c>
      <c r="H99" s="2" t="str">
        <f t="shared" si="77"/>
        <v>TV_Genre_grpINFORMATION...MAGAZINE</v>
      </c>
      <c r="I99" s="2" t="str">
        <f t="shared" si="77"/>
        <v>TV_Genre_grpMUSIC</v>
      </c>
      <c r="J99" s="2" t="str">
        <f t="shared" si="77"/>
        <v>TV_Genre_grpOTHERS</v>
      </c>
      <c r="K99" s="2" t="str">
        <f t="shared" si="77"/>
        <v>TV_Genre_grpSPORT</v>
      </c>
      <c r="L99" s="2" t="str">
        <f t="shared" si="77"/>
        <v>TV_Genre_grpYOUTH</v>
      </c>
      <c r="N99" t="s">
        <v>76</v>
      </c>
    </row>
    <row r="100" spans="5:14" x14ac:dyDescent="0.25">
      <c r="E100" t="s">
        <v>69</v>
      </c>
      <c r="F100" s="14">
        <f>SUM(AB4:AB54)</f>
        <v>113423.49770709842</v>
      </c>
      <c r="G100" s="14">
        <f t="shared" ref="G100:L100" si="78">SUM(AC4:AC54)</f>
        <v>113896.29797341653</v>
      </c>
      <c r="H100" s="14">
        <f t="shared" si="78"/>
        <v>18942.209999743623</v>
      </c>
      <c r="I100" s="14">
        <f t="shared" si="78"/>
        <v>0</v>
      </c>
      <c r="J100" s="14">
        <f t="shared" si="78"/>
        <v>84615.161777601184</v>
      </c>
      <c r="K100" s="14">
        <f t="shared" si="78"/>
        <v>450437.15195503662</v>
      </c>
      <c r="L100" s="14">
        <f t="shared" si="78"/>
        <v>4209.229010142094</v>
      </c>
      <c r="M100" s="14"/>
      <c r="N100" s="16">
        <f>SUM(L100,J100,I100,H100)</f>
        <v>107766.60078748691</v>
      </c>
    </row>
    <row r="101" spans="5:14" x14ac:dyDescent="0.25">
      <c r="E101" t="s">
        <v>55</v>
      </c>
      <c r="F101" s="14">
        <f>SUM(AS4:AS54)</f>
        <v>1100741.2306617035</v>
      </c>
      <c r="G101" s="14">
        <f t="shared" ref="G101:L101" si="79">SUM(AT4:AT54)</f>
        <v>1113013.8591077006</v>
      </c>
      <c r="H101" s="14">
        <f t="shared" si="79"/>
        <v>184458.41031755807</v>
      </c>
      <c r="I101" s="14">
        <f t="shared" si="79"/>
        <v>0</v>
      </c>
      <c r="J101" s="14">
        <f t="shared" si="79"/>
        <v>805115.75676158024</v>
      </c>
      <c r="K101" s="14">
        <f t="shared" si="79"/>
        <v>4321771.8767812159</v>
      </c>
      <c r="L101" s="14">
        <f t="shared" si="79"/>
        <v>39429.805182086799</v>
      </c>
      <c r="M101" s="14"/>
      <c r="N101" s="16">
        <f t="shared" ref="N101:N105" si="80">SUM(L101,J101,I101,H101)</f>
        <v>1029003.9722612251</v>
      </c>
    </row>
    <row r="102" spans="5:14" x14ac:dyDescent="0.25">
      <c r="E102" t="s">
        <v>70</v>
      </c>
      <c r="F102" s="14">
        <f>SUM(L4:L54)</f>
        <v>3699.3725000000022</v>
      </c>
      <c r="G102" s="14">
        <f t="shared" ref="G102:L102" si="81">SUM(M4:M54)</f>
        <v>3628.03</v>
      </c>
      <c r="H102" s="14">
        <f t="shared" si="81"/>
        <v>1206.9899999999998</v>
      </c>
      <c r="I102" s="14">
        <f t="shared" si="81"/>
        <v>43.5</v>
      </c>
      <c r="J102" s="14">
        <f t="shared" si="81"/>
        <v>2538.0287499999945</v>
      </c>
      <c r="K102" s="14">
        <f t="shared" si="81"/>
        <v>14541.549042699997</v>
      </c>
      <c r="L102" s="14">
        <f t="shared" si="81"/>
        <v>287.43</v>
      </c>
      <c r="M102" s="14"/>
      <c r="N102" s="16">
        <f t="shared" si="80"/>
        <v>4075.9487499999941</v>
      </c>
    </row>
    <row r="103" spans="5:14" x14ac:dyDescent="0.25">
      <c r="E103" t="s">
        <v>58</v>
      </c>
      <c r="F103" s="14">
        <f>SUM(AK4:AK54)</f>
        <v>1425732.5673047705</v>
      </c>
      <c r="G103" s="14">
        <f t="shared" ref="G103:L103" si="82">SUM(AL4:AL54)</f>
        <v>1452923.5616929999</v>
      </c>
      <c r="H103" s="14">
        <f t="shared" si="82"/>
        <v>433546.72958100005</v>
      </c>
      <c r="I103" s="14">
        <f t="shared" si="82"/>
        <v>8038.9544530000003</v>
      </c>
      <c r="J103" s="14">
        <f t="shared" si="82"/>
        <v>864453.70864940051</v>
      </c>
      <c r="K103" s="14">
        <f t="shared" si="82"/>
        <v>8752763.4468501806</v>
      </c>
      <c r="L103" s="14">
        <f t="shared" si="82"/>
        <v>77180.399686499994</v>
      </c>
      <c r="M103" s="14"/>
      <c r="N103" s="16">
        <f t="shared" si="80"/>
        <v>1383219.7923699005</v>
      </c>
    </row>
    <row r="104" spans="5:14" x14ac:dyDescent="0.25">
      <c r="E104" t="s">
        <v>71</v>
      </c>
      <c r="F104" s="15">
        <f>F103/SUM($F$103:$L$103)</f>
        <v>0.10954837294888502</v>
      </c>
      <c r="G104" s="15">
        <f t="shared" ref="G104:L104" si="83">G103/SUM($F$103:$L$103)</f>
        <v>0.11163763517267207</v>
      </c>
      <c r="H104" s="15">
        <f t="shared" si="83"/>
        <v>3.3312235346277398E-2</v>
      </c>
      <c r="I104" s="15">
        <f t="shared" si="83"/>
        <v>6.1768553284936758E-4</v>
      </c>
      <c r="J104" s="15">
        <f t="shared" si="83"/>
        <v>6.642164136798312E-2</v>
      </c>
      <c r="K104" s="15">
        <f t="shared" si="83"/>
        <v>0.67253215392388799</v>
      </c>
      <c r="L104" s="15">
        <f t="shared" si="83"/>
        <v>5.9302757074450249E-3</v>
      </c>
      <c r="M104" s="15"/>
      <c r="N104" s="16">
        <f t="shared" si="80"/>
        <v>0.10628183795455493</v>
      </c>
    </row>
    <row r="105" spans="5:14" x14ac:dyDescent="0.25">
      <c r="E105" t="s">
        <v>59</v>
      </c>
      <c r="F105" s="14">
        <f>F103/F102</f>
        <v>385.398487798882</v>
      </c>
      <c r="G105" s="14">
        <f t="shared" ref="G105:L105" si="84">G103/G102</f>
        <v>400.47176062298269</v>
      </c>
      <c r="H105" s="14">
        <f t="shared" si="84"/>
        <v>359.1966210001741</v>
      </c>
      <c r="I105" s="14">
        <f t="shared" si="84"/>
        <v>184.80355064367816</v>
      </c>
      <c r="J105" s="14">
        <f t="shared" si="84"/>
        <v>340.60043986869823</v>
      </c>
      <c r="K105" s="14">
        <f t="shared" si="84"/>
        <v>601.91410290254839</v>
      </c>
      <c r="L105" s="14">
        <f t="shared" si="84"/>
        <v>268.51894265212394</v>
      </c>
      <c r="M105" s="14"/>
      <c r="N105" s="16">
        <f t="shared" si="80"/>
        <v>1153.1195541646744</v>
      </c>
    </row>
    <row r="107" spans="5:14" x14ac:dyDescent="0.25">
      <c r="E107" t="s">
        <v>72</v>
      </c>
      <c r="F107" s="11">
        <f>F100/F102</f>
        <v>30.660199184347711</v>
      </c>
      <c r="G107" s="11">
        <f t="shared" ref="F107:M108" si="85">G100/G102</f>
        <v>31.393427830921055</v>
      </c>
      <c r="H107" s="11">
        <f t="shared" si="85"/>
        <v>15.693758854459132</v>
      </c>
      <c r="I107" s="11">
        <f t="shared" si="85"/>
        <v>0</v>
      </c>
      <c r="J107" s="11">
        <f t="shared" si="85"/>
        <v>33.338929583678421</v>
      </c>
      <c r="K107" s="11">
        <f t="shared" si="85"/>
        <v>30.975871321024123</v>
      </c>
      <c r="L107" s="11">
        <f t="shared" si="85"/>
        <v>14.644362140841576</v>
      </c>
      <c r="M107" s="11"/>
      <c r="N107" s="11">
        <f t="shared" ref="N107" si="86">N100/N102</f>
        <v>26.439635873117165</v>
      </c>
    </row>
    <row r="108" spans="5:14" x14ac:dyDescent="0.25">
      <c r="E108" t="s">
        <v>61</v>
      </c>
      <c r="F108" s="11">
        <f t="shared" si="85"/>
        <v>0.77205308758750157</v>
      </c>
      <c r="G108" s="11">
        <f t="shared" si="85"/>
        <v>0.76605121456683933</v>
      </c>
      <c r="H108" s="11">
        <f t="shared" si="85"/>
        <v>0.42546373373829244</v>
      </c>
      <c r="I108" s="11">
        <f t="shared" si="85"/>
        <v>0</v>
      </c>
      <c r="J108" s="11">
        <f t="shared" si="85"/>
        <v>0.93135786069964543</v>
      </c>
      <c r="K108" s="11">
        <f t="shared" si="85"/>
        <v>0.49376084513474122</v>
      </c>
      <c r="L108" s="11">
        <f t="shared" si="85"/>
        <v>0.51087847876205883</v>
      </c>
      <c r="M108" s="11"/>
      <c r="N108" s="11">
        <f t="shared" ref="N108" si="87">N101/N103</f>
        <v>0.74391935246835228</v>
      </c>
    </row>
    <row r="111" spans="5:14" x14ac:dyDescent="0.25">
      <c r="F111" t="str">
        <f>F99</f>
        <v>TV_Genre_grpENTERTAINMENT</v>
      </c>
      <c r="G111" t="str">
        <f t="shared" ref="G111:L112" si="88">G99</f>
        <v>TV_Genre_grpFICTION</v>
      </c>
      <c r="H111" t="str">
        <f t="shared" si="88"/>
        <v>TV_Genre_grpINFORMATION...MAGAZINE</v>
      </c>
      <c r="I111" t="str">
        <f t="shared" si="88"/>
        <v>TV_Genre_grpMUSIC</v>
      </c>
      <c r="J111" t="str">
        <f t="shared" si="88"/>
        <v>TV_Genre_grpOTHERS</v>
      </c>
      <c r="K111" t="str">
        <f t="shared" si="88"/>
        <v>TV_Genre_grpSPORT</v>
      </c>
      <c r="L111" t="str">
        <f t="shared" si="88"/>
        <v>TV_Genre_grpYOUTH</v>
      </c>
    </row>
    <row r="112" spans="5:14" x14ac:dyDescent="0.25">
      <c r="E112" t="s">
        <v>69</v>
      </c>
      <c r="F112" s="16">
        <f>F100</f>
        <v>113423.49770709842</v>
      </c>
      <c r="G112" s="16">
        <f t="shared" si="88"/>
        <v>113896.29797341653</v>
      </c>
      <c r="H112" s="16">
        <f t="shared" si="88"/>
        <v>18942.209999743623</v>
      </c>
      <c r="I112" s="16">
        <f t="shared" si="88"/>
        <v>0</v>
      </c>
      <c r="J112" s="16">
        <f t="shared" si="88"/>
        <v>84615.161777601184</v>
      </c>
      <c r="K112" s="16">
        <f t="shared" si="88"/>
        <v>450437.15195503662</v>
      </c>
      <c r="L112" s="16">
        <f t="shared" si="88"/>
        <v>4209.229010142094</v>
      </c>
      <c r="M112" s="16"/>
    </row>
    <row r="113" spans="5:13" x14ac:dyDescent="0.25">
      <c r="E113" t="s">
        <v>55</v>
      </c>
      <c r="F113" s="16">
        <f t="shared" ref="F113:L115" si="89">F101</f>
        <v>1100741.2306617035</v>
      </c>
      <c r="G113" s="16">
        <f t="shared" si="89"/>
        <v>1113013.8591077006</v>
      </c>
      <c r="H113" s="16">
        <f t="shared" si="89"/>
        <v>184458.41031755807</v>
      </c>
      <c r="I113" s="16">
        <f t="shared" si="89"/>
        <v>0</v>
      </c>
      <c r="J113" s="16">
        <f t="shared" si="89"/>
        <v>805115.75676158024</v>
      </c>
      <c r="K113" s="16">
        <f t="shared" si="89"/>
        <v>4321771.8767812159</v>
      </c>
      <c r="L113" s="16">
        <f t="shared" si="89"/>
        <v>39429.805182086799</v>
      </c>
      <c r="M113" s="16"/>
    </row>
    <row r="114" spans="5:13" x14ac:dyDescent="0.25">
      <c r="E114" t="s">
        <v>70</v>
      </c>
      <c r="F114" s="16">
        <f t="shared" si="89"/>
        <v>3699.3725000000022</v>
      </c>
      <c r="G114" s="16">
        <f t="shared" si="89"/>
        <v>3628.03</v>
      </c>
      <c r="H114" s="16">
        <f t="shared" si="89"/>
        <v>1206.9899999999998</v>
      </c>
      <c r="I114" s="16">
        <f t="shared" si="89"/>
        <v>43.5</v>
      </c>
      <c r="J114" s="16">
        <f t="shared" si="89"/>
        <v>2538.0287499999945</v>
      </c>
      <c r="K114" s="16">
        <f t="shared" si="89"/>
        <v>14541.549042699997</v>
      </c>
      <c r="L114" s="16">
        <f t="shared" si="89"/>
        <v>287.43</v>
      </c>
      <c r="M114" s="16"/>
    </row>
    <row r="115" spans="5:13" x14ac:dyDescent="0.25">
      <c r="E115" t="s">
        <v>58</v>
      </c>
      <c r="F115" s="16">
        <f t="shared" si="89"/>
        <v>1425732.5673047705</v>
      </c>
      <c r="G115" s="16">
        <f t="shared" si="89"/>
        <v>1452923.5616929999</v>
      </c>
      <c r="H115" s="16">
        <f t="shared" si="89"/>
        <v>433546.72958100005</v>
      </c>
      <c r="I115" s="16">
        <f t="shared" si="89"/>
        <v>8038.9544530000003</v>
      </c>
      <c r="J115" s="16">
        <f t="shared" si="89"/>
        <v>864453.70864940051</v>
      </c>
      <c r="K115" s="16">
        <f t="shared" si="89"/>
        <v>8752763.4468501806</v>
      </c>
      <c r="L115" s="16">
        <f t="shared" si="89"/>
        <v>77180.399686499994</v>
      </c>
      <c r="M115" s="16"/>
    </row>
    <row r="116" spans="5:13" x14ac:dyDescent="0.25">
      <c r="E116" t="s">
        <v>71</v>
      </c>
      <c r="F116" s="15">
        <f>F115/SUM($F$115:$L$115)</f>
        <v>0.10954837294888502</v>
      </c>
      <c r="G116" s="15">
        <f t="shared" ref="G116:L116" si="90">G115/SUM($F$115:$L$115)</f>
        <v>0.11163763517267207</v>
      </c>
      <c r="H116" s="15">
        <f t="shared" si="90"/>
        <v>3.3312235346277398E-2</v>
      </c>
      <c r="I116" s="15">
        <f t="shared" si="90"/>
        <v>6.1768553284936758E-4</v>
      </c>
      <c r="J116" s="15">
        <f t="shared" si="90"/>
        <v>6.642164136798312E-2</v>
      </c>
      <c r="K116" s="15">
        <f t="shared" si="90"/>
        <v>0.67253215392388799</v>
      </c>
      <c r="L116" s="15">
        <f t="shared" si="90"/>
        <v>5.9302757074450249E-3</v>
      </c>
      <c r="M116" s="15"/>
    </row>
    <row r="117" spans="5:13" x14ac:dyDescent="0.25">
      <c r="E117" t="s">
        <v>59</v>
      </c>
      <c r="F117" s="16">
        <f t="shared" ref="F117:L117" si="91">F105</f>
        <v>385.398487798882</v>
      </c>
      <c r="G117" s="16">
        <f t="shared" si="91"/>
        <v>400.47176062298269</v>
      </c>
      <c r="H117" s="16">
        <f t="shared" si="91"/>
        <v>359.1966210001741</v>
      </c>
      <c r="I117" s="16">
        <f t="shared" si="91"/>
        <v>184.80355064367816</v>
      </c>
      <c r="J117" s="16">
        <f t="shared" si="91"/>
        <v>340.60043986869823</v>
      </c>
      <c r="K117" s="16">
        <f t="shared" si="91"/>
        <v>601.91410290254839</v>
      </c>
      <c r="L117" s="16">
        <f t="shared" si="91"/>
        <v>268.51894265212394</v>
      </c>
      <c r="M117" s="16"/>
    </row>
    <row r="118" spans="5:13" x14ac:dyDescent="0.25">
      <c r="E118" t="s">
        <v>73</v>
      </c>
    </row>
    <row r="119" spans="5:13" x14ac:dyDescent="0.25">
      <c r="E119" t="s">
        <v>74</v>
      </c>
      <c r="F119" s="17"/>
      <c r="G119" s="17"/>
      <c r="H119" s="17"/>
      <c r="I119" s="17"/>
      <c r="J119" s="17"/>
      <c r="K119" s="17"/>
      <c r="L119" s="17"/>
      <c r="M119" s="17"/>
    </row>
    <row r="122" spans="5:13" x14ac:dyDescent="0.25">
      <c r="F122" t="str">
        <f>F111</f>
        <v>TV_Genre_grpENTERTAINMENT</v>
      </c>
      <c r="G122" t="str">
        <f t="shared" ref="G122:L122" si="92">G111</f>
        <v>TV_Genre_grpFICTION</v>
      </c>
      <c r="H122" t="str">
        <f t="shared" si="92"/>
        <v>TV_Genre_grpINFORMATION...MAGAZINE</v>
      </c>
      <c r="I122" t="str">
        <f t="shared" si="92"/>
        <v>TV_Genre_grpMUSIC</v>
      </c>
      <c r="J122" t="str">
        <f t="shared" si="92"/>
        <v>TV_Genre_grpOTHERS</v>
      </c>
      <c r="K122" t="str">
        <f t="shared" si="92"/>
        <v>TV_Genre_grpSPORT</v>
      </c>
      <c r="L122" t="str">
        <f t="shared" si="92"/>
        <v>TV_Genre_grpYOUTH</v>
      </c>
    </row>
    <row r="123" spans="5:13" x14ac:dyDescent="0.25">
      <c r="E123" t="s">
        <v>69</v>
      </c>
      <c r="F123" s="16">
        <f>H112</f>
        <v>18942.209999743623</v>
      </c>
      <c r="G123" s="16">
        <f>L112</f>
        <v>4209.229010142094</v>
      </c>
      <c r="H123" s="16">
        <f>I112</f>
        <v>0</v>
      </c>
      <c r="I123" s="16">
        <f>F112</f>
        <v>113423.49770709842</v>
      </c>
      <c r="J123" s="16">
        <f>K112</f>
        <v>450437.15195503662</v>
      </c>
      <c r="K123" s="16">
        <f>J112</f>
        <v>84615.161777601184</v>
      </c>
      <c r="L123" s="16">
        <f>G112</f>
        <v>113896.29797341653</v>
      </c>
      <c r="M123" s="16"/>
    </row>
    <row r="124" spans="5:13" x14ac:dyDescent="0.25">
      <c r="E124" t="s">
        <v>55</v>
      </c>
      <c r="F124" s="16">
        <f t="shared" ref="F124:F130" si="93">H113</f>
        <v>184458.41031755807</v>
      </c>
      <c r="G124" s="16">
        <f t="shared" ref="G124:G130" si="94">L113</f>
        <v>39429.805182086799</v>
      </c>
      <c r="H124" s="16">
        <f t="shared" ref="H124:H130" si="95">I113</f>
        <v>0</v>
      </c>
      <c r="I124" s="16">
        <f t="shared" ref="I124:I130" si="96">F113</f>
        <v>1100741.2306617035</v>
      </c>
      <c r="J124" s="16">
        <f t="shared" ref="J124:J130" si="97">K113</f>
        <v>4321771.8767812159</v>
      </c>
      <c r="K124" s="16">
        <f t="shared" ref="K124:K130" si="98">J113</f>
        <v>805115.75676158024</v>
      </c>
      <c r="L124" s="16">
        <f t="shared" ref="L124:L130" si="99">G113</f>
        <v>1113013.8591077006</v>
      </c>
      <c r="M124" s="16"/>
    </row>
    <row r="125" spans="5:13" x14ac:dyDescent="0.25">
      <c r="E125" t="s">
        <v>70</v>
      </c>
      <c r="F125" s="16">
        <f t="shared" si="93"/>
        <v>1206.9899999999998</v>
      </c>
      <c r="G125" s="16">
        <f t="shared" si="94"/>
        <v>287.43</v>
      </c>
      <c r="H125" s="16">
        <f t="shared" si="95"/>
        <v>43.5</v>
      </c>
      <c r="I125" s="16">
        <f t="shared" si="96"/>
        <v>3699.3725000000022</v>
      </c>
      <c r="J125" s="16">
        <f t="shared" si="97"/>
        <v>14541.549042699997</v>
      </c>
      <c r="K125" s="16">
        <f t="shared" si="98"/>
        <v>2538.0287499999945</v>
      </c>
      <c r="L125" s="16">
        <f t="shared" si="99"/>
        <v>3628.03</v>
      </c>
      <c r="M125" s="16"/>
    </row>
    <row r="126" spans="5:13" x14ac:dyDescent="0.25">
      <c r="E126" t="s">
        <v>58</v>
      </c>
      <c r="F126" s="16">
        <f t="shared" si="93"/>
        <v>433546.72958100005</v>
      </c>
      <c r="G126" s="16">
        <f t="shared" si="94"/>
        <v>77180.399686499994</v>
      </c>
      <c r="H126" s="16">
        <f t="shared" si="95"/>
        <v>8038.9544530000003</v>
      </c>
      <c r="I126" s="16">
        <f t="shared" si="96"/>
        <v>1425732.5673047705</v>
      </c>
      <c r="J126" s="16">
        <f t="shared" si="97"/>
        <v>8752763.4468501806</v>
      </c>
      <c r="K126" s="16">
        <f t="shared" si="98"/>
        <v>864453.70864940051</v>
      </c>
      <c r="L126" s="16">
        <f t="shared" si="99"/>
        <v>1452923.5616929999</v>
      </c>
      <c r="M126" s="16"/>
    </row>
    <row r="127" spans="5:13" x14ac:dyDescent="0.25">
      <c r="E127" t="s">
        <v>71</v>
      </c>
      <c r="F127" s="16">
        <f t="shared" si="93"/>
        <v>3.3312235346277398E-2</v>
      </c>
      <c r="G127" s="16">
        <f t="shared" si="94"/>
        <v>5.9302757074450249E-3</v>
      </c>
      <c r="H127" s="16">
        <f t="shared" si="95"/>
        <v>6.1768553284936758E-4</v>
      </c>
      <c r="I127" s="16">
        <f t="shared" si="96"/>
        <v>0.10954837294888502</v>
      </c>
      <c r="J127" s="16">
        <f t="shared" si="97"/>
        <v>0.67253215392388799</v>
      </c>
      <c r="K127" s="16">
        <f t="shared" si="98"/>
        <v>6.642164136798312E-2</v>
      </c>
      <c r="L127" s="16">
        <f t="shared" si="99"/>
        <v>0.11163763517267207</v>
      </c>
      <c r="M127" s="16"/>
    </row>
    <row r="128" spans="5:13" x14ac:dyDescent="0.25">
      <c r="E128" t="s">
        <v>59</v>
      </c>
      <c r="F128" s="16">
        <f t="shared" si="93"/>
        <v>359.1966210001741</v>
      </c>
      <c r="G128" s="16">
        <f t="shared" si="94"/>
        <v>268.51894265212394</v>
      </c>
      <c r="H128" s="16">
        <f t="shared" si="95"/>
        <v>184.80355064367816</v>
      </c>
      <c r="I128" s="16">
        <f t="shared" si="96"/>
        <v>385.398487798882</v>
      </c>
      <c r="J128" s="16">
        <f t="shared" si="97"/>
        <v>601.91410290254839</v>
      </c>
      <c r="K128" s="16">
        <f t="shared" si="98"/>
        <v>340.60043986869823</v>
      </c>
      <c r="L128" s="16">
        <f t="shared" si="99"/>
        <v>400.47176062298269</v>
      </c>
      <c r="M128" s="16"/>
    </row>
    <row r="129" spans="5:13" x14ac:dyDescent="0.25">
      <c r="E129" t="s">
        <v>73</v>
      </c>
      <c r="F129" s="16">
        <f t="shared" si="93"/>
        <v>0</v>
      </c>
      <c r="G129" s="16">
        <f t="shared" si="94"/>
        <v>0</v>
      </c>
      <c r="H129" s="16">
        <f t="shared" si="95"/>
        <v>0</v>
      </c>
      <c r="I129" s="16">
        <f t="shared" si="96"/>
        <v>0</v>
      </c>
      <c r="J129" s="16">
        <f t="shared" si="97"/>
        <v>0</v>
      </c>
      <c r="K129" s="16">
        <f t="shared" si="98"/>
        <v>0</v>
      </c>
      <c r="L129" s="16">
        <f t="shared" si="99"/>
        <v>0</v>
      </c>
      <c r="M129" s="16"/>
    </row>
    <row r="130" spans="5:13" x14ac:dyDescent="0.25">
      <c r="E130" t="s">
        <v>74</v>
      </c>
      <c r="F130" s="16">
        <f t="shared" si="93"/>
        <v>0</v>
      </c>
      <c r="G130" s="16">
        <f t="shared" si="94"/>
        <v>0</v>
      </c>
      <c r="H130" s="16">
        <f t="shared" si="95"/>
        <v>0</v>
      </c>
      <c r="I130" s="16">
        <f t="shared" si="96"/>
        <v>0</v>
      </c>
      <c r="J130" s="16">
        <f t="shared" si="97"/>
        <v>0</v>
      </c>
      <c r="K130" s="16">
        <f t="shared" si="98"/>
        <v>0</v>
      </c>
      <c r="L130" s="16">
        <f t="shared" si="99"/>
        <v>0</v>
      </c>
      <c r="M13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Result</vt:lpstr>
      <vt:lpstr>TV_Genre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Jetly, Mohit - Contractor {PI}</dc:creator>
  <cp:lastModifiedBy>Jetly, Mohit - Contractor {PI}</cp:lastModifiedBy>
  <dcterms:created xsi:type="dcterms:W3CDTF">2020-08-25T09:38:50Z</dcterms:created>
  <dcterms:modified xsi:type="dcterms:W3CDTF">2020-08-25T12:39:44Z</dcterms:modified>
</cp:coreProperties>
</file>