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Marketing Analytics\"/>
    </mc:Choice>
  </mc:AlternateContent>
  <xr:revisionPtr revIDLastSave="0" documentId="8_{D42EEDA6-4A91-40F0-ACB4-2EDABF602DF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Analysis" sheetId="1" r:id="rId1"/>
    <sheet name="viz" sheetId="3" r:id="rId2"/>
    <sheet name="Regression" sheetId="2" r:id="rId3"/>
  </sheets>
  <definedNames>
    <definedName name="_xlchart.v1.0" hidden="1">Analysis!$B$104:$B$112</definedName>
    <definedName name="_xlchart.v1.1" hidden="1">Analysis!$C$104:$C$112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1" i="1" l="1"/>
  <c r="C95" i="1"/>
  <c r="C100" i="1"/>
  <c r="W49" i="1"/>
  <c r="W50" i="1"/>
  <c r="W51" i="1"/>
  <c r="W52" i="1"/>
  <c r="W53" i="1"/>
  <c r="W54" i="1"/>
  <c r="W55" i="1"/>
  <c r="W48" i="1"/>
  <c r="C77" i="1"/>
  <c r="C59" i="1"/>
  <c r="C60" i="1"/>
  <c r="C61" i="1"/>
  <c r="C62" i="1"/>
  <c r="C63" i="1"/>
  <c r="E117" i="1"/>
  <c r="E118" i="1"/>
  <c r="E119" i="1"/>
  <c r="E120" i="1"/>
  <c r="E121" i="1"/>
  <c r="E122" i="1"/>
  <c r="E123" i="1"/>
  <c r="E124" i="1"/>
  <c r="E116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C88" i="1"/>
  <c r="C87" i="1"/>
  <c r="C86" i="1"/>
  <c r="C85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C84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C83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C82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C81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C80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C76" i="1"/>
  <c r="H63" i="1"/>
  <c r="D63" i="1"/>
  <c r="E63" i="1"/>
  <c r="F63" i="1"/>
  <c r="G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C92" i="1" l="1"/>
  <c r="W60" i="1"/>
  <c r="W59" i="1"/>
  <c r="C64" i="1"/>
  <c r="C70" i="1" s="1"/>
  <c r="W63" i="1"/>
  <c r="W62" i="1"/>
  <c r="W61" i="1"/>
  <c r="C71" i="1"/>
  <c r="Q98" i="1"/>
  <c r="I98" i="1"/>
  <c r="R93" i="1"/>
  <c r="N96" i="1"/>
  <c r="T99" i="1"/>
  <c r="F96" i="1"/>
  <c r="M94" i="1"/>
  <c r="P95" i="1"/>
  <c r="H95" i="1"/>
  <c r="D99" i="1"/>
  <c r="J93" i="1"/>
  <c r="V96" i="1"/>
  <c r="U94" i="1"/>
  <c r="E94" i="1"/>
  <c r="C94" i="1"/>
  <c r="O97" i="1"/>
  <c r="G92" i="1"/>
  <c r="R97" i="1"/>
  <c r="J97" i="1"/>
  <c r="U98" i="1"/>
  <c r="M98" i="1"/>
  <c r="E98" i="1"/>
  <c r="P99" i="1"/>
  <c r="H99" i="1"/>
  <c r="L99" i="1"/>
  <c r="C93" i="1"/>
  <c r="G95" i="1"/>
  <c r="C97" i="1"/>
  <c r="S100" i="1"/>
  <c r="R92" i="1"/>
  <c r="J92" i="1"/>
  <c r="V93" i="1"/>
  <c r="N93" i="1"/>
  <c r="F93" i="1"/>
  <c r="R94" i="1"/>
  <c r="J94" i="1"/>
  <c r="V95" i="1"/>
  <c r="N95" i="1"/>
  <c r="F95" i="1"/>
  <c r="R96" i="1"/>
  <c r="J96" i="1"/>
  <c r="C98" i="1"/>
  <c r="Q97" i="1"/>
  <c r="I97" i="1"/>
  <c r="T98" i="1"/>
  <c r="L98" i="1"/>
  <c r="D98" i="1"/>
  <c r="O99" i="1"/>
  <c r="G99" i="1"/>
  <c r="R100" i="1"/>
  <c r="J100" i="1"/>
  <c r="S94" i="1"/>
  <c r="Q92" i="1"/>
  <c r="I92" i="1"/>
  <c r="U93" i="1"/>
  <c r="M93" i="1"/>
  <c r="E93" i="1"/>
  <c r="Q94" i="1"/>
  <c r="I94" i="1"/>
  <c r="U95" i="1"/>
  <c r="M95" i="1"/>
  <c r="E95" i="1"/>
  <c r="Q96" i="1"/>
  <c r="I96" i="1"/>
  <c r="C99" i="1"/>
  <c r="P97" i="1"/>
  <c r="H97" i="1"/>
  <c r="S98" i="1"/>
  <c r="K98" i="1"/>
  <c r="V99" i="1"/>
  <c r="N99" i="1"/>
  <c r="F99" i="1"/>
  <c r="Q100" i="1"/>
  <c r="I100" i="1"/>
  <c r="S92" i="1"/>
  <c r="K94" i="1"/>
  <c r="K96" i="1"/>
  <c r="P92" i="1"/>
  <c r="H92" i="1"/>
  <c r="T93" i="1"/>
  <c r="L93" i="1"/>
  <c r="D93" i="1"/>
  <c r="P94" i="1"/>
  <c r="H94" i="1"/>
  <c r="T95" i="1"/>
  <c r="L95" i="1"/>
  <c r="D95" i="1"/>
  <c r="P96" i="1"/>
  <c r="H96" i="1"/>
  <c r="R98" i="1"/>
  <c r="J98" i="1"/>
  <c r="U99" i="1"/>
  <c r="M99" i="1"/>
  <c r="E99" i="1"/>
  <c r="P100" i="1"/>
  <c r="H100" i="1"/>
  <c r="O93" i="1"/>
  <c r="K100" i="1"/>
  <c r="S93" i="1"/>
  <c r="K93" i="1"/>
  <c r="O94" i="1"/>
  <c r="G94" i="1"/>
  <c r="S95" i="1"/>
  <c r="K95" i="1"/>
  <c r="C96" i="1"/>
  <c r="O96" i="1"/>
  <c r="G96" i="1"/>
  <c r="V97" i="1"/>
  <c r="N97" i="1"/>
  <c r="F97" i="1"/>
  <c r="S96" i="1"/>
  <c r="V92" i="1"/>
  <c r="N92" i="1"/>
  <c r="F92" i="1"/>
  <c r="V94" i="1"/>
  <c r="N94" i="1"/>
  <c r="F94" i="1"/>
  <c r="R95" i="1"/>
  <c r="J95" i="1"/>
  <c r="U97" i="1"/>
  <c r="M97" i="1"/>
  <c r="E97" i="1"/>
  <c r="P98" i="1"/>
  <c r="H98" i="1"/>
  <c r="S99" i="1"/>
  <c r="K99" i="1"/>
  <c r="V100" i="1"/>
  <c r="N100" i="1"/>
  <c r="F100" i="1"/>
  <c r="K92" i="1"/>
  <c r="O95" i="1"/>
  <c r="U92" i="1"/>
  <c r="M92" i="1"/>
  <c r="E92" i="1"/>
  <c r="Q93" i="1"/>
  <c r="I93" i="1"/>
  <c r="Q95" i="1"/>
  <c r="I95" i="1"/>
  <c r="U96" i="1"/>
  <c r="M96" i="1"/>
  <c r="E96" i="1"/>
  <c r="T97" i="1"/>
  <c r="L97" i="1"/>
  <c r="D97" i="1"/>
  <c r="O98" i="1"/>
  <c r="G98" i="1"/>
  <c r="R99" i="1"/>
  <c r="J99" i="1"/>
  <c r="U100" i="1"/>
  <c r="M100" i="1"/>
  <c r="E100" i="1"/>
  <c r="G93" i="1"/>
  <c r="T92" i="1"/>
  <c r="L92" i="1"/>
  <c r="D92" i="1"/>
  <c r="P93" i="1"/>
  <c r="H93" i="1"/>
  <c r="T94" i="1"/>
  <c r="L94" i="1"/>
  <c r="D94" i="1"/>
  <c r="T96" i="1"/>
  <c r="L96" i="1"/>
  <c r="D96" i="1"/>
  <c r="S97" i="1"/>
  <c r="K97" i="1"/>
  <c r="V98" i="1"/>
  <c r="N98" i="1"/>
  <c r="F98" i="1"/>
  <c r="Q99" i="1"/>
  <c r="I99" i="1"/>
  <c r="T100" i="1"/>
  <c r="L100" i="1"/>
  <c r="D100" i="1"/>
  <c r="G97" i="1"/>
  <c r="G100" i="1"/>
  <c r="O100" i="1"/>
  <c r="O92" i="1"/>
  <c r="F64" i="1"/>
  <c r="F72" i="1" s="1"/>
  <c r="M64" i="1"/>
  <c r="M68" i="1" s="1"/>
  <c r="T64" i="1"/>
  <c r="T69" i="1" s="1"/>
  <c r="L64" i="1"/>
  <c r="L68" i="1" s="1"/>
  <c r="D64" i="1"/>
  <c r="D69" i="1" s="1"/>
  <c r="V64" i="1"/>
  <c r="V71" i="1" s="1"/>
  <c r="N64" i="1"/>
  <c r="N72" i="1" s="1"/>
  <c r="U64" i="1"/>
  <c r="U69" i="1" s="1"/>
  <c r="E64" i="1"/>
  <c r="E71" i="1" s="1"/>
  <c r="S64" i="1"/>
  <c r="S68" i="1" s="1"/>
  <c r="K64" i="1"/>
  <c r="K71" i="1" s="1"/>
  <c r="J64" i="1"/>
  <c r="J69" i="1" s="1"/>
  <c r="I64" i="1"/>
  <c r="I70" i="1" s="1"/>
  <c r="Q64" i="1"/>
  <c r="Q72" i="1" s="1"/>
  <c r="P64" i="1"/>
  <c r="P72" i="1" s="1"/>
  <c r="H64" i="1"/>
  <c r="O64" i="1"/>
  <c r="O69" i="1" s="1"/>
  <c r="G64" i="1"/>
  <c r="G72" i="1" s="1"/>
  <c r="R64" i="1"/>
  <c r="R68" i="1" s="1"/>
  <c r="C104" i="1" l="1"/>
  <c r="C72" i="1"/>
  <c r="C69" i="1"/>
  <c r="C68" i="1"/>
  <c r="C111" i="1"/>
  <c r="H123" i="1" s="1"/>
  <c r="J123" i="1" s="1"/>
  <c r="C110" i="1"/>
  <c r="H122" i="1" s="1"/>
  <c r="J122" i="1" s="1"/>
  <c r="C105" i="1"/>
  <c r="H117" i="1" s="1"/>
  <c r="J117" i="1" s="1"/>
  <c r="C107" i="1"/>
  <c r="H119" i="1" s="1"/>
  <c r="J119" i="1" s="1"/>
  <c r="C108" i="1"/>
  <c r="H120" i="1" s="1"/>
  <c r="J120" i="1" s="1"/>
  <c r="C106" i="1"/>
  <c r="H118" i="1" s="1"/>
  <c r="J118" i="1" s="1"/>
  <c r="S69" i="1"/>
  <c r="C109" i="1"/>
  <c r="H121" i="1" s="1"/>
  <c r="J121" i="1" s="1"/>
  <c r="T68" i="1"/>
  <c r="J71" i="1"/>
  <c r="F68" i="1"/>
  <c r="K68" i="1"/>
  <c r="E69" i="1"/>
  <c r="E68" i="1"/>
  <c r="U71" i="1"/>
  <c r="N70" i="1"/>
  <c r="T71" i="1"/>
  <c r="R72" i="1"/>
  <c r="R70" i="1"/>
  <c r="N68" i="1"/>
  <c r="N69" i="1"/>
  <c r="R71" i="1"/>
  <c r="H116" i="1"/>
  <c r="J116" i="1" s="1"/>
  <c r="C112" i="1"/>
  <c r="H124" i="1" s="1"/>
  <c r="J124" i="1" s="1"/>
  <c r="N71" i="1"/>
  <c r="Q70" i="1"/>
  <c r="D68" i="1"/>
  <c r="O70" i="1"/>
  <c r="J70" i="1"/>
  <c r="R69" i="1"/>
  <c r="L69" i="1"/>
  <c r="V72" i="1"/>
  <c r="M69" i="1"/>
  <c r="S71" i="1"/>
  <c r="U68" i="1"/>
  <c r="K72" i="1"/>
  <c r="K70" i="1"/>
  <c r="F70" i="1"/>
  <c r="G70" i="1"/>
  <c r="J72" i="1"/>
  <c r="M71" i="1"/>
  <c r="I68" i="1"/>
  <c r="I71" i="1"/>
  <c r="H68" i="1"/>
  <c r="H71" i="1"/>
  <c r="H72" i="1"/>
  <c r="V68" i="1"/>
  <c r="E70" i="1"/>
  <c r="E72" i="1"/>
  <c r="D70" i="1"/>
  <c r="D72" i="1"/>
  <c r="F69" i="1"/>
  <c r="V70" i="1"/>
  <c r="D71" i="1"/>
  <c r="F71" i="1"/>
  <c r="M72" i="1"/>
  <c r="M70" i="1"/>
  <c r="S72" i="1"/>
  <c r="S70" i="1"/>
  <c r="G69" i="1"/>
  <c r="G71" i="1"/>
  <c r="P69" i="1"/>
  <c r="P71" i="1"/>
  <c r="U70" i="1"/>
  <c r="U72" i="1"/>
  <c r="L72" i="1"/>
  <c r="L70" i="1"/>
  <c r="V69" i="1"/>
  <c r="P70" i="1"/>
  <c r="L71" i="1"/>
  <c r="O68" i="1"/>
  <c r="O71" i="1"/>
  <c r="Q68" i="1"/>
  <c r="Q71" i="1"/>
  <c r="K69" i="1"/>
  <c r="T70" i="1"/>
  <c r="T72" i="1"/>
  <c r="O72" i="1"/>
  <c r="I72" i="1"/>
  <c r="H70" i="1"/>
  <c r="I69" i="1"/>
  <c r="H69" i="1"/>
  <c r="Q69" i="1"/>
  <c r="P68" i="1"/>
  <c r="J68" i="1"/>
  <c r="G68" i="1"/>
  <c r="W70" i="1" l="1"/>
  <c r="W71" i="1"/>
  <c r="W68" i="1"/>
  <c r="W69" i="1"/>
  <c r="W72" i="1"/>
</calcChain>
</file>

<file path=xl/sharedStrings.xml><?xml version="1.0" encoding="utf-8"?>
<sst xmlns="http://schemas.openxmlformats.org/spreadsheetml/2006/main" count="736" uniqueCount="117">
  <si>
    <t>Fractional Factorial Design</t>
  </si>
  <si>
    <t>Product Profiles</t>
  </si>
  <si>
    <t>Preference ranking</t>
  </si>
  <si>
    <t>Profile</t>
  </si>
  <si>
    <t>Description</t>
  </si>
  <si>
    <t>Respondent</t>
  </si>
  <si>
    <t>LG 75in 120 HZ  4000 Pixels  $4000</t>
  </si>
  <si>
    <t>LG 85in 120 HZ  4000 Pixels  $4000</t>
  </si>
  <si>
    <t>SONY 65 in 120 HZ  2160 Pixels  $6000</t>
  </si>
  <si>
    <t>LG 85in 120 HZ  2160 Pixels  $6000</t>
  </si>
  <si>
    <t>Samsung 85in 120 HZ 4000 Pixels  $9000</t>
  </si>
  <si>
    <t>LG 75in  240 HZ  2160 Pixels  $9000</t>
  </si>
  <si>
    <t>SONY 65 in 120 HZ  4000 Pixels  $9000</t>
  </si>
  <si>
    <t>LG 65 in 120 HZ  4000 Pixels  $6000</t>
  </si>
  <si>
    <t>SONY 85 in  240 HZ  4000 Pixels $6000</t>
  </si>
  <si>
    <t>Samsung 75 in 120 HZ  4000 Pixels $6000</t>
  </si>
  <si>
    <t>SONY 85 in  240 HZ  4000 Pixels  $4000</t>
  </si>
  <si>
    <t>SONY 75 in 120 HZ  4000 Pixels  $9000</t>
  </si>
  <si>
    <t>LG 65 in  240 HZ  4000 Pixels  $9000</t>
  </si>
  <si>
    <t>Samsung 65 in 120 HZ 4000 Pixels $4000</t>
  </si>
  <si>
    <t>SONY 75 in 120 HZ  2160 Pixels  $4000</t>
  </si>
  <si>
    <t>Samsung 65 in 240 HZ  2160 Pixels  $4000</t>
  </si>
  <si>
    <t>Samsung 75 in  240 HZ  4000 Pixels  $6000</t>
  </si>
  <si>
    <t>Samsung 85 in 120 HZ  2160 Pixels  $9000</t>
  </si>
  <si>
    <t>Dummy Variable coding for Regression</t>
  </si>
  <si>
    <t>Screen size</t>
  </si>
  <si>
    <t>Brand</t>
  </si>
  <si>
    <t>Refresh rate</t>
  </si>
  <si>
    <t>Display</t>
  </si>
  <si>
    <t>Price</t>
  </si>
  <si>
    <t>Samsung</t>
  </si>
  <si>
    <t>SONY</t>
  </si>
  <si>
    <t>4000 Pixels</t>
  </si>
  <si>
    <t>Part-worth (85inch)</t>
  </si>
  <si>
    <t>PW(LG)</t>
  </si>
  <si>
    <t>PW(240HZ)</t>
  </si>
  <si>
    <t>Resolution</t>
  </si>
  <si>
    <t xml:space="preserve">PW(2160 pixels) </t>
  </si>
  <si>
    <t>PW($9000)</t>
  </si>
  <si>
    <t>Part-worths (Regression coefficients)</t>
  </si>
  <si>
    <t>65 inch</t>
  </si>
  <si>
    <t>75 inch</t>
  </si>
  <si>
    <t>120HZ</t>
  </si>
  <si>
    <t>4000 pixels</t>
  </si>
  <si>
    <t>Range of Part-worths</t>
  </si>
  <si>
    <t>Sum</t>
  </si>
  <si>
    <t>Relative Importance</t>
  </si>
  <si>
    <t>Product Profile</t>
  </si>
  <si>
    <t>Utility of Product Bundles</t>
  </si>
  <si>
    <t>Existing Profiles</t>
  </si>
  <si>
    <t>LG 65 in 120 HZ  4000 Pixels  $4000</t>
  </si>
  <si>
    <t>Samsung 85 in 120 HZ  4000 Pixels  $9000</t>
  </si>
  <si>
    <t>New product profiles</t>
  </si>
  <si>
    <t>Sony 65 in 120 HZ 4000 Pixels $4000</t>
  </si>
  <si>
    <t>Sony 65 in 120 HZ 4000 Pixels $6000</t>
  </si>
  <si>
    <t>Sony 65 in 120 HZ 4000 Pixels $9000</t>
  </si>
  <si>
    <t>Sony 75 in 120 HZ 4000 Pixels $4000</t>
  </si>
  <si>
    <t>Sony 75 in 120 HZ 4000 Pixels $6000</t>
  </si>
  <si>
    <t>Sony 75 in 120 HZ 4000 Pixels $9000</t>
  </si>
  <si>
    <t>Sony 85 in 120 HZ 4000 Pixels $4000</t>
  </si>
  <si>
    <t>Sony 85 in 120 HZ 4000 Pixels $6000</t>
  </si>
  <si>
    <t>Sony 85 in 120 HZ 4000 Pixels $9000</t>
  </si>
  <si>
    <t>Purchase Probabilities (Using MNL Model)</t>
  </si>
  <si>
    <t>Market share Prediction</t>
  </si>
  <si>
    <t>Market share</t>
  </si>
  <si>
    <t>Profitability Analysis</t>
  </si>
  <si>
    <t>Base variable cost</t>
  </si>
  <si>
    <t>Additional
variable cost</t>
  </si>
  <si>
    <t>Total 
variable cost</t>
  </si>
  <si>
    <t>Fixed cost</t>
  </si>
  <si>
    <t>Market size</t>
  </si>
  <si>
    <t>Sales</t>
  </si>
  <si>
    <t>Profit</t>
  </si>
  <si>
    <t>Highest overall profit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</si>
  <si>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</si>
  <si>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</si>
  <si>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</si>
  <si>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</si>
  <si>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</si>
  <si>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</si>
  <si>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</si>
  <si>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</si>
  <si>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</si>
  <si>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</si>
  <si>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</si>
  <si>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</si>
  <si>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</si>
  <si>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</si>
  <si>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</si>
  <si>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</si>
  <si>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</si>
  <si>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</si>
  <si>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</si>
  <si>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</si>
  <si>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</si>
  <si>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</si>
  <si>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</si>
  <si>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</si>
  <si>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Average
 Relative
 Importance</t>
  </si>
  <si>
    <t>Average
 Part-worths</t>
  </si>
  <si>
    <t>Average
 Range</t>
  </si>
  <si>
    <t>Attributes</t>
  </si>
  <si>
    <t>Levels</t>
  </si>
  <si>
    <t>Average Part-worths</t>
  </si>
  <si>
    <t>(Reg Coeff)</t>
  </si>
  <si>
    <t>Average Range of Part-worths</t>
  </si>
  <si>
    <t>Mean importance</t>
  </si>
  <si>
    <t>LG</t>
  </si>
  <si>
    <t>Screen Size</t>
  </si>
  <si>
    <t>65 inches</t>
  </si>
  <si>
    <t>75 inches</t>
  </si>
  <si>
    <t>85 inches</t>
  </si>
  <si>
    <t>Refresh Rate</t>
  </si>
  <si>
    <t>120 Hz</t>
  </si>
  <si>
    <t>240 Hz</t>
  </si>
  <si>
    <t>2160 pixels</t>
  </si>
  <si>
    <t>Lowest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</si>
</sst>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;[Red]\-&quot;$&quot;#,##0"/>
    <numFmt numFmtId="165" formatCode="[$$-C09]#,##0.00"/>
    <numFmt numFmtId="166" formatCode="[$$-C09]#,##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4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5" xfId="0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3" fontId="2" fillId="0" borderId="0" xfId="0" applyNumberFormat="1" applyFont="1"/>
    <xf numFmtId="0" fontId="3" fillId="2" borderId="1" xfId="0" applyFont="1" applyFill="1" applyBorder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5" xfId="0" applyFont="1" applyBorder="1"/>
    <xf numFmtId="0" fontId="2" fillId="0" borderId="15" xfId="0" applyFont="1" applyBorder="1"/>
    <xf numFmtId="0" fontId="3" fillId="2" borderId="15" xfId="0" applyFont="1" applyFill="1" applyBorder="1"/>
    <xf numFmtId="0" fontId="3" fillId="0" borderId="18" xfId="0" applyFont="1" applyBorder="1"/>
    <xf numFmtId="0" fontId="2" fillId="0" borderId="18" xfId="0" applyFont="1" applyBorder="1"/>
    <xf numFmtId="9" fontId="2" fillId="3" borderId="12" xfId="0" applyNumberFormat="1" applyFont="1" applyFill="1" applyBorder="1"/>
    <xf numFmtId="0" fontId="3" fillId="3" borderId="20" xfId="0" applyFont="1" applyFill="1" applyBorder="1"/>
    <xf numFmtId="165" fontId="2" fillId="0" borderId="0" xfId="0" applyNumberFormat="1" applyFont="1"/>
    <xf numFmtId="166" fontId="2" fillId="0" borderId="0" xfId="0" applyNumberFormat="1" applyFont="1"/>
    <xf numFmtId="165" fontId="2" fillId="3" borderId="12" xfId="0" applyNumberFormat="1" applyFont="1" applyFill="1" applyBorder="1"/>
    <xf numFmtId="165" fontId="2" fillId="4" borderId="12" xfId="0" applyNumberFormat="1" applyFont="1" applyFill="1" applyBorder="1"/>
    <xf numFmtId="0" fontId="3" fillId="2" borderId="18" xfId="0" applyFont="1" applyFill="1" applyBorder="1" applyAlignment="1">
      <alignment horizontal="center"/>
    </xf>
    <xf numFmtId="165" fontId="2" fillId="3" borderId="0" xfId="0" applyNumberFormat="1" applyFont="1" applyFill="1"/>
    <xf numFmtId="165" fontId="2" fillId="3" borderId="15" xfId="0" applyNumberFormat="1" applyFont="1" applyFill="1" applyBorder="1"/>
    <xf numFmtId="0" fontId="3" fillId="2" borderId="18" xfId="0" applyFont="1" applyFill="1" applyBorder="1"/>
    <xf numFmtId="165" fontId="2" fillId="3" borderId="21" xfId="0" applyNumberFormat="1" applyFont="1" applyFill="1" applyBorder="1"/>
    <xf numFmtId="0" fontId="3" fillId="0" borderId="22" xfId="0" applyFont="1" applyBorder="1"/>
    <xf numFmtId="0" fontId="2" fillId="0" borderId="17" xfId="0" applyFont="1" applyBorder="1"/>
    <xf numFmtId="0" fontId="3" fillId="2" borderId="22" xfId="0" applyFont="1" applyFill="1" applyBorder="1"/>
    <xf numFmtId="0" fontId="2" fillId="3" borderId="0" xfId="0" applyFont="1" applyFill="1"/>
    <xf numFmtId="2" fontId="2" fillId="3" borderId="0" xfId="0" applyNumberFormat="1" applyFont="1" applyFill="1"/>
    <xf numFmtId="2" fontId="2" fillId="3" borderId="15" xfId="0" applyNumberFormat="1" applyFont="1" applyFill="1" applyBorder="1"/>
    <xf numFmtId="0" fontId="2" fillId="3" borderId="13" xfId="0" applyFont="1" applyFill="1" applyBorder="1"/>
    <xf numFmtId="0" fontId="3" fillId="3" borderId="13" xfId="0" applyFont="1" applyFill="1" applyBorder="1"/>
    <xf numFmtId="0" fontId="3" fillId="3" borderId="17" xfId="0" applyFont="1" applyFill="1" applyBorder="1"/>
    <xf numFmtId="9" fontId="2" fillId="3" borderId="0" xfId="1" applyFont="1" applyFill="1"/>
    <xf numFmtId="9" fontId="2" fillId="3" borderId="0" xfId="1" applyFont="1" applyFill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3" fillId="3" borderId="22" xfId="0" applyFont="1" applyFill="1" applyBorder="1"/>
    <xf numFmtId="2" fontId="2" fillId="3" borderId="18" xfId="0" applyNumberFormat="1" applyFont="1" applyFill="1" applyBorder="1"/>
    <xf numFmtId="0" fontId="3" fillId="0" borderId="2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64" fontId="3" fillId="0" borderId="13" xfId="0" applyNumberFormat="1" applyFont="1" applyBorder="1" applyAlignment="1">
      <alignment horizontal="left"/>
    </xf>
    <xf numFmtId="2" fontId="0" fillId="3" borderId="0" xfId="0" applyNumberFormat="1" applyFill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23" xfId="0" applyFont="1" applyFill="1" applyBorder="1"/>
    <xf numFmtId="0" fontId="3" fillId="3" borderId="0" xfId="0" applyFont="1" applyFill="1"/>
    <xf numFmtId="0" fontId="3" fillId="3" borderId="15" xfId="0" applyFont="1" applyFill="1" applyBorder="1"/>
    <xf numFmtId="0" fontId="3" fillId="3" borderId="15" xfId="0" applyFont="1" applyFill="1" applyBorder="1" applyAlignment="1">
      <alignment wrapText="1"/>
    </xf>
    <xf numFmtId="166" fontId="2" fillId="3" borderId="0" xfId="0" applyNumberFormat="1" applyFont="1" applyFill="1"/>
    <xf numFmtId="3" fontId="2" fillId="3" borderId="0" xfId="0" applyNumberFormat="1" applyFont="1" applyFill="1"/>
    <xf numFmtId="166" fontId="2" fillId="3" borderId="15" xfId="0" applyNumberFormat="1" applyFont="1" applyFill="1" applyBorder="1"/>
    <xf numFmtId="3" fontId="2" fillId="3" borderId="15" xfId="0" applyNumberFormat="1" applyFont="1" applyFill="1" applyBorder="1"/>
    <xf numFmtId="2" fontId="2" fillId="0" borderId="0" xfId="0" applyNumberFormat="1" applyFont="1"/>
    <xf numFmtId="10" fontId="2" fillId="3" borderId="0" xfId="0" applyNumberFormat="1" applyFont="1" applyFill="1"/>
    <xf numFmtId="165" fontId="2" fillId="0" borderId="0" xfId="1" applyNumberFormat="1" applyFont="1"/>
    <xf numFmtId="0" fontId="2" fillId="2" borderId="18" xfId="0" applyFont="1" applyFill="1" applyBorder="1" applyAlignment="1">
      <alignment wrapText="1"/>
    </xf>
    <xf numFmtId="0" fontId="2" fillId="2" borderId="20" xfId="0" applyFont="1" applyFill="1" applyBorder="1"/>
    <xf numFmtId="2" fontId="2" fillId="3" borderId="12" xfId="0" applyNumberFormat="1" applyFont="1" applyFill="1" applyBorder="1"/>
    <xf numFmtId="2" fontId="2" fillId="0" borderId="15" xfId="0" applyNumberFormat="1" applyFont="1" applyBorder="1"/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5" xfId="0" applyBorder="1" applyAlignment="1">
      <alignment vertical="top" wrapText="1"/>
    </xf>
    <xf numFmtId="6" fontId="7" fillId="0" borderId="27" xfId="0" applyNumberFormat="1" applyFont="1" applyBorder="1" applyAlignment="1">
      <alignment vertical="center" wrapText="1"/>
    </xf>
    <xf numFmtId="165" fontId="2" fillId="5" borderId="12" xfId="0" applyNumberFormat="1" applyFont="1" applyFill="1" applyBorder="1"/>
    <xf numFmtId="0" fontId="3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9" fontId="0" fillId="0" borderId="24" xfId="0" applyNumberFormat="1" applyBorder="1" applyAlignment="1">
      <alignment vertical="center" wrapText="1"/>
    </xf>
    <xf numFmtId="9" fontId="0" fillId="0" borderId="28" xfId="0" applyNumberFormat="1" applyBorder="1" applyAlignment="1">
      <alignment vertical="center" wrapText="1"/>
    </xf>
    <xf numFmtId="9" fontId="0" fillId="0" borderId="25" xfId="0" applyNumberForma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174261264836803"/>
          <c:y val="0.16707207207207206"/>
          <c:w val="0.45847582707437662"/>
          <c:h val="0.664783255596235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Analysis!$B$116:$B$124</c:f>
              <c:strCache>
                <c:ptCount val="9"/>
                <c:pt idx="0">
                  <c:v>Sony 65 in 120 HZ 4000 Pixels $4000</c:v>
                </c:pt>
                <c:pt idx="1">
                  <c:v>Sony 65 in 120 HZ 4000 Pixels $6000</c:v>
                </c:pt>
                <c:pt idx="2">
                  <c:v>Sony 65 in 120 HZ 4000 Pixels $9000</c:v>
                </c:pt>
                <c:pt idx="3">
                  <c:v>Sony 75 in 120 HZ 4000 Pixels $4000</c:v>
                </c:pt>
                <c:pt idx="4">
                  <c:v>Sony 75 in 120 HZ 4000 Pixels $6000</c:v>
                </c:pt>
                <c:pt idx="5">
                  <c:v>Sony 75 in 120 HZ 4000 Pixels $9000</c:v>
                </c:pt>
                <c:pt idx="6">
                  <c:v>Sony 85 in 120 HZ 4000 Pixels $4000</c:v>
                </c:pt>
                <c:pt idx="7">
                  <c:v>Sony 85 in 120 HZ 4000 Pixels $6000</c:v>
                </c:pt>
                <c:pt idx="8">
                  <c:v>Sony 85 in 120 HZ 4000 Pixels $9000</c:v>
                </c:pt>
              </c:strCache>
            </c:strRef>
          </c:cat>
          <c:val>
            <c:numRef>
              <c:f>Analysis!$J$116:$J$124</c:f>
              <c:numCache>
                <c:formatCode>[$$-C09]#,##0.00</c:formatCode>
                <c:ptCount val="9"/>
                <c:pt idx="0">
                  <c:v>252944623.26479298</c:v>
                </c:pt>
                <c:pt idx="1">
                  <c:v>220346368.42888409</c:v>
                </c:pt>
                <c:pt idx="2">
                  <c:v>144633426.41932949</c:v>
                </c:pt>
                <c:pt idx="3">
                  <c:v>257903114.40798283</c:v>
                </c:pt>
                <c:pt idx="4">
                  <c:v>281206758.36120051</c:v>
                </c:pt>
                <c:pt idx="5">
                  <c:v>220694297.32641128</c:v>
                </c:pt>
                <c:pt idx="6">
                  <c:v>198943787.06326002</c:v>
                </c:pt>
                <c:pt idx="7">
                  <c:v>214991367.66111618</c:v>
                </c:pt>
                <c:pt idx="8">
                  <c:v>150756043.57083255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CE-4BC6-AF16-DF73C7F8E3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2676024"/>
        <c:axId val="802681600"/>
      </c:barChart>
      <c:catAx>
        <c:axId val="802676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 Profiles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81600"/>
        <c:crosses val="autoZero"/>
        <c:auto val="1"/>
        <c:lblAlgn val="ctr"/>
        <c:lblOffset val="100"/>
        <c:noMultiLvlLbl val="0"/>
      </c:catAx>
      <c:valAx>
        <c:axId val="8026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7602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58264894140817325"/>
                <c:y val="0.8074360715603839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Relative importance of attributes</a:t>
            </a:r>
          </a:p>
        </c:rich>
      </c:tx>
      <c:layout>
        <c:manualLayout>
          <c:xMode val="edge"/>
          <c:yMode val="edge"/>
          <c:x val="0.14688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74-4A97-ACD5-D550556CD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74-4A97-ACD5-D550556CDC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74-4A97-ACD5-D550556CDC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74-4A97-ACD5-D550556CDC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74-4A97-ACD5-D550556CDC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Analysis!$B$68:$B$72</c:f>
              <c:strCache>
                <c:ptCount val="5"/>
                <c:pt idx="0">
                  <c:v>Screen size</c:v>
                </c:pt>
                <c:pt idx="1">
                  <c:v>Brand</c:v>
                </c:pt>
                <c:pt idx="2">
                  <c:v>Refresh rate</c:v>
                </c:pt>
                <c:pt idx="3">
                  <c:v>Resolution</c:v>
                </c:pt>
                <c:pt idx="4">
                  <c:v>Price</c:v>
                </c:pt>
              </c:strCache>
            </c:strRef>
          </c:cat>
          <c:val>
            <c:numRef>
              <c:f>Analysis!$W$68:$W$72</c:f>
              <c:numCache>
                <c:formatCode>0%</c:formatCode>
                <c:ptCount val="5"/>
                <c:pt idx="0">
                  <c:v>0.15245823141509773</c:v>
                </c:pt>
                <c:pt idx="1">
                  <c:v>0.17312649580486431</c:v>
                </c:pt>
                <c:pt idx="2">
                  <c:v>0.19249846079773825</c:v>
                </c:pt>
                <c:pt idx="3">
                  <c:v>9.8497541335168359E-2</c:v>
                </c:pt>
                <c:pt idx="4">
                  <c:v>0.38341927064713144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74-4A97-ACD5-D550556C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 vs Average relative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viz!$AA$4:$AA$16</c:f>
              <c:numCache>
                <c:formatCode>General</c:formatCode>
                <c:ptCount val="13"/>
                <c:pt idx="0">
                  <c:v>1.19</c:v>
                </c:pt>
                <c:pt idx="3">
                  <c:v>1.01</c:v>
                </c:pt>
                <c:pt idx="6">
                  <c:v>1.21</c:v>
                </c:pt>
                <c:pt idx="8">
                  <c:v>0.64</c:v>
                </c:pt>
                <c:pt idx="10">
                  <c:v>2.71</c:v>
                </c:pt>
              </c:numCache>
            </c:numRef>
          </c:xVal>
          <c:yVal>
            <c:numRef>
              <c:f>viz!$AB$4:$AB$16</c:f>
              <c:numCache>
                <c:formatCode>0%</c:formatCode>
                <c:ptCount val="13"/>
                <c:pt idx="0">
                  <c:v>0.17</c:v>
                </c:pt>
                <c:pt idx="3">
                  <c:v>0.15</c:v>
                </c:pt>
                <c:pt idx="6">
                  <c:v>0.19</c:v>
                </c:pt>
                <c:pt idx="8">
                  <c:v>0.1</c:v>
                </c:pt>
                <c:pt idx="10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A-4EF6-900F-823430A1DA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45832816"/>
        <c:axId val="645833144"/>
      </c:scatterChart>
      <c:valAx>
        <c:axId val="6458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Range of Part-worths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3144"/>
        <c:crosses val="autoZero"/>
        <c:crossBetween val="midCat"/>
      </c:valAx>
      <c:valAx>
        <c:axId val="645833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Market Share Prediction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Market Share Prediction</a:t>
          </a:r>
        </a:p>
      </cx:txPr>
    </cx:title>
    <cx:plotArea>
      <cx:plotAreaRegion>
        <cx:series layoutId="treemap" uniqueId="{919E6917-B2F7-4053-A9DB-A270FE2FDB4F}">
          <cx:dataLabels>
            <cx:visibility seriesName="0" categoryName="1" value="1"/>
            <cx:separator>
</cx:separator>
          </cx:dataLabels>
          <cx:dataId val="0"/>
          <cx:layoutPr>
            <cx:parentLabelLayout val="none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171450</xdr:rowOff>
    </xdr:from>
    <xdr:to>
      <xdr:col>10</xdr:col>
      <xdr:colOff>552450</xdr:colOff>
      <xdr:row>14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CFBA36-899B-E569-6E7A-CBAE9833DE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71450"/>
              <a:ext cx="6581775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28574</xdr:colOff>
      <xdr:row>15</xdr:row>
      <xdr:rowOff>95249</xdr:rowOff>
    </xdr:from>
    <xdr:to>
      <xdr:col>11</xdr:col>
      <xdr:colOff>9525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FD8D6-CF07-66D0-D9F2-C6C54CFAC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0</xdr:row>
      <xdr:rowOff>133350</xdr:rowOff>
    </xdr:from>
    <xdr:to>
      <xdr:col>18</xdr:col>
      <xdr:colOff>438150</xdr:colOff>
      <xdr:row>15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A61210-5A72-40E2-AA7C-251E3B24D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15</xdr:row>
      <xdr:rowOff>90486</xdr:rowOff>
    </xdr:from>
    <xdr:to>
      <xdr:col>18</xdr:col>
      <xdr:colOff>495300</xdr:colOff>
      <xdr:row>32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FCC357-4781-5F33-196D-7A3DAF31B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2"/>
  <sheetViews>
    <sheetView zoomScale="64" zoomScaleNormal="55" workbookViewId="0">
      <selection activeCell="AA92" sqref="AA92"/>
    </sheetView>
  </sheetViews>
  <sheetFormatPr defaultRowHeight="15" x14ac:dyDescent="0.25"/>
  <cols>
    <col min="1" max="1" width="36.5703125" style="1" bestFit="1" customWidth="1"/>
    <col min="2" max="2" width="37" style="1" bestFit="1" customWidth="1"/>
    <col min="3" max="3" width="38.140625" style="1" bestFit="1" customWidth="1"/>
    <col min="4" max="4" width="21.140625" style="1" bestFit="1" customWidth="1"/>
    <col min="5" max="5" width="10.85546875" style="1" customWidth="1"/>
    <col min="6" max="6" width="10.85546875" style="1" bestFit="1" customWidth="1"/>
    <col min="7" max="7" width="12.85546875" style="1" bestFit="1" customWidth="1"/>
    <col min="8" max="8" width="12.7109375" style="1" bestFit="1" customWidth="1"/>
    <col min="9" max="9" width="14.85546875" style="1" customWidth="1"/>
    <col min="10" max="10" width="18.85546875" style="1" bestFit="1" customWidth="1"/>
    <col min="11" max="11" width="14.7109375" style="1" bestFit="1" customWidth="1"/>
    <col min="12" max="12" width="17.5703125" style="1" bestFit="1" customWidth="1"/>
    <col min="13" max="13" width="18" style="1" bestFit="1" customWidth="1"/>
    <col min="14" max="14" width="7.42578125" style="1" bestFit="1" customWidth="1"/>
    <col min="15" max="22" width="9.28515625" style="1" bestFit="1" customWidth="1"/>
    <col min="23" max="23" width="17" style="1" customWidth="1"/>
    <col min="24" max="24" width="15" style="1" bestFit="1" customWidth="1"/>
    <col min="25" max="16384" width="9.140625" style="1"/>
  </cols>
  <sheetData>
    <row r="1" spans="1:22" ht="18.75" x14ac:dyDescent="0.3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3">
      <c r="A2" s="88" t="s">
        <v>1</v>
      </c>
      <c r="B2" s="89"/>
      <c r="C2" s="95" t="s">
        <v>2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x14ac:dyDescent="0.25">
      <c r="A3" s="90" t="s">
        <v>3</v>
      </c>
      <c r="B3" s="90" t="s">
        <v>4</v>
      </c>
      <c r="C3" s="96" t="s">
        <v>5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8"/>
    </row>
    <row r="4" spans="1:22" x14ac:dyDescent="0.25">
      <c r="A4" s="91"/>
      <c r="B4" s="91"/>
      <c r="C4" s="15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  <c r="J4" s="15">
        <v>8</v>
      </c>
      <c r="K4" s="15">
        <v>9</v>
      </c>
      <c r="L4" s="15">
        <v>10</v>
      </c>
      <c r="M4" s="15">
        <v>11</v>
      </c>
      <c r="N4" s="15">
        <v>12</v>
      </c>
      <c r="O4" s="15">
        <v>13</v>
      </c>
      <c r="P4" s="15">
        <v>14</v>
      </c>
      <c r="Q4" s="15">
        <v>15</v>
      </c>
      <c r="R4" s="15">
        <v>16</v>
      </c>
      <c r="S4" s="15">
        <v>17</v>
      </c>
      <c r="T4" s="15">
        <v>18</v>
      </c>
      <c r="U4" s="15">
        <v>19</v>
      </c>
      <c r="V4" s="15">
        <v>20</v>
      </c>
    </row>
    <row r="5" spans="1:22" x14ac:dyDescent="0.25">
      <c r="A5" s="2">
        <v>1</v>
      </c>
      <c r="B5" s="1" t="s">
        <v>6</v>
      </c>
      <c r="C5" s="4">
        <v>6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6</v>
      </c>
      <c r="J5" s="5">
        <v>7</v>
      </c>
      <c r="K5" s="5">
        <v>7</v>
      </c>
      <c r="L5" s="5">
        <v>6</v>
      </c>
      <c r="M5" s="5">
        <v>5</v>
      </c>
      <c r="N5" s="5">
        <v>6</v>
      </c>
      <c r="O5" s="5">
        <v>6</v>
      </c>
      <c r="P5" s="5">
        <v>6</v>
      </c>
      <c r="Q5" s="5">
        <v>6</v>
      </c>
      <c r="R5" s="5">
        <v>7</v>
      </c>
      <c r="S5" s="5">
        <v>2</v>
      </c>
      <c r="T5" s="5">
        <v>6</v>
      </c>
      <c r="U5" s="5">
        <v>5</v>
      </c>
      <c r="V5" s="6">
        <v>7</v>
      </c>
    </row>
    <row r="6" spans="1:22" x14ac:dyDescent="0.25">
      <c r="A6" s="2">
        <v>2</v>
      </c>
      <c r="B6" s="1" t="s">
        <v>7</v>
      </c>
      <c r="C6" s="2">
        <v>3</v>
      </c>
      <c r="D6" s="1">
        <v>7</v>
      </c>
      <c r="E6" s="1">
        <v>7</v>
      </c>
      <c r="F6" s="1">
        <v>7</v>
      </c>
      <c r="G6" s="1">
        <v>7</v>
      </c>
      <c r="H6" s="1">
        <v>7</v>
      </c>
      <c r="I6" s="1">
        <v>6</v>
      </c>
      <c r="J6" s="1">
        <v>6</v>
      </c>
      <c r="K6" s="1">
        <v>7</v>
      </c>
      <c r="L6" s="1">
        <v>6</v>
      </c>
      <c r="M6" s="1">
        <v>3</v>
      </c>
      <c r="N6" s="1">
        <v>6</v>
      </c>
      <c r="O6" s="1">
        <v>5</v>
      </c>
      <c r="P6" s="1">
        <v>6</v>
      </c>
      <c r="Q6" s="1">
        <v>7</v>
      </c>
      <c r="R6" s="1">
        <v>7</v>
      </c>
      <c r="S6" s="1">
        <v>6</v>
      </c>
      <c r="T6" s="1">
        <v>7</v>
      </c>
      <c r="U6" s="1">
        <v>7</v>
      </c>
      <c r="V6" s="3">
        <v>7</v>
      </c>
    </row>
    <row r="7" spans="1:22" x14ac:dyDescent="0.25">
      <c r="A7" s="2">
        <v>3</v>
      </c>
      <c r="B7" s="1" t="s">
        <v>8</v>
      </c>
      <c r="C7" s="2">
        <v>5</v>
      </c>
      <c r="D7" s="1">
        <v>6</v>
      </c>
      <c r="E7" s="1">
        <v>5</v>
      </c>
      <c r="F7" s="1">
        <v>7</v>
      </c>
      <c r="G7" s="1">
        <v>2</v>
      </c>
      <c r="H7" s="1">
        <v>3</v>
      </c>
      <c r="I7" s="1">
        <v>5</v>
      </c>
      <c r="J7" s="1">
        <v>3</v>
      </c>
      <c r="K7" s="1">
        <v>3</v>
      </c>
      <c r="L7" s="1">
        <v>4</v>
      </c>
      <c r="M7" s="1">
        <v>5</v>
      </c>
      <c r="N7" s="1">
        <v>4</v>
      </c>
      <c r="O7" s="1">
        <v>6</v>
      </c>
      <c r="P7" s="1">
        <v>3</v>
      </c>
      <c r="Q7" s="1">
        <v>6</v>
      </c>
      <c r="R7" s="1">
        <v>6</v>
      </c>
      <c r="S7" s="1">
        <v>6</v>
      </c>
      <c r="T7" s="1">
        <v>5</v>
      </c>
      <c r="U7" s="1">
        <v>5</v>
      </c>
      <c r="V7" s="3">
        <v>3</v>
      </c>
    </row>
    <row r="8" spans="1:22" x14ac:dyDescent="0.25">
      <c r="A8" s="2">
        <v>4</v>
      </c>
      <c r="B8" s="1" t="s">
        <v>9</v>
      </c>
      <c r="C8" s="2">
        <v>2</v>
      </c>
      <c r="D8" s="1">
        <v>5</v>
      </c>
      <c r="E8" s="1">
        <v>5</v>
      </c>
      <c r="F8" s="1">
        <v>7</v>
      </c>
      <c r="G8" s="1">
        <v>5</v>
      </c>
      <c r="H8" s="1">
        <v>6</v>
      </c>
      <c r="I8" s="1">
        <v>5</v>
      </c>
      <c r="J8" s="1">
        <v>6</v>
      </c>
      <c r="K8" s="1">
        <v>2</v>
      </c>
      <c r="L8" s="1">
        <v>2</v>
      </c>
      <c r="M8" s="1">
        <v>5</v>
      </c>
      <c r="N8" s="1">
        <v>4</v>
      </c>
      <c r="O8" s="1">
        <v>6</v>
      </c>
      <c r="P8" s="1">
        <v>5</v>
      </c>
      <c r="Q8" s="1">
        <v>7</v>
      </c>
      <c r="R8" s="1">
        <v>6</v>
      </c>
      <c r="S8" s="1">
        <v>2</v>
      </c>
      <c r="T8" s="1">
        <v>6</v>
      </c>
      <c r="U8" s="1">
        <v>7</v>
      </c>
      <c r="V8" s="3">
        <v>3</v>
      </c>
    </row>
    <row r="9" spans="1:22" x14ac:dyDescent="0.25">
      <c r="A9" s="2">
        <v>5</v>
      </c>
      <c r="B9" s="1" t="s">
        <v>10</v>
      </c>
      <c r="C9" s="2">
        <v>3</v>
      </c>
      <c r="D9" s="1">
        <v>6</v>
      </c>
      <c r="E9" s="1">
        <v>1</v>
      </c>
      <c r="F9" s="1">
        <v>7</v>
      </c>
      <c r="G9" s="1">
        <v>1</v>
      </c>
      <c r="H9" s="1">
        <v>2</v>
      </c>
      <c r="I9" s="1">
        <v>1</v>
      </c>
      <c r="J9" s="1">
        <v>3</v>
      </c>
      <c r="K9" s="1">
        <v>2</v>
      </c>
      <c r="L9" s="1">
        <v>1</v>
      </c>
      <c r="M9" s="1">
        <v>3</v>
      </c>
      <c r="N9" s="1">
        <v>3</v>
      </c>
      <c r="O9" s="1">
        <v>6</v>
      </c>
      <c r="P9" s="1">
        <v>4</v>
      </c>
      <c r="Q9" s="1">
        <v>2</v>
      </c>
      <c r="R9" s="1">
        <v>2</v>
      </c>
      <c r="S9" s="1">
        <v>6</v>
      </c>
      <c r="T9" s="1">
        <v>3</v>
      </c>
      <c r="U9" s="1">
        <v>2</v>
      </c>
      <c r="V9" s="3">
        <v>2</v>
      </c>
    </row>
    <row r="10" spans="1:22" x14ac:dyDescent="0.25">
      <c r="A10" s="2">
        <v>6</v>
      </c>
      <c r="B10" s="1" t="s">
        <v>11</v>
      </c>
      <c r="C10" s="2">
        <v>1</v>
      </c>
      <c r="D10" s="1">
        <v>7</v>
      </c>
      <c r="E10" s="1">
        <v>1</v>
      </c>
      <c r="F10" s="1">
        <v>7</v>
      </c>
      <c r="G10" s="1">
        <v>1</v>
      </c>
      <c r="H10" s="1">
        <v>1</v>
      </c>
      <c r="I10" s="1">
        <v>1</v>
      </c>
      <c r="J10" s="1">
        <v>5</v>
      </c>
      <c r="K10" s="1">
        <v>2</v>
      </c>
      <c r="L10" s="1">
        <v>3</v>
      </c>
      <c r="M10" s="1">
        <v>1</v>
      </c>
      <c r="N10" s="1">
        <v>3</v>
      </c>
      <c r="O10" s="1">
        <v>1</v>
      </c>
      <c r="P10" s="1">
        <v>2</v>
      </c>
      <c r="Q10" s="1">
        <v>2</v>
      </c>
      <c r="R10" s="1">
        <v>1</v>
      </c>
      <c r="S10" s="1">
        <v>2</v>
      </c>
      <c r="T10" s="1">
        <v>3</v>
      </c>
      <c r="U10" s="1">
        <v>2</v>
      </c>
      <c r="V10" s="3">
        <v>2</v>
      </c>
    </row>
    <row r="11" spans="1:22" x14ac:dyDescent="0.25">
      <c r="A11" s="2">
        <v>7</v>
      </c>
      <c r="B11" s="1" t="s">
        <v>12</v>
      </c>
      <c r="C11" s="2">
        <v>1</v>
      </c>
      <c r="D11" s="1">
        <v>7</v>
      </c>
      <c r="E11" s="1">
        <v>1</v>
      </c>
      <c r="F11" s="1">
        <v>7</v>
      </c>
      <c r="G11" s="1">
        <v>1</v>
      </c>
      <c r="H11" s="1">
        <v>1</v>
      </c>
      <c r="I11" s="1">
        <v>1</v>
      </c>
      <c r="J11" s="1">
        <v>3</v>
      </c>
      <c r="K11" s="1">
        <v>1</v>
      </c>
      <c r="L11" s="1">
        <v>2</v>
      </c>
      <c r="M11" s="1">
        <v>3</v>
      </c>
      <c r="N11" s="1">
        <v>3</v>
      </c>
      <c r="O11" s="1">
        <v>3</v>
      </c>
      <c r="P11" s="1">
        <v>2</v>
      </c>
      <c r="Q11" s="1">
        <v>2</v>
      </c>
      <c r="R11" s="1">
        <v>6</v>
      </c>
      <c r="S11" s="1">
        <v>2</v>
      </c>
      <c r="T11" s="1">
        <v>4</v>
      </c>
      <c r="U11" s="1">
        <v>1</v>
      </c>
      <c r="V11" s="3">
        <v>5</v>
      </c>
    </row>
    <row r="12" spans="1:22" x14ac:dyDescent="0.25">
      <c r="A12" s="2">
        <v>8</v>
      </c>
      <c r="B12" s="1" t="s">
        <v>13</v>
      </c>
      <c r="C12" s="2">
        <v>6</v>
      </c>
      <c r="D12" s="1">
        <v>5</v>
      </c>
      <c r="E12" s="1">
        <v>2</v>
      </c>
      <c r="F12" s="1">
        <v>7</v>
      </c>
      <c r="G12" s="1">
        <v>2</v>
      </c>
      <c r="H12" s="1">
        <v>5</v>
      </c>
      <c r="I12" s="1">
        <v>3</v>
      </c>
      <c r="J12" s="1">
        <v>6</v>
      </c>
      <c r="K12" s="1">
        <v>1</v>
      </c>
      <c r="L12" s="1">
        <v>1</v>
      </c>
      <c r="M12" s="1">
        <v>5</v>
      </c>
      <c r="N12" s="1">
        <v>5</v>
      </c>
      <c r="O12" s="1">
        <v>6</v>
      </c>
      <c r="P12" s="1">
        <v>3</v>
      </c>
      <c r="Q12" s="1">
        <v>5</v>
      </c>
      <c r="R12" s="1">
        <v>6</v>
      </c>
      <c r="S12" s="1">
        <v>4</v>
      </c>
      <c r="T12" s="1">
        <v>6</v>
      </c>
      <c r="U12" s="1">
        <v>5</v>
      </c>
      <c r="V12" s="3">
        <v>5</v>
      </c>
    </row>
    <row r="13" spans="1:22" x14ac:dyDescent="0.25">
      <c r="A13" s="2">
        <v>9</v>
      </c>
      <c r="B13" s="1" t="s">
        <v>14</v>
      </c>
      <c r="C13" s="2">
        <v>6</v>
      </c>
      <c r="D13" s="1">
        <v>5</v>
      </c>
      <c r="E13" s="1">
        <v>2</v>
      </c>
      <c r="F13" s="1">
        <v>6</v>
      </c>
      <c r="G13" s="1">
        <v>2</v>
      </c>
      <c r="H13" s="1">
        <v>1</v>
      </c>
      <c r="I13" s="1">
        <v>2</v>
      </c>
      <c r="J13" s="1">
        <v>3</v>
      </c>
      <c r="K13" s="1">
        <v>2</v>
      </c>
      <c r="L13" s="1">
        <v>2</v>
      </c>
      <c r="M13" s="1">
        <v>4</v>
      </c>
      <c r="N13" s="1">
        <v>2</v>
      </c>
      <c r="O13" s="1">
        <v>1</v>
      </c>
      <c r="P13" s="1">
        <v>3</v>
      </c>
      <c r="Q13" s="1">
        <v>5</v>
      </c>
      <c r="R13" s="1">
        <v>1</v>
      </c>
      <c r="S13" s="1">
        <v>2</v>
      </c>
      <c r="T13" s="1">
        <v>4</v>
      </c>
      <c r="U13" s="1">
        <v>5</v>
      </c>
      <c r="V13" s="3">
        <v>3</v>
      </c>
    </row>
    <row r="14" spans="1:22" x14ac:dyDescent="0.25">
      <c r="A14" s="2">
        <v>10</v>
      </c>
      <c r="B14" s="1" t="s">
        <v>15</v>
      </c>
      <c r="C14" s="2">
        <v>6</v>
      </c>
      <c r="D14" s="1">
        <v>3</v>
      </c>
      <c r="E14" s="1">
        <v>1</v>
      </c>
      <c r="F14" s="1">
        <v>7</v>
      </c>
      <c r="G14" s="1">
        <v>2</v>
      </c>
      <c r="H14" s="1">
        <v>5</v>
      </c>
      <c r="I14" s="1">
        <v>5</v>
      </c>
      <c r="J14" s="1">
        <v>2</v>
      </c>
      <c r="K14" s="1">
        <v>3</v>
      </c>
      <c r="L14" s="1">
        <v>5</v>
      </c>
      <c r="M14" s="1">
        <v>6</v>
      </c>
      <c r="N14" s="1">
        <v>4</v>
      </c>
      <c r="O14" s="1">
        <v>6</v>
      </c>
      <c r="P14" s="1">
        <v>5</v>
      </c>
      <c r="Q14" s="1">
        <v>6</v>
      </c>
      <c r="R14" s="1">
        <v>5</v>
      </c>
      <c r="S14" s="1">
        <v>4</v>
      </c>
      <c r="T14" s="1">
        <v>4</v>
      </c>
      <c r="U14" s="1">
        <v>2</v>
      </c>
      <c r="V14" s="3">
        <v>6</v>
      </c>
    </row>
    <row r="15" spans="1:22" x14ac:dyDescent="0.25">
      <c r="A15" s="2">
        <v>11</v>
      </c>
      <c r="B15" s="1" t="s">
        <v>16</v>
      </c>
      <c r="C15" s="2">
        <v>7</v>
      </c>
      <c r="D15" s="1">
        <v>4</v>
      </c>
      <c r="E15" s="1">
        <v>7</v>
      </c>
      <c r="F15" s="1">
        <v>6</v>
      </c>
      <c r="G15" s="1">
        <v>7</v>
      </c>
      <c r="H15" s="1">
        <v>1</v>
      </c>
      <c r="I15" s="1">
        <v>2</v>
      </c>
      <c r="J15" s="1">
        <v>6</v>
      </c>
      <c r="K15" s="1">
        <v>7</v>
      </c>
      <c r="L15" s="1">
        <v>7</v>
      </c>
      <c r="M15" s="1">
        <v>3</v>
      </c>
      <c r="N15" s="1">
        <v>6</v>
      </c>
      <c r="O15" s="1">
        <v>1</v>
      </c>
      <c r="P15" s="1">
        <v>6</v>
      </c>
      <c r="Q15" s="1">
        <v>6</v>
      </c>
      <c r="R15" s="1">
        <v>4</v>
      </c>
      <c r="S15" s="1">
        <v>2</v>
      </c>
      <c r="T15" s="1">
        <v>6</v>
      </c>
      <c r="U15" s="1">
        <v>5</v>
      </c>
      <c r="V15" s="3">
        <v>5</v>
      </c>
    </row>
    <row r="16" spans="1:22" x14ac:dyDescent="0.25">
      <c r="A16" s="2">
        <v>12</v>
      </c>
      <c r="B16" s="1" t="s">
        <v>17</v>
      </c>
      <c r="C16" s="2">
        <v>4</v>
      </c>
      <c r="D16" s="1">
        <v>3</v>
      </c>
      <c r="E16" s="1">
        <v>1</v>
      </c>
      <c r="F16" s="1">
        <v>7</v>
      </c>
      <c r="G16" s="1">
        <v>1</v>
      </c>
      <c r="H16" s="1">
        <v>3</v>
      </c>
      <c r="I16" s="1">
        <v>1</v>
      </c>
      <c r="J16" s="1">
        <v>6</v>
      </c>
      <c r="K16" s="1">
        <v>1</v>
      </c>
      <c r="L16" s="1">
        <v>3</v>
      </c>
      <c r="M16" s="1">
        <v>4</v>
      </c>
      <c r="N16" s="1">
        <v>3</v>
      </c>
      <c r="O16" s="1">
        <v>5</v>
      </c>
      <c r="P16" s="1">
        <v>4</v>
      </c>
      <c r="Q16" s="1">
        <v>3</v>
      </c>
      <c r="R16" s="1">
        <v>5</v>
      </c>
      <c r="S16" s="1">
        <v>4</v>
      </c>
      <c r="T16" s="1">
        <v>3</v>
      </c>
      <c r="U16" s="1">
        <v>1</v>
      </c>
      <c r="V16" s="3">
        <v>2</v>
      </c>
    </row>
    <row r="17" spans="1:22" x14ac:dyDescent="0.25">
      <c r="A17" s="2">
        <v>13</v>
      </c>
      <c r="B17" s="1" t="s">
        <v>18</v>
      </c>
      <c r="C17" s="2">
        <v>1</v>
      </c>
      <c r="D17" s="1">
        <v>5</v>
      </c>
      <c r="E17" s="1">
        <v>1</v>
      </c>
      <c r="F17" s="1">
        <v>6</v>
      </c>
      <c r="G17" s="1">
        <v>1</v>
      </c>
      <c r="H17" s="1">
        <v>2</v>
      </c>
      <c r="I17" s="1">
        <v>1</v>
      </c>
      <c r="J17" s="1">
        <v>2</v>
      </c>
      <c r="K17" s="1">
        <v>1</v>
      </c>
      <c r="L17" s="1">
        <v>3</v>
      </c>
      <c r="M17" s="1">
        <v>4</v>
      </c>
      <c r="N17" s="1">
        <v>3</v>
      </c>
      <c r="O17" s="1">
        <v>1</v>
      </c>
      <c r="P17" s="1">
        <v>2</v>
      </c>
      <c r="Q17" s="1">
        <v>1</v>
      </c>
      <c r="R17" s="1">
        <v>2</v>
      </c>
      <c r="S17" s="1">
        <v>3</v>
      </c>
      <c r="T17" s="1">
        <v>7</v>
      </c>
      <c r="U17" s="1">
        <v>2</v>
      </c>
      <c r="V17" s="3">
        <v>2</v>
      </c>
    </row>
    <row r="18" spans="1:22" x14ac:dyDescent="0.25">
      <c r="A18" s="2">
        <v>14</v>
      </c>
      <c r="B18" s="1" t="s">
        <v>19</v>
      </c>
      <c r="C18" s="2">
        <v>6</v>
      </c>
      <c r="D18" s="1">
        <v>6</v>
      </c>
      <c r="E18" s="1">
        <v>2</v>
      </c>
      <c r="F18" s="1">
        <v>7</v>
      </c>
      <c r="G18" s="1">
        <v>7</v>
      </c>
      <c r="H18" s="1">
        <v>2</v>
      </c>
      <c r="I18" s="1">
        <v>5</v>
      </c>
      <c r="J18" s="1">
        <v>5</v>
      </c>
      <c r="K18" s="1">
        <v>7</v>
      </c>
      <c r="L18" s="1">
        <v>1</v>
      </c>
      <c r="M18" s="1">
        <v>6</v>
      </c>
      <c r="N18" s="1">
        <v>5</v>
      </c>
      <c r="O18" s="1">
        <v>6</v>
      </c>
      <c r="P18" s="1">
        <v>3</v>
      </c>
      <c r="Q18" s="1">
        <v>4</v>
      </c>
      <c r="R18" s="1">
        <v>3</v>
      </c>
      <c r="S18" s="1">
        <v>4</v>
      </c>
      <c r="T18" s="1">
        <v>4</v>
      </c>
      <c r="U18" s="1">
        <v>2</v>
      </c>
      <c r="V18" s="3">
        <v>6</v>
      </c>
    </row>
    <row r="19" spans="1:22" x14ac:dyDescent="0.25">
      <c r="A19" s="2">
        <v>15</v>
      </c>
      <c r="B19" s="1" t="s">
        <v>20</v>
      </c>
      <c r="C19" s="2">
        <v>6</v>
      </c>
      <c r="D19" s="1">
        <v>6</v>
      </c>
      <c r="E19" s="1">
        <v>7</v>
      </c>
      <c r="F19" s="1">
        <v>7</v>
      </c>
      <c r="G19" s="1">
        <v>4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 s="1">
        <v>5</v>
      </c>
      <c r="O19" s="1">
        <v>7</v>
      </c>
      <c r="P19" s="1">
        <v>6</v>
      </c>
      <c r="Q19" s="1">
        <v>7</v>
      </c>
      <c r="R19" s="1">
        <v>7</v>
      </c>
      <c r="S19" s="1">
        <v>6</v>
      </c>
      <c r="T19" s="1">
        <v>4</v>
      </c>
      <c r="U19" s="1">
        <v>7</v>
      </c>
      <c r="V19" s="3">
        <v>7</v>
      </c>
    </row>
    <row r="20" spans="1:22" x14ac:dyDescent="0.25">
      <c r="A20" s="2">
        <v>16</v>
      </c>
      <c r="B20" s="1" t="s">
        <v>21</v>
      </c>
      <c r="C20" s="2">
        <v>6</v>
      </c>
      <c r="D20" s="1">
        <v>7</v>
      </c>
      <c r="E20" s="1">
        <v>7</v>
      </c>
      <c r="F20" s="1">
        <v>6</v>
      </c>
      <c r="G20" s="1">
        <v>5</v>
      </c>
      <c r="H20" s="1">
        <v>1</v>
      </c>
      <c r="I20" s="1">
        <v>3</v>
      </c>
      <c r="J20" s="1">
        <v>4</v>
      </c>
      <c r="K20" s="1">
        <v>7</v>
      </c>
      <c r="L20" s="1">
        <v>2</v>
      </c>
      <c r="M20" s="1">
        <v>6</v>
      </c>
      <c r="N20" s="1">
        <v>5</v>
      </c>
      <c r="O20" s="1">
        <v>1</v>
      </c>
      <c r="P20" s="1">
        <v>4</v>
      </c>
      <c r="Q20" s="1">
        <v>5</v>
      </c>
      <c r="R20" s="1">
        <v>1</v>
      </c>
      <c r="S20" s="1">
        <v>1</v>
      </c>
      <c r="T20" s="1">
        <v>4</v>
      </c>
      <c r="U20" s="1">
        <v>5</v>
      </c>
      <c r="V20" s="3">
        <v>3</v>
      </c>
    </row>
    <row r="21" spans="1:22" x14ac:dyDescent="0.25">
      <c r="A21" s="2">
        <v>17</v>
      </c>
      <c r="B21" s="1" t="s">
        <v>22</v>
      </c>
      <c r="C21" s="2">
        <v>6</v>
      </c>
      <c r="D21" s="1">
        <v>4</v>
      </c>
      <c r="E21" s="1">
        <v>7</v>
      </c>
      <c r="F21" s="1">
        <v>6</v>
      </c>
      <c r="G21" s="1">
        <v>2</v>
      </c>
      <c r="H21" s="1">
        <v>1</v>
      </c>
      <c r="I21" s="1">
        <v>1</v>
      </c>
      <c r="J21" s="1">
        <v>2</v>
      </c>
      <c r="K21" s="1">
        <v>3</v>
      </c>
      <c r="L21" s="1">
        <v>6</v>
      </c>
      <c r="M21" s="1">
        <v>3</v>
      </c>
      <c r="N21" s="1">
        <v>4</v>
      </c>
      <c r="O21" s="1">
        <v>1</v>
      </c>
      <c r="P21" s="1">
        <v>6</v>
      </c>
      <c r="Q21" s="1">
        <v>2</v>
      </c>
      <c r="R21" s="1">
        <v>2</v>
      </c>
      <c r="S21" s="1">
        <v>4</v>
      </c>
      <c r="T21" s="1">
        <v>5</v>
      </c>
      <c r="U21" s="1">
        <v>2</v>
      </c>
      <c r="V21" s="3">
        <v>4</v>
      </c>
    </row>
    <row r="22" spans="1:22" x14ac:dyDescent="0.25">
      <c r="A22" s="7">
        <v>18</v>
      </c>
      <c r="B22" s="8" t="s">
        <v>23</v>
      </c>
      <c r="C22" s="7">
        <v>1</v>
      </c>
      <c r="D22" s="8">
        <v>7</v>
      </c>
      <c r="E22" s="8">
        <v>1</v>
      </c>
      <c r="F22" s="8">
        <v>7</v>
      </c>
      <c r="G22" s="8">
        <v>1</v>
      </c>
      <c r="H22" s="8">
        <v>1</v>
      </c>
      <c r="I22" s="8">
        <v>1</v>
      </c>
      <c r="J22" s="8">
        <v>2</v>
      </c>
      <c r="K22" s="8">
        <v>2</v>
      </c>
      <c r="L22" s="8">
        <v>2</v>
      </c>
      <c r="M22" s="8">
        <v>5</v>
      </c>
      <c r="N22" s="8">
        <v>3</v>
      </c>
      <c r="O22" s="8">
        <v>5</v>
      </c>
      <c r="P22" s="8">
        <v>2</v>
      </c>
      <c r="Q22" s="8">
        <v>3</v>
      </c>
      <c r="R22" s="8">
        <v>2</v>
      </c>
      <c r="S22" s="8">
        <v>6</v>
      </c>
      <c r="T22" s="8">
        <v>3</v>
      </c>
      <c r="U22" s="8">
        <v>2</v>
      </c>
      <c r="V22" s="9">
        <v>2</v>
      </c>
    </row>
    <row r="24" spans="1:22" ht="18.75" x14ac:dyDescent="0.3">
      <c r="A24" s="87" t="s">
        <v>24</v>
      </c>
      <c r="B24" s="87"/>
      <c r="C24" s="87"/>
      <c r="D24" s="87"/>
      <c r="E24" s="87"/>
      <c r="F24" s="87"/>
      <c r="G24" s="87"/>
      <c r="H24" s="87"/>
      <c r="I24" s="87"/>
      <c r="J24" s="87"/>
    </row>
    <row r="25" spans="1:22" ht="18.75" x14ac:dyDescent="0.3">
      <c r="A25" s="88" t="s">
        <v>1</v>
      </c>
      <c r="B25" s="89"/>
    </row>
    <row r="26" spans="1:22" x14ac:dyDescent="0.25">
      <c r="A26" s="90" t="s">
        <v>3</v>
      </c>
      <c r="B26" s="90" t="s">
        <v>4</v>
      </c>
      <c r="C26" s="92" t="s">
        <v>25</v>
      </c>
      <c r="D26" s="93"/>
      <c r="E26" s="93" t="s">
        <v>26</v>
      </c>
      <c r="F26" s="93"/>
      <c r="G26" s="21" t="s">
        <v>27</v>
      </c>
      <c r="H26" s="21" t="s">
        <v>28</v>
      </c>
      <c r="I26" s="93" t="s">
        <v>29</v>
      </c>
      <c r="J26" s="94"/>
    </row>
    <row r="27" spans="1:22" x14ac:dyDescent="0.25">
      <c r="A27" s="91"/>
      <c r="B27" s="91"/>
      <c r="C27" s="18">
        <v>65</v>
      </c>
      <c r="D27" s="18">
        <v>75</v>
      </c>
      <c r="E27" s="18" t="s">
        <v>30</v>
      </c>
      <c r="F27" s="18" t="s">
        <v>31</v>
      </c>
      <c r="G27" s="18">
        <v>120</v>
      </c>
      <c r="H27" s="18" t="s">
        <v>32</v>
      </c>
      <c r="I27" s="19">
        <v>4000</v>
      </c>
      <c r="J27" s="20">
        <v>6000</v>
      </c>
    </row>
    <row r="28" spans="1:22" x14ac:dyDescent="0.25">
      <c r="A28" s="2">
        <v>1</v>
      </c>
      <c r="B28" s="1" t="s">
        <v>6</v>
      </c>
      <c r="C28" s="43">
        <v>0</v>
      </c>
      <c r="D28" s="43">
        <v>1</v>
      </c>
      <c r="E28" s="43">
        <v>0</v>
      </c>
      <c r="F28" s="43">
        <v>0</v>
      </c>
      <c r="G28" s="43">
        <v>1</v>
      </c>
      <c r="H28" s="43">
        <v>1</v>
      </c>
      <c r="I28" s="43">
        <v>1</v>
      </c>
      <c r="J28" s="46">
        <v>0</v>
      </c>
    </row>
    <row r="29" spans="1:22" x14ac:dyDescent="0.25">
      <c r="A29" s="2">
        <v>2</v>
      </c>
      <c r="B29" s="1" t="s">
        <v>7</v>
      </c>
      <c r="C29" s="43">
        <v>0</v>
      </c>
      <c r="D29" s="43">
        <v>0</v>
      </c>
      <c r="E29" s="43">
        <v>0</v>
      </c>
      <c r="F29" s="43">
        <v>0</v>
      </c>
      <c r="G29" s="43">
        <v>1</v>
      </c>
      <c r="H29" s="43">
        <v>1</v>
      </c>
      <c r="I29" s="43">
        <v>1</v>
      </c>
      <c r="J29" s="46">
        <v>0</v>
      </c>
    </row>
    <row r="30" spans="1:22" x14ac:dyDescent="0.25">
      <c r="A30" s="2">
        <v>3</v>
      </c>
      <c r="B30" s="1" t="s">
        <v>8</v>
      </c>
      <c r="C30" s="43">
        <v>1</v>
      </c>
      <c r="D30" s="43">
        <v>0</v>
      </c>
      <c r="E30" s="43">
        <v>0</v>
      </c>
      <c r="F30" s="43">
        <v>1</v>
      </c>
      <c r="G30" s="43">
        <v>1</v>
      </c>
      <c r="H30" s="43">
        <v>0</v>
      </c>
      <c r="I30" s="43">
        <v>0</v>
      </c>
      <c r="J30" s="46">
        <v>1</v>
      </c>
      <c r="L30" s="23" t="s">
        <v>25</v>
      </c>
      <c r="M30" s="22" t="s">
        <v>33</v>
      </c>
      <c r="N30" s="22">
        <v>0</v>
      </c>
    </row>
    <row r="31" spans="1:22" x14ac:dyDescent="0.25">
      <c r="A31" s="2">
        <v>4</v>
      </c>
      <c r="B31" s="1" t="s">
        <v>9</v>
      </c>
      <c r="C31" s="43">
        <v>0</v>
      </c>
      <c r="D31" s="43">
        <v>0</v>
      </c>
      <c r="E31" s="43">
        <v>0</v>
      </c>
      <c r="F31" s="43">
        <v>0</v>
      </c>
      <c r="G31" s="43">
        <v>1</v>
      </c>
      <c r="H31" s="43">
        <v>0</v>
      </c>
      <c r="I31" s="43">
        <v>0</v>
      </c>
      <c r="J31" s="46">
        <v>1</v>
      </c>
      <c r="L31" s="23" t="s">
        <v>26</v>
      </c>
      <c r="M31" s="22" t="s">
        <v>34</v>
      </c>
      <c r="N31" s="22">
        <v>0</v>
      </c>
    </row>
    <row r="32" spans="1:22" x14ac:dyDescent="0.25">
      <c r="A32" s="2">
        <v>6</v>
      </c>
      <c r="B32" s="1" t="s">
        <v>11</v>
      </c>
      <c r="C32" s="43">
        <v>0</v>
      </c>
      <c r="D32" s="43">
        <v>1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6">
        <v>0</v>
      </c>
      <c r="L32" s="13" t="s">
        <v>27</v>
      </c>
      <c r="M32" s="22" t="s">
        <v>35</v>
      </c>
      <c r="N32" s="22">
        <v>0</v>
      </c>
    </row>
    <row r="33" spans="1:23" x14ac:dyDescent="0.25">
      <c r="A33" s="2">
        <v>7</v>
      </c>
      <c r="B33" s="1" t="s">
        <v>12</v>
      </c>
      <c r="C33" s="43">
        <v>1</v>
      </c>
      <c r="D33" s="43">
        <v>0</v>
      </c>
      <c r="E33" s="43">
        <v>0</v>
      </c>
      <c r="F33" s="43">
        <v>1</v>
      </c>
      <c r="G33" s="43">
        <v>1</v>
      </c>
      <c r="H33" s="43">
        <v>1</v>
      </c>
      <c r="I33" s="43">
        <v>0</v>
      </c>
      <c r="J33" s="46">
        <v>0</v>
      </c>
      <c r="L33" s="13" t="s">
        <v>36</v>
      </c>
      <c r="M33" s="22" t="s">
        <v>37</v>
      </c>
      <c r="N33" s="22">
        <v>0</v>
      </c>
    </row>
    <row r="34" spans="1:23" x14ac:dyDescent="0.25">
      <c r="A34" s="2">
        <v>8</v>
      </c>
      <c r="B34" s="1" t="s">
        <v>13</v>
      </c>
      <c r="C34" s="43">
        <v>1</v>
      </c>
      <c r="D34" s="43">
        <v>0</v>
      </c>
      <c r="E34" s="43">
        <v>0</v>
      </c>
      <c r="F34" s="43">
        <v>0</v>
      </c>
      <c r="G34" s="43">
        <v>1</v>
      </c>
      <c r="H34" s="43">
        <v>1</v>
      </c>
      <c r="I34" s="43">
        <v>0</v>
      </c>
      <c r="J34" s="46">
        <v>1</v>
      </c>
      <c r="L34" s="23" t="s">
        <v>29</v>
      </c>
      <c r="M34" s="22" t="s">
        <v>38</v>
      </c>
      <c r="N34" s="22">
        <v>0</v>
      </c>
    </row>
    <row r="35" spans="1:23" x14ac:dyDescent="0.25">
      <c r="A35" s="2">
        <v>9</v>
      </c>
      <c r="B35" s="1" t="s">
        <v>14</v>
      </c>
      <c r="C35" s="43">
        <v>0</v>
      </c>
      <c r="D35" s="43">
        <v>0</v>
      </c>
      <c r="E35" s="43">
        <v>0</v>
      </c>
      <c r="F35" s="43">
        <v>1</v>
      </c>
      <c r="G35" s="43">
        <v>0</v>
      </c>
      <c r="H35" s="43">
        <v>1</v>
      </c>
      <c r="I35" s="43">
        <v>0</v>
      </c>
      <c r="J35" s="46">
        <v>1</v>
      </c>
      <c r="L35" s="51"/>
    </row>
    <row r="36" spans="1:23" x14ac:dyDescent="0.25">
      <c r="A36" s="2">
        <v>10</v>
      </c>
      <c r="B36" s="1" t="s">
        <v>15</v>
      </c>
      <c r="C36" s="43">
        <v>0</v>
      </c>
      <c r="D36" s="43">
        <v>1</v>
      </c>
      <c r="E36" s="43">
        <v>1</v>
      </c>
      <c r="F36" s="43">
        <v>0</v>
      </c>
      <c r="G36" s="43">
        <v>1</v>
      </c>
      <c r="H36" s="43">
        <v>1</v>
      </c>
      <c r="I36" s="43">
        <v>0</v>
      </c>
      <c r="J36" s="46">
        <v>1</v>
      </c>
    </row>
    <row r="37" spans="1:23" x14ac:dyDescent="0.25">
      <c r="A37" s="2">
        <v>11</v>
      </c>
      <c r="B37" s="1" t="s">
        <v>16</v>
      </c>
      <c r="C37" s="43">
        <v>0</v>
      </c>
      <c r="D37" s="43">
        <v>0</v>
      </c>
      <c r="E37" s="43">
        <v>0</v>
      </c>
      <c r="F37" s="43">
        <v>1</v>
      </c>
      <c r="G37" s="43">
        <v>0</v>
      </c>
      <c r="H37" s="43">
        <v>1</v>
      </c>
      <c r="I37" s="43">
        <v>1</v>
      </c>
      <c r="J37" s="46">
        <v>0</v>
      </c>
    </row>
    <row r="38" spans="1:23" x14ac:dyDescent="0.25">
      <c r="A38" s="2">
        <v>12</v>
      </c>
      <c r="B38" s="1" t="s">
        <v>17</v>
      </c>
      <c r="C38" s="43">
        <v>0</v>
      </c>
      <c r="D38" s="43">
        <v>1</v>
      </c>
      <c r="E38" s="43">
        <v>0</v>
      </c>
      <c r="F38" s="43">
        <v>1</v>
      </c>
      <c r="G38" s="43">
        <v>1</v>
      </c>
      <c r="H38" s="43">
        <v>1</v>
      </c>
      <c r="I38" s="43">
        <v>0</v>
      </c>
      <c r="J38" s="46">
        <v>0</v>
      </c>
    </row>
    <row r="39" spans="1:23" x14ac:dyDescent="0.25">
      <c r="A39" s="2">
        <v>13</v>
      </c>
      <c r="B39" s="1" t="s">
        <v>18</v>
      </c>
      <c r="C39" s="43">
        <v>1</v>
      </c>
      <c r="D39" s="43">
        <v>0</v>
      </c>
      <c r="E39" s="43">
        <v>0</v>
      </c>
      <c r="F39" s="43">
        <v>0</v>
      </c>
      <c r="G39" s="43">
        <v>0</v>
      </c>
      <c r="H39" s="43">
        <v>1</v>
      </c>
      <c r="I39" s="43">
        <v>0</v>
      </c>
      <c r="J39" s="46">
        <v>0</v>
      </c>
    </row>
    <row r="40" spans="1:23" x14ac:dyDescent="0.25">
      <c r="A40" s="2">
        <v>14</v>
      </c>
      <c r="B40" s="1" t="s">
        <v>19</v>
      </c>
      <c r="C40" s="43">
        <v>1</v>
      </c>
      <c r="D40" s="43">
        <v>0</v>
      </c>
      <c r="E40" s="43">
        <v>1</v>
      </c>
      <c r="F40" s="43">
        <v>0</v>
      </c>
      <c r="G40" s="43">
        <v>1</v>
      </c>
      <c r="H40" s="43">
        <v>1</v>
      </c>
      <c r="I40" s="43">
        <v>1</v>
      </c>
      <c r="J40" s="46">
        <v>0</v>
      </c>
    </row>
    <row r="41" spans="1:23" x14ac:dyDescent="0.25">
      <c r="A41" s="2">
        <v>15</v>
      </c>
      <c r="B41" s="1" t="s">
        <v>20</v>
      </c>
      <c r="C41" s="43">
        <v>0</v>
      </c>
      <c r="D41" s="43">
        <v>1</v>
      </c>
      <c r="E41" s="43">
        <v>0</v>
      </c>
      <c r="F41" s="43">
        <v>1</v>
      </c>
      <c r="G41" s="43">
        <v>1</v>
      </c>
      <c r="H41" s="43">
        <v>0</v>
      </c>
      <c r="I41" s="43">
        <v>1</v>
      </c>
      <c r="J41" s="46">
        <v>0</v>
      </c>
    </row>
    <row r="42" spans="1:23" x14ac:dyDescent="0.25">
      <c r="A42" s="2">
        <v>16</v>
      </c>
      <c r="B42" s="1" t="s">
        <v>21</v>
      </c>
      <c r="C42" s="43">
        <v>1</v>
      </c>
      <c r="D42" s="43">
        <v>0</v>
      </c>
      <c r="E42" s="43">
        <v>1</v>
      </c>
      <c r="F42" s="43">
        <v>0</v>
      </c>
      <c r="G42" s="43">
        <v>0</v>
      </c>
      <c r="H42" s="43">
        <v>0</v>
      </c>
      <c r="I42" s="43">
        <v>1</v>
      </c>
      <c r="J42" s="46">
        <v>0</v>
      </c>
    </row>
    <row r="43" spans="1:23" x14ac:dyDescent="0.25">
      <c r="A43" s="2">
        <v>17</v>
      </c>
      <c r="B43" s="1" t="s">
        <v>22</v>
      </c>
      <c r="C43" s="43">
        <v>0</v>
      </c>
      <c r="D43" s="43">
        <v>1</v>
      </c>
      <c r="E43" s="43">
        <v>1</v>
      </c>
      <c r="F43" s="43">
        <v>0</v>
      </c>
      <c r="G43" s="43">
        <v>0</v>
      </c>
      <c r="H43" s="43">
        <v>1</v>
      </c>
      <c r="I43" s="43">
        <v>0</v>
      </c>
      <c r="J43" s="46">
        <v>1</v>
      </c>
    </row>
    <row r="44" spans="1:23" x14ac:dyDescent="0.25">
      <c r="A44" s="7">
        <v>18</v>
      </c>
      <c r="B44" s="8" t="s">
        <v>23</v>
      </c>
      <c r="C44" s="61">
        <v>0</v>
      </c>
      <c r="D44" s="61">
        <v>0</v>
      </c>
      <c r="E44" s="61">
        <v>1</v>
      </c>
      <c r="F44" s="61">
        <v>0</v>
      </c>
      <c r="G44" s="61">
        <v>1</v>
      </c>
      <c r="H44" s="61">
        <v>0</v>
      </c>
      <c r="I44" s="61">
        <v>0</v>
      </c>
      <c r="J44" s="62">
        <v>0</v>
      </c>
    </row>
    <row r="45" spans="1:23" ht="15.75" thickBot="1" x14ac:dyDescent="0.3"/>
    <row r="46" spans="1:23" ht="30.75" customHeight="1" thickBot="1" x14ac:dyDescent="0.3">
      <c r="A46" s="86" t="s">
        <v>39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35"/>
      <c r="W46" s="101" t="s">
        <v>99</v>
      </c>
    </row>
    <row r="47" spans="1:23" ht="15.75" thickBot="1" x14ac:dyDescent="0.3">
      <c r="A47" s="38"/>
      <c r="B47" s="38"/>
      <c r="C47" s="38">
        <v>1</v>
      </c>
      <c r="D47" s="38">
        <v>2</v>
      </c>
      <c r="E47" s="38">
        <v>3</v>
      </c>
      <c r="F47" s="38">
        <v>4</v>
      </c>
      <c r="G47" s="38">
        <v>5</v>
      </c>
      <c r="H47" s="38">
        <v>6</v>
      </c>
      <c r="I47" s="38">
        <v>7</v>
      </c>
      <c r="J47" s="38">
        <v>8</v>
      </c>
      <c r="K47" s="38">
        <v>9</v>
      </c>
      <c r="L47" s="38">
        <v>10</v>
      </c>
      <c r="M47" s="38">
        <v>11</v>
      </c>
      <c r="N47" s="38">
        <v>12</v>
      </c>
      <c r="O47" s="38">
        <v>13</v>
      </c>
      <c r="P47" s="38">
        <v>14</v>
      </c>
      <c r="Q47" s="38">
        <v>15</v>
      </c>
      <c r="R47" s="38">
        <v>16</v>
      </c>
      <c r="S47" s="38">
        <v>17</v>
      </c>
      <c r="T47" s="38">
        <v>18</v>
      </c>
      <c r="U47" s="38">
        <v>19</v>
      </c>
      <c r="V47" s="38">
        <v>20</v>
      </c>
      <c r="W47" s="102"/>
    </row>
    <row r="48" spans="1:23" x14ac:dyDescent="0.25">
      <c r="A48" s="106" t="s">
        <v>25</v>
      </c>
      <c r="B48" s="56" t="s">
        <v>40</v>
      </c>
      <c r="C48" s="60">
        <v>0.37588652482269524</v>
      </c>
      <c r="D48" s="60">
        <v>0.53191489361702093</v>
      </c>
      <c r="E48" s="60">
        <v>-0.62765957446808551</v>
      </c>
      <c r="F48" s="60">
        <v>2.836879432624119E-2</v>
      </c>
      <c r="G48" s="60">
        <v>-0.91134751773049738</v>
      </c>
      <c r="H48" s="60">
        <v>-0.62765957446808629</v>
      </c>
      <c r="I48" s="60">
        <v>0.30851063829787184</v>
      </c>
      <c r="J48" s="60">
        <v>-0.43617021276595763</v>
      </c>
      <c r="K48" s="60">
        <v>-0.27304964539007115</v>
      </c>
      <c r="L48" s="60">
        <v>-1.2234042553191486</v>
      </c>
      <c r="M48" s="60">
        <v>1.0957446808510636</v>
      </c>
      <c r="N48" s="60">
        <v>0.14184397163120599</v>
      </c>
      <c r="O48" s="60">
        <v>-5.67375886524829E-2</v>
      </c>
      <c r="P48" s="60">
        <v>-1.5460992907801421</v>
      </c>
      <c r="Q48" s="60">
        <v>-1.0319148936170219</v>
      </c>
      <c r="R48" s="60">
        <v>0.26950354609929134</v>
      </c>
      <c r="S48" s="60">
        <v>-0.59574468085106402</v>
      </c>
      <c r="T48" s="60">
        <v>3.546099290780122E-2</v>
      </c>
      <c r="U48" s="60">
        <v>-1.0709219858156029</v>
      </c>
      <c r="V48" s="60">
        <v>0.12411347517730548</v>
      </c>
      <c r="W48" s="76">
        <f>AVERAGE(C48:V48)</f>
        <v>-0.27446808510638315</v>
      </c>
    </row>
    <row r="49" spans="1:24" ht="15.75" thickBot="1" x14ac:dyDescent="0.3">
      <c r="A49" s="107"/>
      <c r="B49" s="57" t="s">
        <v>41</v>
      </c>
      <c r="C49" s="60">
        <v>1.0425531914893607</v>
      </c>
      <c r="D49" s="60">
        <v>-0.46808510638297846</v>
      </c>
      <c r="E49" s="60">
        <v>0.3723404255319136</v>
      </c>
      <c r="F49" s="60">
        <v>0.19503546099290783</v>
      </c>
      <c r="G49" s="60">
        <v>-1.0780141843971633</v>
      </c>
      <c r="H49" s="60">
        <v>1.0390070921985806</v>
      </c>
      <c r="I49" s="60">
        <v>0.80851063829787118</v>
      </c>
      <c r="J49" s="60">
        <v>0.56382978723404265</v>
      </c>
      <c r="K49" s="60">
        <v>0.22695035460992868</v>
      </c>
      <c r="L49" s="60">
        <v>1.6099290780141839</v>
      </c>
      <c r="M49" s="60">
        <v>0.59574468085106291</v>
      </c>
      <c r="N49" s="60">
        <v>0.14184397163120538</v>
      </c>
      <c r="O49" s="60">
        <v>0.44326241134751704</v>
      </c>
      <c r="P49" s="60">
        <v>0.45390070921985742</v>
      </c>
      <c r="Q49" s="60">
        <v>-0.53191489361702304</v>
      </c>
      <c r="R49" s="60">
        <v>0.76950354609929073</v>
      </c>
      <c r="S49" s="60">
        <v>-0.26241134751772976</v>
      </c>
      <c r="T49" s="60">
        <v>-0.79787234042553157</v>
      </c>
      <c r="U49" s="60">
        <v>-1.2375886524822712</v>
      </c>
      <c r="V49" s="60">
        <v>0.79078014184397172</v>
      </c>
      <c r="W49" s="76">
        <f t="shared" ref="W49:W55" si="0">AVERAGE(C49:V49)</f>
        <v>0.23386524822694987</v>
      </c>
    </row>
    <row r="50" spans="1:24" x14ac:dyDescent="0.25">
      <c r="A50" s="106" t="s">
        <v>26</v>
      </c>
      <c r="B50" s="56" t="s">
        <v>30</v>
      </c>
      <c r="C50" s="60">
        <v>1.6241134751773043</v>
      </c>
      <c r="D50" s="60">
        <v>-0.69858156028368812</v>
      </c>
      <c r="E50" s="60">
        <v>-0.8723404255319156</v>
      </c>
      <c r="F50" s="60">
        <v>-0.19503546099290772</v>
      </c>
      <c r="G50" s="60">
        <v>-0.75531914893617103</v>
      </c>
      <c r="H50" s="60">
        <v>-2.7056737588652484</v>
      </c>
      <c r="I50" s="60">
        <v>-1.1418439716312054</v>
      </c>
      <c r="J50" s="60">
        <v>-2.3971631205673756</v>
      </c>
      <c r="K50" s="60">
        <v>0.60638297872340385</v>
      </c>
      <c r="L50" s="60">
        <v>-0.60992907801418428</v>
      </c>
      <c r="M50" s="60">
        <v>0.90425531914893553</v>
      </c>
      <c r="N50" s="60">
        <v>-0.47517730496453897</v>
      </c>
      <c r="O50" s="60">
        <v>-0.1099290780141832</v>
      </c>
      <c r="P50" s="60">
        <v>4.6099290780142063E-2</v>
      </c>
      <c r="Q50" s="60">
        <v>-1.1347517730496461</v>
      </c>
      <c r="R50" s="60">
        <v>-2.2695035460992892</v>
      </c>
      <c r="S50" s="60">
        <v>0.9290780141843975</v>
      </c>
      <c r="T50" s="60">
        <v>-1.8687943262411333</v>
      </c>
      <c r="U50" s="60">
        <v>-2.4290780141843968</v>
      </c>
      <c r="V50" s="60">
        <v>-0.29078014184397127</v>
      </c>
      <c r="W50" s="76">
        <f t="shared" si="0"/>
        <v>-0.69219858156028358</v>
      </c>
    </row>
    <row r="51" spans="1:24" ht="15.75" thickBot="1" x14ac:dyDescent="0.3">
      <c r="A51" s="107"/>
      <c r="B51" s="57" t="s">
        <v>31</v>
      </c>
      <c r="C51" s="60">
        <v>1.6666666666666665</v>
      </c>
      <c r="D51" s="60">
        <v>-0.8333333333333337</v>
      </c>
      <c r="E51" s="60">
        <v>-7.2403057570663788E-16</v>
      </c>
      <c r="F51" s="60">
        <v>-0.16666666666666655</v>
      </c>
      <c r="G51" s="60">
        <v>-1.0000000000000013</v>
      </c>
      <c r="H51" s="60">
        <v>-2.0000000000000004</v>
      </c>
      <c r="I51" s="60">
        <v>-0.66666666666666707</v>
      </c>
      <c r="J51" s="60">
        <v>-0.66666666666666718</v>
      </c>
      <c r="K51" s="60">
        <v>0.16666666666666602</v>
      </c>
      <c r="L51" s="60">
        <v>0.66666666666666685</v>
      </c>
      <c r="M51" s="60">
        <v>0.49999999999999939</v>
      </c>
      <c r="N51" s="60">
        <v>-0.66666666666666685</v>
      </c>
      <c r="O51" s="60">
        <v>-0.33333333333333248</v>
      </c>
      <c r="P51" s="60">
        <v>8.0061073275253232E-17</v>
      </c>
      <c r="Q51" s="60">
        <v>0.16666666666666588</v>
      </c>
      <c r="R51" s="60">
        <v>1.5594504707527585E-15</v>
      </c>
      <c r="S51" s="60">
        <v>0.49999999999999939</v>
      </c>
      <c r="T51" s="60">
        <v>-1.4999999999999991</v>
      </c>
      <c r="U51" s="60">
        <v>-0.66666666666666596</v>
      </c>
      <c r="V51" s="60">
        <v>-0.1666666666666663</v>
      </c>
      <c r="W51" s="76">
        <f t="shared" si="0"/>
        <v>-0.25000000000000011</v>
      </c>
    </row>
    <row r="52" spans="1:24" ht="15.75" thickBot="1" x14ac:dyDescent="0.3">
      <c r="A52" s="55" t="s">
        <v>27</v>
      </c>
      <c r="B52" s="58" t="s">
        <v>42</v>
      </c>
      <c r="C52" s="60">
        <v>-0.35460992907801397</v>
      </c>
      <c r="D52" s="60">
        <v>0.23404255319148956</v>
      </c>
      <c r="E52" s="60">
        <v>-0.93617021276595658</v>
      </c>
      <c r="F52" s="60">
        <v>0.81914893617021256</v>
      </c>
      <c r="G52" s="60">
        <v>0.37234042553191554</v>
      </c>
      <c r="H52" s="60">
        <v>2.897163120567376</v>
      </c>
      <c r="I52" s="60">
        <v>2.0957446808510642</v>
      </c>
      <c r="J52" s="60">
        <v>0.96808510638297918</v>
      </c>
      <c r="K52" s="60">
        <v>-0.11347517730496401</v>
      </c>
      <c r="L52" s="60">
        <v>-0.47163120567375877</v>
      </c>
      <c r="M52" s="60">
        <v>1.2021276595744681</v>
      </c>
      <c r="N52" s="60">
        <v>0.42907801418439734</v>
      </c>
      <c r="O52" s="60">
        <v>4.5283687943262416</v>
      </c>
      <c r="P52" s="60">
        <v>0.27304964539007065</v>
      </c>
      <c r="Q52" s="60">
        <v>1.2659574468085109</v>
      </c>
      <c r="R52" s="60">
        <v>3.3652482269503534</v>
      </c>
      <c r="S52" s="60">
        <v>1.9645390070921984</v>
      </c>
      <c r="T52" s="60">
        <v>-0.18439716312056753</v>
      </c>
      <c r="U52" s="60">
        <v>0.20212765957446835</v>
      </c>
      <c r="V52" s="60">
        <v>1.521276595744681</v>
      </c>
      <c r="W52" s="76">
        <f t="shared" si="0"/>
        <v>1.0039007092198582</v>
      </c>
    </row>
    <row r="53" spans="1:24" ht="15.75" thickBot="1" x14ac:dyDescent="0.3">
      <c r="A53" s="55" t="s">
        <v>36</v>
      </c>
      <c r="B53" s="58" t="s">
        <v>43</v>
      </c>
      <c r="C53" s="60">
        <v>0.74468085106383042</v>
      </c>
      <c r="D53" s="60">
        <v>-1.1914893617021274</v>
      </c>
      <c r="E53" s="60">
        <v>-1.2340425531914885</v>
      </c>
      <c r="F53" s="60">
        <v>-0.17021276595744686</v>
      </c>
      <c r="G53" s="60">
        <v>0.46808510638298012</v>
      </c>
      <c r="H53" s="60">
        <v>-0.23404255319148926</v>
      </c>
      <c r="I53" s="60">
        <v>-0.85106382978723283</v>
      </c>
      <c r="J53" s="60">
        <v>-0.38297872340425448</v>
      </c>
      <c r="K53" s="60">
        <v>-0.36170212765957299</v>
      </c>
      <c r="L53" s="60">
        <v>0.34042553191489444</v>
      </c>
      <c r="M53" s="60">
        <v>-0.57446808510638248</v>
      </c>
      <c r="N53" s="60">
        <v>0.14893617021276673</v>
      </c>
      <c r="O53" s="60">
        <v>-0.65957446808510622</v>
      </c>
      <c r="P53" s="60">
        <v>0.2765957446808518</v>
      </c>
      <c r="Q53" s="60">
        <v>-0.80851063829787095</v>
      </c>
      <c r="R53" s="60">
        <v>0.38297872340425443</v>
      </c>
      <c r="S53" s="60">
        <v>-0.42553191489361691</v>
      </c>
      <c r="T53" s="60">
        <v>0.78723404255319085</v>
      </c>
      <c r="U53" s="60">
        <v>-1.5744680851063817</v>
      </c>
      <c r="V53" s="60">
        <v>1.2553191489361688</v>
      </c>
      <c r="W53" s="76">
        <f t="shared" si="0"/>
        <v>-0.20319148936170164</v>
      </c>
    </row>
    <row r="54" spans="1:24" x14ac:dyDescent="0.25">
      <c r="A54" s="105" t="s">
        <v>29</v>
      </c>
      <c r="B54" s="59">
        <v>4000</v>
      </c>
      <c r="C54" s="60">
        <v>3.7092198581560289</v>
      </c>
      <c r="D54" s="60">
        <v>0.53191489361702138</v>
      </c>
      <c r="E54" s="60">
        <v>5.372340425531914</v>
      </c>
      <c r="F54" s="60">
        <v>-0.13829787234042551</v>
      </c>
      <c r="G54" s="60">
        <v>5.0886524822695032</v>
      </c>
      <c r="H54" s="60">
        <v>2.5390070921985806</v>
      </c>
      <c r="I54" s="60">
        <v>3.975177304964538</v>
      </c>
      <c r="J54" s="60">
        <v>2.3971631205673765</v>
      </c>
      <c r="K54" s="60">
        <v>5.5602836879432624</v>
      </c>
      <c r="L54" s="60">
        <v>2.4432624113475172</v>
      </c>
      <c r="M54" s="60">
        <v>1.7624113475177308</v>
      </c>
      <c r="N54" s="60">
        <v>2.4751773049645389</v>
      </c>
      <c r="O54" s="60">
        <v>0.94326241134751732</v>
      </c>
      <c r="P54" s="60">
        <v>2.4539007092198575</v>
      </c>
      <c r="Q54" s="60">
        <v>3.8014184397163109</v>
      </c>
      <c r="R54" s="60">
        <v>1.7695035460992892</v>
      </c>
      <c r="S54" s="60">
        <v>-0.26241134751773126</v>
      </c>
      <c r="T54" s="60">
        <v>1.2021276595744674</v>
      </c>
      <c r="U54" s="60">
        <v>3.7624113475177308</v>
      </c>
      <c r="V54" s="60">
        <v>3.1241134751773036</v>
      </c>
      <c r="W54" s="76">
        <f t="shared" si="0"/>
        <v>2.6255319148936165</v>
      </c>
    </row>
    <row r="55" spans="1:24" x14ac:dyDescent="0.25">
      <c r="A55" s="105"/>
      <c r="B55" s="59">
        <v>6000</v>
      </c>
      <c r="C55" s="60">
        <v>3.2092198581560303</v>
      </c>
      <c r="D55" s="60">
        <v>-0.96808510638297884</v>
      </c>
      <c r="E55" s="60">
        <v>2.8723404255319145</v>
      </c>
      <c r="F55" s="60">
        <v>-0.13829787234042556</v>
      </c>
      <c r="G55" s="60">
        <v>1.4219858156028367</v>
      </c>
      <c r="H55" s="60">
        <v>1.8723404255319145</v>
      </c>
      <c r="I55" s="60">
        <v>2.641843971631205</v>
      </c>
      <c r="J55" s="60">
        <v>0.23049645390070905</v>
      </c>
      <c r="K55" s="60">
        <v>0.89361702127659559</v>
      </c>
      <c r="L55" s="60">
        <v>0.94326241134751709</v>
      </c>
      <c r="M55" s="60">
        <v>1.4290780141843975</v>
      </c>
      <c r="N55" s="60">
        <v>0.8085106382978724</v>
      </c>
      <c r="O55" s="60">
        <v>0.94326241134751798</v>
      </c>
      <c r="P55" s="60">
        <v>1.4539007092198577</v>
      </c>
      <c r="Q55" s="60">
        <v>3.1347517730496453</v>
      </c>
      <c r="R55" s="60">
        <v>1.2695035460992905</v>
      </c>
      <c r="S55" s="60">
        <v>-9.5744680851064787E-2</v>
      </c>
      <c r="T55" s="60">
        <v>1.0354609929078009</v>
      </c>
      <c r="U55" s="60">
        <v>2.9290780141843973</v>
      </c>
      <c r="V55" s="60">
        <v>1.2907801418439715</v>
      </c>
      <c r="W55" s="76">
        <f t="shared" si="0"/>
        <v>1.3588652482269503</v>
      </c>
    </row>
    <row r="56" spans="1:24" ht="15.75" thickBot="1" x14ac:dyDescent="0.3"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4" ht="15.75" thickBot="1" x14ac:dyDescent="0.3">
      <c r="B57" s="86" t="s">
        <v>44</v>
      </c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103" t="s">
        <v>100</v>
      </c>
    </row>
    <row r="58" spans="1:24" ht="15.75" thickBot="1" x14ac:dyDescent="0.3">
      <c r="B58" s="38"/>
      <c r="C58" s="38">
        <v>1</v>
      </c>
      <c r="D58" s="38">
        <v>2</v>
      </c>
      <c r="E58" s="38">
        <v>3</v>
      </c>
      <c r="F58" s="38">
        <v>4</v>
      </c>
      <c r="G58" s="38">
        <v>5</v>
      </c>
      <c r="H58" s="38">
        <v>6</v>
      </c>
      <c r="I58" s="38">
        <v>7</v>
      </c>
      <c r="J58" s="38">
        <v>8</v>
      </c>
      <c r="K58" s="38">
        <v>9</v>
      </c>
      <c r="L58" s="38">
        <v>10</v>
      </c>
      <c r="M58" s="38">
        <v>11</v>
      </c>
      <c r="N58" s="38">
        <v>12</v>
      </c>
      <c r="O58" s="38">
        <v>13</v>
      </c>
      <c r="P58" s="38">
        <v>14</v>
      </c>
      <c r="Q58" s="38">
        <v>15</v>
      </c>
      <c r="R58" s="38">
        <v>16</v>
      </c>
      <c r="S58" s="38">
        <v>17</v>
      </c>
      <c r="T58" s="38">
        <v>18</v>
      </c>
      <c r="U58" s="38">
        <v>19</v>
      </c>
      <c r="V58" s="38">
        <v>20</v>
      </c>
      <c r="W58" s="104"/>
    </row>
    <row r="59" spans="1:24" x14ac:dyDescent="0.25">
      <c r="B59" s="47" t="s">
        <v>25</v>
      </c>
      <c r="C59" s="44">
        <f t="shared" ref="C59:V59" si="1">MAX(C48,C49,$N30)-MIN(C48,C49,$N30)</f>
        <v>1.0425531914893607</v>
      </c>
      <c r="D59" s="44">
        <f t="shared" si="1"/>
        <v>0.99999999999999933</v>
      </c>
      <c r="E59" s="44">
        <f t="shared" si="1"/>
        <v>0.99999999999999911</v>
      </c>
      <c r="F59" s="44">
        <f t="shared" si="1"/>
        <v>0.19503546099290783</v>
      </c>
      <c r="G59" s="44">
        <f t="shared" si="1"/>
        <v>1.0780141843971633</v>
      </c>
      <c r="H59" s="44">
        <f t="shared" si="1"/>
        <v>1.666666666666667</v>
      </c>
      <c r="I59" s="44">
        <f t="shared" si="1"/>
        <v>0.80851063829787118</v>
      </c>
      <c r="J59" s="44">
        <f t="shared" si="1"/>
        <v>1.0000000000000002</v>
      </c>
      <c r="K59" s="44">
        <f t="shared" si="1"/>
        <v>0.49999999999999983</v>
      </c>
      <c r="L59" s="44">
        <f t="shared" si="1"/>
        <v>2.8333333333333326</v>
      </c>
      <c r="M59" s="44">
        <f t="shared" si="1"/>
        <v>1.0957446808510636</v>
      </c>
      <c r="N59" s="44">
        <f t="shared" si="1"/>
        <v>0.14184397163120599</v>
      </c>
      <c r="O59" s="44">
        <f t="shared" si="1"/>
        <v>0.49999999999999994</v>
      </c>
      <c r="P59" s="44">
        <f t="shared" si="1"/>
        <v>1.9999999999999996</v>
      </c>
      <c r="Q59" s="44">
        <f t="shared" si="1"/>
        <v>1.0319148936170219</v>
      </c>
      <c r="R59" s="44">
        <f t="shared" si="1"/>
        <v>0.76950354609929073</v>
      </c>
      <c r="S59" s="44">
        <f t="shared" si="1"/>
        <v>0.59574468085106402</v>
      </c>
      <c r="T59" s="44">
        <f t="shared" si="1"/>
        <v>0.83333333333333282</v>
      </c>
      <c r="U59" s="44">
        <f t="shared" si="1"/>
        <v>1.2375886524822712</v>
      </c>
      <c r="V59" s="44">
        <f t="shared" si="1"/>
        <v>0.79078014184397172</v>
      </c>
      <c r="W59" s="76">
        <f>AVERAGE(C59:V59)</f>
        <v>1.0060283687943259</v>
      </c>
      <c r="X59" s="71"/>
    </row>
    <row r="60" spans="1:24" x14ac:dyDescent="0.25">
      <c r="B60" s="47" t="s">
        <v>26</v>
      </c>
      <c r="C60" s="44">
        <f t="shared" ref="C60:V60" si="2">MAX(C50,C51,$N31)-MIN(C50,C51,$N31)</f>
        <v>1.6666666666666665</v>
      </c>
      <c r="D60" s="44">
        <f t="shared" si="2"/>
        <v>0.8333333333333337</v>
      </c>
      <c r="E60" s="44">
        <f t="shared" si="2"/>
        <v>0.8723404255319156</v>
      </c>
      <c r="F60" s="44">
        <f t="shared" si="2"/>
        <v>0.19503546099290772</v>
      </c>
      <c r="G60" s="44">
        <f t="shared" si="2"/>
        <v>1.0000000000000013</v>
      </c>
      <c r="H60" s="44">
        <f t="shared" si="2"/>
        <v>2.7056737588652484</v>
      </c>
      <c r="I60" s="44">
        <f t="shared" si="2"/>
        <v>1.1418439716312054</v>
      </c>
      <c r="J60" s="44">
        <f t="shared" si="2"/>
        <v>2.3971631205673756</v>
      </c>
      <c r="K60" s="44">
        <f t="shared" si="2"/>
        <v>0.60638297872340385</v>
      </c>
      <c r="L60" s="44">
        <f t="shared" si="2"/>
        <v>1.2765957446808511</v>
      </c>
      <c r="M60" s="44">
        <f t="shared" si="2"/>
        <v>0.90425531914893553</v>
      </c>
      <c r="N60" s="44">
        <f t="shared" si="2"/>
        <v>0.66666666666666685</v>
      </c>
      <c r="O60" s="44">
        <f t="shared" si="2"/>
        <v>0.33333333333333248</v>
      </c>
      <c r="P60" s="44">
        <f t="shared" si="2"/>
        <v>4.6099290780142063E-2</v>
      </c>
      <c r="Q60" s="44">
        <f t="shared" si="2"/>
        <v>1.301418439716312</v>
      </c>
      <c r="R60" s="44">
        <f t="shared" si="2"/>
        <v>2.2695035460992909</v>
      </c>
      <c r="S60" s="44">
        <f t="shared" si="2"/>
        <v>0.9290780141843975</v>
      </c>
      <c r="T60" s="44">
        <f t="shared" si="2"/>
        <v>1.8687943262411333</v>
      </c>
      <c r="U60" s="44">
        <f t="shared" si="2"/>
        <v>2.4290780141843968</v>
      </c>
      <c r="V60" s="44">
        <f t="shared" si="2"/>
        <v>0.29078014184397127</v>
      </c>
      <c r="W60" s="76">
        <f t="shared" ref="W60:W63" si="3">AVERAGE(C60:V60)</f>
        <v>1.1867021276595744</v>
      </c>
      <c r="X60" s="71"/>
    </row>
    <row r="61" spans="1:24" x14ac:dyDescent="0.25">
      <c r="B61" s="47" t="s">
        <v>27</v>
      </c>
      <c r="C61" s="44">
        <f t="shared" ref="C61:V61" si="4">MAX(C52,$N32)-MIN(C52,$N32)</f>
        <v>0.35460992907801397</v>
      </c>
      <c r="D61" s="44">
        <f t="shared" si="4"/>
        <v>0.23404255319148956</v>
      </c>
      <c r="E61" s="44">
        <f t="shared" si="4"/>
        <v>0.93617021276595658</v>
      </c>
      <c r="F61" s="44">
        <f t="shared" si="4"/>
        <v>0.81914893617021256</v>
      </c>
      <c r="G61" s="44">
        <f t="shared" si="4"/>
        <v>0.37234042553191554</v>
      </c>
      <c r="H61" s="44">
        <f t="shared" si="4"/>
        <v>2.897163120567376</v>
      </c>
      <c r="I61" s="44">
        <f t="shared" si="4"/>
        <v>2.0957446808510642</v>
      </c>
      <c r="J61" s="44">
        <f t="shared" si="4"/>
        <v>0.96808510638297918</v>
      </c>
      <c r="K61" s="44">
        <f t="shared" si="4"/>
        <v>0.11347517730496401</v>
      </c>
      <c r="L61" s="44">
        <f t="shared" si="4"/>
        <v>0.47163120567375877</v>
      </c>
      <c r="M61" s="44">
        <f t="shared" si="4"/>
        <v>1.2021276595744681</v>
      </c>
      <c r="N61" s="44">
        <f t="shared" si="4"/>
        <v>0.42907801418439734</v>
      </c>
      <c r="O61" s="44">
        <f t="shared" si="4"/>
        <v>4.5283687943262416</v>
      </c>
      <c r="P61" s="44">
        <f t="shared" si="4"/>
        <v>0.27304964539007065</v>
      </c>
      <c r="Q61" s="44">
        <f t="shared" si="4"/>
        <v>1.2659574468085109</v>
      </c>
      <c r="R61" s="44">
        <f t="shared" si="4"/>
        <v>3.3652482269503534</v>
      </c>
      <c r="S61" s="44">
        <f t="shared" si="4"/>
        <v>1.9645390070921984</v>
      </c>
      <c r="T61" s="44">
        <f t="shared" si="4"/>
        <v>0.18439716312056753</v>
      </c>
      <c r="U61" s="44">
        <f t="shared" si="4"/>
        <v>0.20212765957446835</v>
      </c>
      <c r="V61" s="44">
        <f t="shared" si="4"/>
        <v>1.521276595744681</v>
      </c>
      <c r="W61" s="76">
        <f t="shared" si="3"/>
        <v>1.2099290780141847</v>
      </c>
      <c r="X61" s="71"/>
    </row>
    <row r="62" spans="1:24" x14ac:dyDescent="0.25">
      <c r="B62" s="47" t="s">
        <v>36</v>
      </c>
      <c r="C62" s="44">
        <f t="shared" ref="C62:V62" si="5">MAX(C53,$N33)-MIN(C53,$N33)</f>
        <v>0.74468085106383042</v>
      </c>
      <c r="D62" s="44">
        <f t="shared" si="5"/>
        <v>1.1914893617021274</v>
      </c>
      <c r="E62" s="44">
        <f t="shared" si="5"/>
        <v>1.2340425531914885</v>
      </c>
      <c r="F62" s="44">
        <f t="shared" si="5"/>
        <v>0.17021276595744686</v>
      </c>
      <c r="G62" s="44">
        <f t="shared" si="5"/>
        <v>0.46808510638298012</v>
      </c>
      <c r="H62" s="44">
        <f t="shared" si="5"/>
        <v>0.23404255319148926</v>
      </c>
      <c r="I62" s="44">
        <f t="shared" si="5"/>
        <v>0.85106382978723283</v>
      </c>
      <c r="J62" s="44">
        <f t="shared" si="5"/>
        <v>0.38297872340425448</v>
      </c>
      <c r="K62" s="44">
        <f t="shared" si="5"/>
        <v>0.36170212765957299</v>
      </c>
      <c r="L62" s="44">
        <f t="shared" si="5"/>
        <v>0.34042553191489444</v>
      </c>
      <c r="M62" s="44">
        <f t="shared" si="5"/>
        <v>0.57446808510638248</v>
      </c>
      <c r="N62" s="44">
        <f t="shared" si="5"/>
        <v>0.14893617021276673</v>
      </c>
      <c r="O62" s="44">
        <f t="shared" si="5"/>
        <v>0.65957446808510622</v>
      </c>
      <c r="P62" s="44">
        <f t="shared" si="5"/>
        <v>0.2765957446808518</v>
      </c>
      <c r="Q62" s="44">
        <f t="shared" si="5"/>
        <v>0.80851063829787095</v>
      </c>
      <c r="R62" s="44">
        <f t="shared" si="5"/>
        <v>0.38297872340425443</v>
      </c>
      <c r="S62" s="44">
        <f t="shared" si="5"/>
        <v>0.42553191489361691</v>
      </c>
      <c r="T62" s="44">
        <f t="shared" si="5"/>
        <v>0.78723404255319085</v>
      </c>
      <c r="U62" s="44">
        <f t="shared" si="5"/>
        <v>1.5744680851063817</v>
      </c>
      <c r="V62" s="44">
        <f t="shared" si="5"/>
        <v>1.2553191489361688</v>
      </c>
      <c r="W62" s="76">
        <f t="shared" si="3"/>
        <v>0.64361702127659537</v>
      </c>
      <c r="X62" s="71"/>
    </row>
    <row r="63" spans="1:24" ht="15.75" thickBot="1" x14ac:dyDescent="0.3">
      <c r="B63" s="48" t="s">
        <v>29</v>
      </c>
      <c r="C63" s="45">
        <f t="shared" ref="C63:V63" si="6">MAX(C54,C55,$N34)-MIN(C54,C55,$N34)</f>
        <v>3.7092198581560289</v>
      </c>
      <c r="D63" s="45">
        <f t="shared" si="6"/>
        <v>1.5000000000000002</v>
      </c>
      <c r="E63" s="45">
        <f t="shared" si="6"/>
        <v>5.372340425531914</v>
      </c>
      <c r="F63" s="45">
        <f t="shared" si="6"/>
        <v>0.13829787234042556</v>
      </c>
      <c r="G63" s="45">
        <f t="shared" si="6"/>
        <v>5.0886524822695032</v>
      </c>
      <c r="H63" s="45">
        <f t="shared" si="6"/>
        <v>2.5390070921985806</v>
      </c>
      <c r="I63" s="45">
        <f t="shared" si="6"/>
        <v>3.975177304964538</v>
      </c>
      <c r="J63" s="45">
        <f t="shared" si="6"/>
        <v>2.3971631205673765</v>
      </c>
      <c r="K63" s="45">
        <f t="shared" si="6"/>
        <v>5.5602836879432624</v>
      </c>
      <c r="L63" s="45">
        <f t="shared" si="6"/>
        <v>2.4432624113475172</v>
      </c>
      <c r="M63" s="45">
        <f t="shared" si="6"/>
        <v>1.7624113475177308</v>
      </c>
      <c r="N63" s="45">
        <f t="shared" si="6"/>
        <v>2.4751773049645389</v>
      </c>
      <c r="O63" s="45">
        <f t="shared" si="6"/>
        <v>0.94326241134751798</v>
      </c>
      <c r="P63" s="45">
        <f t="shared" si="6"/>
        <v>2.4539007092198575</v>
      </c>
      <c r="Q63" s="45">
        <f t="shared" si="6"/>
        <v>3.8014184397163109</v>
      </c>
      <c r="R63" s="45">
        <f t="shared" si="6"/>
        <v>1.7695035460992892</v>
      </c>
      <c r="S63" s="45">
        <f t="shared" si="6"/>
        <v>0.26241134751773126</v>
      </c>
      <c r="T63" s="45">
        <f t="shared" si="6"/>
        <v>1.2021276595744674</v>
      </c>
      <c r="U63" s="45">
        <f t="shared" si="6"/>
        <v>3.7624113475177308</v>
      </c>
      <c r="V63" s="45">
        <f t="shared" si="6"/>
        <v>3.1241134751773036</v>
      </c>
      <c r="W63" s="76">
        <f t="shared" si="3"/>
        <v>2.7140070921985813</v>
      </c>
      <c r="X63" s="71"/>
    </row>
    <row r="64" spans="1:24" ht="15.75" thickBot="1" x14ac:dyDescent="0.3">
      <c r="B64" s="53" t="s">
        <v>45</v>
      </c>
      <c r="C64" s="54">
        <f t="shared" ref="C64:V64" si="7">SUM(C59:C63)</f>
        <v>7.5177304964539005</v>
      </c>
      <c r="D64" s="54">
        <f t="shared" si="7"/>
        <v>4.7588652482269502</v>
      </c>
      <c r="E64" s="54">
        <f t="shared" si="7"/>
        <v>9.4148936170212743</v>
      </c>
      <c r="F64" s="54">
        <f t="shared" si="7"/>
        <v>1.5177304964539005</v>
      </c>
      <c r="G64" s="54">
        <f t="shared" si="7"/>
        <v>8.0070921985815637</v>
      </c>
      <c r="H64" s="54">
        <f t="shared" si="7"/>
        <v>10.042553191489361</v>
      </c>
      <c r="I64" s="54">
        <f t="shared" si="7"/>
        <v>8.8723404255319114</v>
      </c>
      <c r="J64" s="54">
        <f t="shared" si="7"/>
        <v>7.1453900709219855</v>
      </c>
      <c r="K64" s="54">
        <f t="shared" si="7"/>
        <v>7.1418439716312037</v>
      </c>
      <c r="L64" s="54">
        <f t="shared" si="7"/>
        <v>7.365248226950353</v>
      </c>
      <c r="M64" s="54">
        <f t="shared" si="7"/>
        <v>5.5390070921985801</v>
      </c>
      <c r="N64" s="54">
        <f t="shared" si="7"/>
        <v>3.8617021276595755</v>
      </c>
      <c r="O64" s="54">
        <f t="shared" si="7"/>
        <v>6.9645390070921973</v>
      </c>
      <c r="P64" s="54">
        <f t="shared" si="7"/>
        <v>5.0496453900709213</v>
      </c>
      <c r="Q64" s="54">
        <f t="shared" si="7"/>
        <v>8.2092198581560272</v>
      </c>
      <c r="R64" s="54">
        <f t="shared" si="7"/>
        <v>8.5567375886524797</v>
      </c>
      <c r="S64" s="54">
        <f t="shared" si="7"/>
        <v>4.1773049645390081</v>
      </c>
      <c r="T64" s="54">
        <f t="shared" si="7"/>
        <v>4.8758865248226915</v>
      </c>
      <c r="U64" s="54">
        <f t="shared" si="7"/>
        <v>9.2056737588652489</v>
      </c>
      <c r="V64" s="54">
        <f t="shared" si="7"/>
        <v>6.982269503546096</v>
      </c>
      <c r="W64" s="76"/>
      <c r="X64" s="71"/>
    </row>
    <row r="65" spans="1:23" ht="15.75" thickBot="1" x14ac:dyDescent="0.3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5"/>
    </row>
    <row r="66" spans="1:23" ht="45.75" thickBot="1" x14ac:dyDescent="0.3">
      <c r="B66" s="86" t="s">
        <v>46</v>
      </c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74" t="s">
        <v>98</v>
      </c>
    </row>
    <row r="67" spans="1:23" ht="15.75" thickBot="1" x14ac:dyDescent="0.3">
      <c r="B67" s="38"/>
      <c r="C67" s="38">
        <v>1</v>
      </c>
      <c r="D67" s="38">
        <v>2</v>
      </c>
      <c r="E67" s="38">
        <v>3</v>
      </c>
      <c r="F67" s="38">
        <v>4</v>
      </c>
      <c r="G67" s="38">
        <v>5</v>
      </c>
      <c r="H67" s="38">
        <v>6</v>
      </c>
      <c r="I67" s="38">
        <v>7</v>
      </c>
      <c r="J67" s="38">
        <v>8</v>
      </c>
      <c r="K67" s="38">
        <v>9</v>
      </c>
      <c r="L67" s="38">
        <v>10</v>
      </c>
      <c r="M67" s="38">
        <v>11</v>
      </c>
      <c r="N67" s="38">
        <v>12</v>
      </c>
      <c r="O67" s="38">
        <v>13</v>
      </c>
      <c r="P67" s="38">
        <v>14</v>
      </c>
      <c r="Q67" s="38">
        <v>15</v>
      </c>
      <c r="R67" s="38">
        <v>16</v>
      </c>
      <c r="S67" s="38">
        <v>17</v>
      </c>
      <c r="T67" s="38">
        <v>18</v>
      </c>
      <c r="U67" s="38">
        <v>19</v>
      </c>
      <c r="V67" s="38">
        <v>20</v>
      </c>
      <c r="W67" s="75"/>
    </row>
    <row r="68" spans="1:23" x14ac:dyDescent="0.25">
      <c r="B68" s="63" t="s">
        <v>25</v>
      </c>
      <c r="C68" s="49">
        <f t="shared" ref="C68:V68" si="8">C59/C64</f>
        <v>0.13867924528301873</v>
      </c>
      <c r="D68" s="49">
        <f t="shared" si="8"/>
        <v>0.21013412816691493</v>
      </c>
      <c r="E68" s="49">
        <f t="shared" si="8"/>
        <v>0.10621468926553665</v>
      </c>
      <c r="F68" s="49">
        <f t="shared" si="8"/>
        <v>0.1285046728971963</v>
      </c>
      <c r="G68" s="49">
        <f t="shared" si="8"/>
        <v>0.13463241806908766</v>
      </c>
      <c r="H68" s="49">
        <f t="shared" si="8"/>
        <v>0.16596045197740117</v>
      </c>
      <c r="I68" s="49">
        <f t="shared" si="8"/>
        <v>9.1127098321342831E-2</v>
      </c>
      <c r="J68" s="49">
        <f t="shared" si="8"/>
        <v>0.13995037220843676</v>
      </c>
      <c r="K68" s="49">
        <f t="shared" si="8"/>
        <v>7.0009930486593833E-2</v>
      </c>
      <c r="L68" s="49">
        <f t="shared" si="8"/>
        <v>0.38468945594607606</v>
      </c>
      <c r="M68" s="49">
        <f t="shared" si="8"/>
        <v>0.19782330345710628</v>
      </c>
      <c r="N68" s="49">
        <f t="shared" si="8"/>
        <v>3.6730945821854981E-2</v>
      </c>
      <c r="O68" s="49">
        <f t="shared" si="8"/>
        <v>7.179226069246436E-2</v>
      </c>
      <c r="P68" s="49">
        <f t="shared" si="8"/>
        <v>0.39606741573033705</v>
      </c>
      <c r="Q68" s="49">
        <f t="shared" si="8"/>
        <v>0.12570194384449254</v>
      </c>
      <c r="R68" s="49">
        <f t="shared" si="8"/>
        <v>8.9929548280149207E-2</v>
      </c>
      <c r="S68" s="49">
        <f t="shared" si="8"/>
        <v>0.14261460101867574</v>
      </c>
      <c r="T68" s="49">
        <f t="shared" si="8"/>
        <v>0.17090909090909093</v>
      </c>
      <c r="U68" s="49">
        <f t="shared" si="8"/>
        <v>0.13443759630200325</v>
      </c>
      <c r="V68" s="49">
        <f t="shared" si="8"/>
        <v>0.11325545962417477</v>
      </c>
      <c r="W68" s="29">
        <f>AVERAGE(C68:V68)</f>
        <v>0.15245823141509773</v>
      </c>
    </row>
    <row r="69" spans="1:23" x14ac:dyDescent="0.25">
      <c r="B69" s="47" t="s">
        <v>26</v>
      </c>
      <c r="C69" s="49">
        <f t="shared" ref="C69:V69" si="9">C60/C64</f>
        <v>0.22169811320754715</v>
      </c>
      <c r="D69" s="49">
        <f t="shared" si="9"/>
        <v>0.17511177347242929</v>
      </c>
      <c r="E69" s="49">
        <f t="shared" si="9"/>
        <v>9.2655367231638516E-2</v>
      </c>
      <c r="F69" s="49">
        <f t="shared" si="9"/>
        <v>0.12850467289719622</v>
      </c>
      <c r="G69" s="49">
        <f t="shared" si="9"/>
        <v>0.12488928255093014</v>
      </c>
      <c r="H69" s="49">
        <f t="shared" si="9"/>
        <v>0.26942090395480228</v>
      </c>
      <c r="I69" s="49">
        <f t="shared" si="9"/>
        <v>0.12869704236610713</v>
      </c>
      <c r="J69" s="49">
        <f t="shared" si="9"/>
        <v>0.3354838709677419</v>
      </c>
      <c r="K69" s="49">
        <f t="shared" si="9"/>
        <v>8.4905660377358458E-2</v>
      </c>
      <c r="L69" s="49">
        <f t="shared" si="9"/>
        <v>0.1733269138180068</v>
      </c>
      <c r="M69" s="49">
        <f t="shared" si="9"/>
        <v>0.16325224071702937</v>
      </c>
      <c r="N69" s="49">
        <f t="shared" si="9"/>
        <v>0.17263544536271808</v>
      </c>
      <c r="O69" s="49">
        <f t="shared" si="9"/>
        <v>4.7861507128309458E-2</v>
      </c>
      <c r="P69" s="49">
        <f t="shared" si="9"/>
        <v>9.1292134831461123E-3</v>
      </c>
      <c r="Q69" s="49">
        <f t="shared" si="9"/>
        <v>0.15853131749460045</v>
      </c>
      <c r="R69" s="49">
        <f t="shared" si="9"/>
        <v>0.26523000414421893</v>
      </c>
      <c r="S69" s="49">
        <f t="shared" si="9"/>
        <v>0.22241086587436334</v>
      </c>
      <c r="T69" s="49">
        <f t="shared" si="9"/>
        <v>0.38327272727272726</v>
      </c>
      <c r="U69" s="49">
        <f t="shared" si="9"/>
        <v>0.26386748844375957</v>
      </c>
      <c r="V69" s="49">
        <f t="shared" si="9"/>
        <v>4.1645505332656138E-2</v>
      </c>
      <c r="W69" s="29">
        <f t="shared" ref="W69:W72" si="10">AVERAGE(C69:V69)</f>
        <v>0.17312649580486431</v>
      </c>
    </row>
    <row r="70" spans="1:23" x14ac:dyDescent="0.25">
      <c r="B70" s="47" t="s">
        <v>27</v>
      </c>
      <c r="C70" s="49">
        <f t="shared" ref="C70:V70" si="11">C61/C64</f>
        <v>4.7169811320754693E-2</v>
      </c>
      <c r="D70" s="49">
        <f t="shared" si="11"/>
        <v>4.91803278688525E-2</v>
      </c>
      <c r="E70" s="49">
        <f t="shared" si="11"/>
        <v>9.9435028248587506E-2</v>
      </c>
      <c r="F70" s="49">
        <f t="shared" si="11"/>
        <v>0.53971962616822422</v>
      </c>
      <c r="G70" s="49">
        <f t="shared" si="11"/>
        <v>4.6501328609388902E-2</v>
      </c>
      <c r="H70" s="49">
        <f t="shared" si="11"/>
        <v>0.28848870056497178</v>
      </c>
      <c r="I70" s="49">
        <f t="shared" si="11"/>
        <v>0.23621103117506009</v>
      </c>
      <c r="J70" s="49">
        <f t="shared" si="11"/>
        <v>0.135483870967742</v>
      </c>
      <c r="K70" s="49">
        <f t="shared" si="11"/>
        <v>1.5888778550148887E-2</v>
      </c>
      <c r="L70" s="49">
        <f t="shared" si="11"/>
        <v>6.4034665382763603E-2</v>
      </c>
      <c r="M70" s="49">
        <f t="shared" si="11"/>
        <v>0.21702944942381569</v>
      </c>
      <c r="N70" s="49">
        <f t="shared" si="11"/>
        <v>0.11111111111111112</v>
      </c>
      <c r="O70" s="49">
        <f t="shared" si="11"/>
        <v>0.65020366598778023</v>
      </c>
      <c r="P70" s="49">
        <f t="shared" si="11"/>
        <v>5.407303370786512E-2</v>
      </c>
      <c r="Q70" s="49">
        <f t="shared" si="11"/>
        <v>0.15421166306695469</v>
      </c>
      <c r="R70" s="49">
        <f t="shared" si="11"/>
        <v>0.39328636552009943</v>
      </c>
      <c r="S70" s="49">
        <f t="shared" si="11"/>
        <v>0.47028862478777572</v>
      </c>
      <c r="T70" s="49">
        <f t="shared" si="11"/>
        <v>3.7818181818181876E-2</v>
      </c>
      <c r="U70" s="49">
        <f t="shared" si="11"/>
        <v>2.1956856702619442E-2</v>
      </c>
      <c r="V70" s="49">
        <f t="shared" si="11"/>
        <v>0.21787709497206717</v>
      </c>
      <c r="W70" s="29">
        <f t="shared" si="10"/>
        <v>0.19249846079773825</v>
      </c>
    </row>
    <row r="71" spans="1:23" x14ac:dyDescent="0.25">
      <c r="B71" s="47" t="s">
        <v>36</v>
      </c>
      <c r="C71" s="49">
        <f t="shared" ref="C71:V71" si="12">C62/C64</f>
        <v>9.9056603773584995E-2</v>
      </c>
      <c r="D71" s="49">
        <f t="shared" si="12"/>
        <v>0.25037257824143067</v>
      </c>
      <c r="E71" s="49">
        <f t="shared" si="12"/>
        <v>0.13107344632768356</v>
      </c>
      <c r="F71" s="49">
        <f t="shared" si="12"/>
        <v>0.11214953271028043</v>
      </c>
      <c r="G71" s="49">
        <f t="shared" si="12"/>
        <v>5.8458813108946121E-2</v>
      </c>
      <c r="H71" s="49">
        <f t="shared" si="12"/>
        <v>2.3305084745762702E-2</v>
      </c>
      <c r="I71" s="49">
        <f t="shared" si="12"/>
        <v>9.5923261390887193E-2</v>
      </c>
      <c r="J71" s="49">
        <f t="shared" si="12"/>
        <v>5.3598014888337354E-2</v>
      </c>
      <c r="K71" s="49">
        <f t="shared" si="12"/>
        <v>5.0645481628599609E-2</v>
      </c>
      <c r="L71" s="49">
        <f t="shared" si="12"/>
        <v>4.622051035146859E-2</v>
      </c>
      <c r="M71" s="49">
        <f t="shared" si="12"/>
        <v>0.10371318822023042</v>
      </c>
      <c r="N71" s="49">
        <f t="shared" si="12"/>
        <v>3.8567493112947847E-2</v>
      </c>
      <c r="O71" s="49">
        <f t="shared" si="12"/>
        <v>9.4704684317718932E-2</v>
      </c>
      <c r="P71" s="49">
        <f t="shared" si="12"/>
        <v>5.4775280898876559E-2</v>
      </c>
      <c r="Q71" s="49">
        <f t="shared" si="12"/>
        <v>9.8488120950323818E-2</v>
      </c>
      <c r="R71" s="49">
        <f t="shared" si="12"/>
        <v>4.4757563199336832E-2</v>
      </c>
      <c r="S71" s="49">
        <f t="shared" si="12"/>
        <v>0.10186757215619689</v>
      </c>
      <c r="T71" s="49">
        <f t="shared" si="12"/>
        <v>0.16145454545454543</v>
      </c>
      <c r="U71" s="49">
        <f t="shared" si="12"/>
        <v>0.1710323574730353</v>
      </c>
      <c r="V71" s="49">
        <f t="shared" si="12"/>
        <v>0.17978669375317408</v>
      </c>
      <c r="W71" s="29">
        <f t="shared" si="10"/>
        <v>9.8497541335168359E-2</v>
      </c>
    </row>
    <row r="72" spans="1:23" x14ac:dyDescent="0.25">
      <c r="B72" s="64" t="s">
        <v>29</v>
      </c>
      <c r="C72" s="50">
        <f t="shared" ref="C72:V72" si="13">C63/C64</f>
        <v>0.49339622641509445</v>
      </c>
      <c r="D72" s="50">
        <f t="shared" si="13"/>
        <v>0.31520119225037263</v>
      </c>
      <c r="E72" s="50">
        <f t="shared" si="13"/>
        <v>0.57062146892655374</v>
      </c>
      <c r="F72" s="50">
        <f t="shared" si="13"/>
        <v>9.1121495327102842E-2</v>
      </c>
      <c r="G72" s="50">
        <f t="shared" si="13"/>
        <v>0.63551815766164721</v>
      </c>
      <c r="H72" s="50">
        <f t="shared" si="13"/>
        <v>0.25282485875706207</v>
      </c>
      <c r="I72" s="50">
        <f t="shared" si="13"/>
        <v>0.44804156674660278</v>
      </c>
      <c r="J72" s="50">
        <f t="shared" si="13"/>
        <v>0.33548387096774201</v>
      </c>
      <c r="K72" s="50">
        <f t="shared" si="13"/>
        <v>0.77855014895729913</v>
      </c>
      <c r="L72" s="50">
        <f t="shared" si="13"/>
        <v>0.33172845450168514</v>
      </c>
      <c r="M72" s="50">
        <f t="shared" si="13"/>
        <v>0.31818181818181829</v>
      </c>
      <c r="N72" s="50">
        <f t="shared" si="13"/>
        <v>0.640955004591368</v>
      </c>
      <c r="O72" s="50">
        <f t="shared" si="13"/>
        <v>0.13543788187372716</v>
      </c>
      <c r="P72" s="50">
        <f t="shared" si="13"/>
        <v>0.48595505617977519</v>
      </c>
      <c r="Q72" s="50">
        <f t="shared" si="13"/>
        <v>0.46306695464362846</v>
      </c>
      <c r="R72" s="50">
        <f t="shared" si="13"/>
        <v>0.20679651885619549</v>
      </c>
      <c r="S72" s="50">
        <f t="shared" si="13"/>
        <v>6.2818336162988278E-2</v>
      </c>
      <c r="T72" s="50">
        <f t="shared" si="13"/>
        <v>0.2465454545454546</v>
      </c>
      <c r="U72" s="50">
        <f t="shared" si="13"/>
        <v>0.40870570107858245</v>
      </c>
      <c r="V72" s="50">
        <f t="shared" si="13"/>
        <v>0.44743524631792791</v>
      </c>
      <c r="W72" s="29">
        <f t="shared" si="10"/>
        <v>0.38341927064713144</v>
      </c>
    </row>
    <row r="73" spans="1:23" ht="15.75" thickBot="1" x14ac:dyDescent="0.3"/>
    <row r="74" spans="1:23" ht="19.5" thickBot="1" x14ac:dyDescent="0.35">
      <c r="A74" s="42" t="s">
        <v>47</v>
      </c>
      <c r="B74" s="99" t="s">
        <v>48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52"/>
    </row>
    <row r="75" spans="1:23" ht="15.75" thickBot="1" x14ac:dyDescent="0.3">
      <c r="A75" s="40" t="s">
        <v>49</v>
      </c>
      <c r="B75" s="27" t="s">
        <v>4</v>
      </c>
      <c r="C75" s="26">
        <v>1</v>
      </c>
      <c r="D75" s="26">
        <v>2</v>
      </c>
      <c r="E75" s="26">
        <v>3</v>
      </c>
      <c r="F75" s="26">
        <v>4</v>
      </c>
      <c r="G75" s="26">
        <v>5</v>
      </c>
      <c r="H75" s="26">
        <v>6</v>
      </c>
      <c r="I75" s="26">
        <v>7</v>
      </c>
      <c r="J75" s="26">
        <v>8</v>
      </c>
      <c r="K75" s="26">
        <v>9</v>
      </c>
      <c r="L75" s="26">
        <v>10</v>
      </c>
      <c r="M75" s="26">
        <v>11</v>
      </c>
      <c r="N75" s="26">
        <v>12</v>
      </c>
      <c r="O75" s="26">
        <v>13</v>
      </c>
      <c r="P75" s="26">
        <v>14</v>
      </c>
      <c r="Q75" s="26">
        <v>15</v>
      </c>
      <c r="R75" s="26">
        <v>16</v>
      </c>
      <c r="S75" s="26">
        <v>17</v>
      </c>
      <c r="T75" s="26">
        <v>18</v>
      </c>
      <c r="U75" s="26">
        <v>19</v>
      </c>
      <c r="V75" s="26">
        <v>20</v>
      </c>
    </row>
    <row r="76" spans="1:23" x14ac:dyDescent="0.25">
      <c r="A76" s="3">
        <v>1</v>
      </c>
      <c r="B76" s="1" t="s">
        <v>50</v>
      </c>
      <c r="C76" s="44">
        <f t="shared" ref="C76:V76" si="14">C48+0+C52+C53+C54</f>
        <v>4.4751773049645411</v>
      </c>
      <c r="D76" s="44">
        <f t="shared" si="14"/>
        <v>0.10638297872340452</v>
      </c>
      <c r="E76" s="44">
        <f t="shared" si="14"/>
        <v>2.5744680851063837</v>
      </c>
      <c r="F76" s="44">
        <f t="shared" si="14"/>
        <v>0.53900709219858145</v>
      </c>
      <c r="G76" s="44">
        <f t="shared" si="14"/>
        <v>5.0177304964539013</v>
      </c>
      <c r="H76" s="44">
        <f t="shared" si="14"/>
        <v>4.574468085106381</v>
      </c>
      <c r="I76" s="44">
        <f t="shared" si="14"/>
        <v>5.5283687943262416</v>
      </c>
      <c r="J76" s="44">
        <f t="shared" si="14"/>
        <v>2.5460992907801434</v>
      </c>
      <c r="K76" s="44">
        <f t="shared" si="14"/>
        <v>4.8120567375886543</v>
      </c>
      <c r="L76" s="44">
        <f t="shared" si="14"/>
        <v>1.0886524822695041</v>
      </c>
      <c r="M76" s="44">
        <f t="shared" si="14"/>
        <v>3.4858156028368801</v>
      </c>
      <c r="N76" s="44">
        <f t="shared" si="14"/>
        <v>3.195035460992909</v>
      </c>
      <c r="O76" s="44">
        <f t="shared" si="14"/>
        <v>4.7553191489361692</v>
      </c>
      <c r="P76" s="44">
        <f t="shared" si="14"/>
        <v>1.4574468085106378</v>
      </c>
      <c r="Q76" s="44">
        <f t="shared" si="14"/>
        <v>3.226950354609929</v>
      </c>
      <c r="R76" s="44">
        <f t="shared" si="14"/>
        <v>5.7872340425531892</v>
      </c>
      <c r="S76" s="44">
        <f t="shared" si="14"/>
        <v>0.68085106382978622</v>
      </c>
      <c r="T76" s="44">
        <f t="shared" si="14"/>
        <v>1.8404255319148919</v>
      </c>
      <c r="U76" s="44">
        <f t="shared" si="14"/>
        <v>1.3191489361702144</v>
      </c>
      <c r="V76" s="44">
        <f t="shared" si="14"/>
        <v>6.0248226950354589</v>
      </c>
      <c r="W76" s="73"/>
    </row>
    <row r="77" spans="1:23" ht="15.75" thickBot="1" x14ac:dyDescent="0.3">
      <c r="A77" s="41">
        <v>2</v>
      </c>
      <c r="B77" s="25" t="s">
        <v>51</v>
      </c>
      <c r="C77" s="45">
        <f t="shared" ref="C77:V77" si="15">0+C50+C52+C53+0</f>
        <v>2.0141843971631208</v>
      </c>
      <c r="D77" s="45">
        <f t="shared" si="15"/>
        <v>-1.6560283687943258</v>
      </c>
      <c r="E77" s="45">
        <f t="shared" si="15"/>
        <v>-3.0425531914893607</v>
      </c>
      <c r="F77" s="45">
        <f t="shared" si="15"/>
        <v>0.45390070921985803</v>
      </c>
      <c r="G77" s="45">
        <f t="shared" si="15"/>
        <v>8.5106382978724637E-2</v>
      </c>
      <c r="H77" s="45">
        <f t="shared" si="15"/>
        <v>-4.2553191489361653E-2</v>
      </c>
      <c r="I77" s="45">
        <f t="shared" si="15"/>
        <v>0.10283687943262598</v>
      </c>
      <c r="J77" s="45">
        <f t="shared" si="15"/>
        <v>-1.8120567375886509</v>
      </c>
      <c r="K77" s="45">
        <f t="shared" si="15"/>
        <v>0.13120567375886683</v>
      </c>
      <c r="L77" s="45">
        <f t="shared" si="15"/>
        <v>-0.74113475177304855</v>
      </c>
      <c r="M77" s="45">
        <f t="shared" si="15"/>
        <v>1.5319148936170213</v>
      </c>
      <c r="N77" s="45">
        <f t="shared" si="15"/>
        <v>0.10283687943262509</v>
      </c>
      <c r="O77" s="45">
        <f t="shared" si="15"/>
        <v>3.7588652482269524</v>
      </c>
      <c r="P77" s="45">
        <f t="shared" si="15"/>
        <v>0.59574468085106447</v>
      </c>
      <c r="Q77" s="45">
        <f t="shared" si="15"/>
        <v>-0.67730496453900624</v>
      </c>
      <c r="R77" s="45">
        <f t="shared" si="15"/>
        <v>1.4787234042553186</v>
      </c>
      <c r="S77" s="45">
        <f t="shared" si="15"/>
        <v>2.4680851063829792</v>
      </c>
      <c r="T77" s="45">
        <f t="shared" si="15"/>
        <v>-1.26595744680851</v>
      </c>
      <c r="U77" s="45">
        <f t="shared" si="15"/>
        <v>-3.8014184397163104</v>
      </c>
      <c r="V77" s="45">
        <f t="shared" si="15"/>
        <v>2.4858156028368787</v>
      </c>
      <c r="W77" s="73"/>
    </row>
    <row r="78" spans="1:23" ht="15.75" thickBot="1" x14ac:dyDescent="0.3">
      <c r="A78" s="25"/>
      <c r="B78" s="25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</row>
    <row r="79" spans="1:23" ht="15.75" thickBot="1" x14ac:dyDescent="0.3">
      <c r="A79" s="24" t="s">
        <v>52</v>
      </c>
      <c r="B79" s="24" t="s">
        <v>4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</row>
    <row r="80" spans="1:23" x14ac:dyDescent="0.25">
      <c r="A80" s="1">
        <v>1</v>
      </c>
      <c r="B80" s="1" t="s">
        <v>53</v>
      </c>
      <c r="C80" s="44">
        <f t="shared" ref="C80:V80" si="16">C48+C51+C52+C53+C54</f>
        <v>6.1418439716312072</v>
      </c>
      <c r="D80" s="44">
        <f t="shared" si="16"/>
        <v>-0.72695035460992929</v>
      </c>
      <c r="E80" s="44">
        <f t="shared" si="16"/>
        <v>2.5744680851063828</v>
      </c>
      <c r="F80" s="44">
        <f t="shared" si="16"/>
        <v>0.37234042553191488</v>
      </c>
      <c r="G80" s="44">
        <f t="shared" si="16"/>
        <v>4.0177304964539005</v>
      </c>
      <c r="H80" s="44">
        <f t="shared" si="16"/>
        <v>2.5744680851063806</v>
      </c>
      <c r="I80" s="44">
        <f t="shared" si="16"/>
        <v>4.8617021276595747</v>
      </c>
      <c r="J80" s="44">
        <f t="shared" si="16"/>
        <v>1.8794326241134762</v>
      </c>
      <c r="K80" s="44">
        <f t="shared" si="16"/>
        <v>4.9787234042553203</v>
      </c>
      <c r="L80" s="44">
        <f t="shared" si="16"/>
        <v>1.755319148936171</v>
      </c>
      <c r="M80" s="44">
        <f t="shared" si="16"/>
        <v>3.9858156028368796</v>
      </c>
      <c r="N80" s="44">
        <f t="shared" si="16"/>
        <v>2.5283687943262421</v>
      </c>
      <c r="O80" s="44">
        <f t="shared" si="16"/>
        <v>4.4219858156028371</v>
      </c>
      <c r="P80" s="44">
        <f t="shared" si="16"/>
        <v>1.4574468085106378</v>
      </c>
      <c r="Q80" s="44">
        <f t="shared" si="16"/>
        <v>3.3936170212765946</v>
      </c>
      <c r="R80" s="44">
        <f t="shared" si="16"/>
        <v>5.7872340425531892</v>
      </c>
      <c r="S80" s="44">
        <f t="shared" si="16"/>
        <v>1.1808510638297856</v>
      </c>
      <c r="T80" s="44">
        <f t="shared" si="16"/>
        <v>0.34042553191489267</v>
      </c>
      <c r="U80" s="44">
        <f t="shared" si="16"/>
        <v>0.65248226950354882</v>
      </c>
      <c r="V80" s="44">
        <f t="shared" si="16"/>
        <v>5.8581560283687928</v>
      </c>
    </row>
    <row r="81" spans="1:27" x14ac:dyDescent="0.25">
      <c r="A81" s="1">
        <v>2</v>
      </c>
      <c r="B81" s="1" t="s">
        <v>54</v>
      </c>
      <c r="C81" s="44">
        <f t="shared" ref="C81:V81" si="17">C48+C51+C52+C53+C55</f>
        <v>5.641843971631209</v>
      </c>
      <c r="D81" s="44">
        <f t="shared" si="17"/>
        <v>-2.2269503546099294</v>
      </c>
      <c r="E81" s="44">
        <f t="shared" si="17"/>
        <v>7.4468085106383253E-2</v>
      </c>
      <c r="F81" s="44">
        <f t="shared" si="17"/>
        <v>0.37234042553191482</v>
      </c>
      <c r="G81" s="44">
        <f t="shared" si="17"/>
        <v>0.35106382978723372</v>
      </c>
      <c r="H81" s="44">
        <f t="shared" si="17"/>
        <v>1.9078014184397145</v>
      </c>
      <c r="I81" s="44">
        <f t="shared" si="17"/>
        <v>3.5283687943262412</v>
      </c>
      <c r="J81" s="44">
        <f t="shared" si="17"/>
        <v>-0.28723404255319118</v>
      </c>
      <c r="K81" s="44">
        <f t="shared" si="17"/>
        <v>0.31205673758865349</v>
      </c>
      <c r="L81" s="44">
        <f t="shared" si="17"/>
        <v>0.25531914893617103</v>
      </c>
      <c r="M81" s="44">
        <f t="shared" si="17"/>
        <v>3.6524822695035466</v>
      </c>
      <c r="N81" s="44">
        <f t="shared" si="17"/>
        <v>0.86170212765957555</v>
      </c>
      <c r="O81" s="44">
        <f t="shared" si="17"/>
        <v>4.421985815602838</v>
      </c>
      <c r="P81" s="44">
        <f t="shared" si="17"/>
        <v>0.45744680851063801</v>
      </c>
      <c r="Q81" s="44">
        <f t="shared" si="17"/>
        <v>2.726950354609929</v>
      </c>
      <c r="R81" s="44">
        <f t="shared" si="17"/>
        <v>5.287234042553191</v>
      </c>
      <c r="S81" s="44">
        <f t="shared" si="17"/>
        <v>1.3475177304964521</v>
      </c>
      <c r="T81" s="44">
        <f t="shared" si="17"/>
        <v>0.17375886524822615</v>
      </c>
      <c r="U81" s="44">
        <f t="shared" si="17"/>
        <v>-0.18085106382978466</v>
      </c>
      <c r="V81" s="44">
        <f t="shared" si="17"/>
        <v>4.0248226950354606</v>
      </c>
    </row>
    <row r="82" spans="1:27" x14ac:dyDescent="0.25">
      <c r="A82" s="1">
        <v>3</v>
      </c>
      <c r="B82" s="1" t="s">
        <v>55</v>
      </c>
      <c r="C82" s="44">
        <f t="shared" ref="C82:V82" si="18">C48+C51+C52+C53+0</f>
        <v>2.4326241134751783</v>
      </c>
      <c r="D82" s="44">
        <f t="shared" si="18"/>
        <v>-1.2588652482269507</v>
      </c>
      <c r="E82" s="44">
        <f t="shared" si="18"/>
        <v>-2.7978723404255312</v>
      </c>
      <c r="F82" s="44">
        <f t="shared" si="18"/>
        <v>0.51063829787234039</v>
      </c>
      <c r="G82" s="44">
        <f t="shared" si="18"/>
        <v>-1.0709219858156029</v>
      </c>
      <c r="H82" s="44">
        <f t="shared" si="18"/>
        <v>3.5460992907799915E-2</v>
      </c>
      <c r="I82" s="44">
        <f t="shared" si="18"/>
        <v>0.88652482269503619</v>
      </c>
      <c r="J82" s="44">
        <f t="shared" si="18"/>
        <v>-0.51773049645390024</v>
      </c>
      <c r="K82" s="44">
        <f t="shared" si="18"/>
        <v>-0.5815602836879421</v>
      </c>
      <c r="L82" s="44">
        <f t="shared" si="18"/>
        <v>-0.68794326241134607</v>
      </c>
      <c r="M82" s="44">
        <f t="shared" si="18"/>
        <v>2.2234042553191489</v>
      </c>
      <c r="N82" s="44">
        <f t="shared" si="18"/>
        <v>5.3191489361703204E-2</v>
      </c>
      <c r="O82" s="44">
        <f t="shared" si="18"/>
        <v>3.4787234042553199</v>
      </c>
      <c r="P82" s="44">
        <f t="shared" si="18"/>
        <v>-0.99645390070921969</v>
      </c>
      <c r="Q82" s="44">
        <f t="shared" si="18"/>
        <v>-0.40780141843971618</v>
      </c>
      <c r="R82" s="44">
        <f t="shared" si="18"/>
        <v>4.0177304964539005</v>
      </c>
      <c r="S82" s="44">
        <f t="shared" si="18"/>
        <v>1.4432624113475168</v>
      </c>
      <c r="T82" s="44">
        <f t="shared" si="18"/>
        <v>-0.86170212765957477</v>
      </c>
      <c r="U82" s="44">
        <f t="shared" si="18"/>
        <v>-3.1099290780141819</v>
      </c>
      <c r="V82" s="44">
        <f t="shared" si="18"/>
        <v>2.7340425531914887</v>
      </c>
    </row>
    <row r="83" spans="1:27" x14ac:dyDescent="0.25">
      <c r="A83" s="1">
        <v>4</v>
      </c>
      <c r="B83" s="1" t="s">
        <v>56</v>
      </c>
      <c r="C83" s="44">
        <f t="shared" ref="C83:V83" si="19">C49+C51+C52+C53+C54</f>
        <v>6.8085106382978724</v>
      </c>
      <c r="D83" s="44">
        <f t="shared" si="19"/>
        <v>-1.726950354609929</v>
      </c>
      <c r="E83" s="44">
        <f t="shared" si="19"/>
        <v>3.5744680851063819</v>
      </c>
      <c r="F83" s="44">
        <f t="shared" si="19"/>
        <v>0.53900709219858145</v>
      </c>
      <c r="G83" s="44">
        <f t="shared" si="19"/>
        <v>3.8510638297872344</v>
      </c>
      <c r="H83" s="44">
        <f t="shared" si="19"/>
        <v>4.241134751773048</v>
      </c>
      <c r="I83" s="44">
        <f t="shared" si="19"/>
        <v>5.3617021276595738</v>
      </c>
      <c r="J83" s="44">
        <f t="shared" si="19"/>
        <v>2.8794326241134764</v>
      </c>
      <c r="K83" s="44">
        <f t="shared" si="19"/>
        <v>5.4787234042553203</v>
      </c>
      <c r="L83" s="44">
        <f t="shared" si="19"/>
        <v>4.5886524822695041</v>
      </c>
      <c r="M83" s="44">
        <f t="shared" si="19"/>
        <v>3.4858156028368787</v>
      </c>
      <c r="N83" s="44">
        <f t="shared" si="19"/>
        <v>2.5283687943262416</v>
      </c>
      <c r="O83" s="44">
        <f t="shared" si="19"/>
        <v>4.9219858156028371</v>
      </c>
      <c r="P83" s="44">
        <f t="shared" si="19"/>
        <v>3.4574468085106371</v>
      </c>
      <c r="Q83" s="44">
        <f t="shared" si="19"/>
        <v>3.8936170212765937</v>
      </c>
      <c r="R83" s="44">
        <f t="shared" si="19"/>
        <v>6.2872340425531892</v>
      </c>
      <c r="S83" s="44">
        <f t="shared" si="19"/>
        <v>1.5141843971631197</v>
      </c>
      <c r="T83" s="44">
        <f t="shared" si="19"/>
        <v>-0.49290780141843982</v>
      </c>
      <c r="U83" s="44">
        <f t="shared" si="19"/>
        <v>0.48581560283688008</v>
      </c>
      <c r="V83" s="44">
        <f t="shared" si="19"/>
        <v>6.5248226950354589</v>
      </c>
    </row>
    <row r="84" spans="1:27" x14ac:dyDescent="0.25">
      <c r="A84" s="1">
        <v>5</v>
      </c>
      <c r="B84" s="1" t="s">
        <v>57</v>
      </c>
      <c r="C84" s="44">
        <f t="shared" ref="C84:V84" si="20">C49+C51+C52+C53+C55</f>
        <v>6.3085106382978733</v>
      </c>
      <c r="D84" s="44">
        <f t="shared" si="20"/>
        <v>-3.226950354609929</v>
      </c>
      <c r="E84" s="44">
        <f t="shared" si="20"/>
        <v>1.0744680851063824</v>
      </c>
      <c r="F84" s="44">
        <f t="shared" si="20"/>
        <v>0.53900709219858145</v>
      </c>
      <c r="G84" s="44">
        <f t="shared" si="20"/>
        <v>0.18439716312056764</v>
      </c>
      <c r="H84" s="44">
        <f t="shared" si="20"/>
        <v>3.5744680851063815</v>
      </c>
      <c r="I84" s="44">
        <f t="shared" si="20"/>
        <v>4.0283687943262407</v>
      </c>
      <c r="J84" s="44">
        <f t="shared" si="20"/>
        <v>0.71276595744680926</v>
      </c>
      <c r="K84" s="44">
        <f t="shared" si="20"/>
        <v>0.81205673758865327</v>
      </c>
      <c r="L84" s="44">
        <f t="shared" si="20"/>
        <v>3.0886524822695036</v>
      </c>
      <c r="M84" s="44">
        <f t="shared" si="20"/>
        <v>3.1524822695035457</v>
      </c>
      <c r="N84" s="44">
        <f t="shared" si="20"/>
        <v>0.86170212765957488</v>
      </c>
      <c r="O84" s="44">
        <f t="shared" si="20"/>
        <v>4.921985815602838</v>
      </c>
      <c r="P84" s="44">
        <f t="shared" si="20"/>
        <v>2.4574468085106376</v>
      </c>
      <c r="Q84" s="44">
        <f t="shared" si="20"/>
        <v>3.2269503546099281</v>
      </c>
      <c r="R84" s="44">
        <f t="shared" si="20"/>
        <v>5.7872340425531901</v>
      </c>
      <c r="S84" s="44">
        <f t="shared" si="20"/>
        <v>1.6808510638297862</v>
      </c>
      <c r="T84" s="44">
        <f t="shared" si="20"/>
        <v>-0.65957446808510634</v>
      </c>
      <c r="U84" s="44">
        <f t="shared" si="20"/>
        <v>-0.3475177304964534</v>
      </c>
      <c r="V84" s="44">
        <f t="shared" si="20"/>
        <v>4.6914893617021267</v>
      </c>
    </row>
    <row r="85" spans="1:27" x14ac:dyDescent="0.25">
      <c r="A85" s="1">
        <v>6</v>
      </c>
      <c r="B85" s="1" t="s">
        <v>58</v>
      </c>
      <c r="C85" s="44">
        <f t="shared" ref="C85:V85" si="21">C49+C51+C52+C53+0</f>
        <v>3.0992907801418434</v>
      </c>
      <c r="D85" s="44">
        <f t="shared" si="21"/>
        <v>-2.2588652482269502</v>
      </c>
      <c r="E85" s="44">
        <f t="shared" si="21"/>
        <v>-1.7978723404255321</v>
      </c>
      <c r="F85" s="44">
        <f t="shared" si="21"/>
        <v>0.67730496453900702</v>
      </c>
      <c r="G85" s="44">
        <f t="shared" si="21"/>
        <v>-1.237588652482269</v>
      </c>
      <c r="H85" s="44">
        <f t="shared" si="21"/>
        <v>1.702127659574467</v>
      </c>
      <c r="I85" s="44">
        <f t="shared" si="21"/>
        <v>1.3865248226950355</v>
      </c>
      <c r="J85" s="44">
        <f t="shared" si="21"/>
        <v>0.48226950354610015</v>
      </c>
      <c r="K85" s="44">
        <f t="shared" si="21"/>
        <v>-8.1560283687942325E-2</v>
      </c>
      <c r="L85" s="44">
        <f t="shared" si="21"/>
        <v>2.1453900709219864</v>
      </c>
      <c r="M85" s="44">
        <f t="shared" si="21"/>
        <v>1.723404255319148</v>
      </c>
      <c r="N85" s="44">
        <f t="shared" si="21"/>
        <v>5.3191489361702537E-2</v>
      </c>
      <c r="O85" s="44">
        <f t="shared" si="21"/>
        <v>3.9787234042553199</v>
      </c>
      <c r="P85" s="44">
        <f t="shared" si="21"/>
        <v>1.0035460992907799</v>
      </c>
      <c r="Q85" s="44">
        <f t="shared" si="21"/>
        <v>9.2198581560282711E-2</v>
      </c>
      <c r="R85" s="44">
        <f t="shared" si="21"/>
        <v>4.5177304964538996</v>
      </c>
      <c r="S85" s="44">
        <f t="shared" si="21"/>
        <v>1.7765957446808509</v>
      </c>
      <c r="T85" s="44">
        <f t="shared" si="21"/>
        <v>-1.6950354609929073</v>
      </c>
      <c r="U85" s="44">
        <f t="shared" si="21"/>
        <v>-3.2765957446808507</v>
      </c>
      <c r="V85" s="44">
        <f t="shared" si="21"/>
        <v>3.4007092198581552</v>
      </c>
    </row>
    <row r="86" spans="1:27" x14ac:dyDescent="0.25">
      <c r="A86" s="1">
        <v>7</v>
      </c>
      <c r="B86" s="1" t="s">
        <v>59</v>
      </c>
      <c r="C86" s="44">
        <f t="shared" ref="C86:V86" si="22">0+C51+C52+C53+C54</f>
        <v>5.7659574468085122</v>
      </c>
      <c r="D86" s="44">
        <f t="shared" si="22"/>
        <v>-1.2588652482269502</v>
      </c>
      <c r="E86" s="44">
        <f t="shared" si="22"/>
        <v>3.2021276595744683</v>
      </c>
      <c r="F86" s="44">
        <f t="shared" si="22"/>
        <v>0.3439716312056737</v>
      </c>
      <c r="G86" s="44">
        <f t="shared" si="22"/>
        <v>4.9290780141843973</v>
      </c>
      <c r="H86" s="44">
        <f t="shared" si="22"/>
        <v>3.202127659574467</v>
      </c>
      <c r="I86" s="44">
        <f t="shared" si="22"/>
        <v>4.5531914893617023</v>
      </c>
      <c r="J86" s="44">
        <f t="shared" si="22"/>
        <v>2.3156028368794339</v>
      </c>
      <c r="K86" s="44">
        <f t="shared" si="22"/>
        <v>5.2517730496453918</v>
      </c>
      <c r="L86" s="44">
        <f t="shared" si="22"/>
        <v>2.9787234042553195</v>
      </c>
      <c r="M86" s="44">
        <f t="shared" si="22"/>
        <v>2.8900709219858158</v>
      </c>
      <c r="N86" s="44">
        <f t="shared" si="22"/>
        <v>2.3865248226950362</v>
      </c>
      <c r="O86" s="44">
        <f t="shared" si="22"/>
        <v>4.4787234042553203</v>
      </c>
      <c r="P86" s="44">
        <f t="shared" si="22"/>
        <v>3.0035460992907801</v>
      </c>
      <c r="Q86" s="44">
        <f t="shared" si="22"/>
        <v>4.4255319148936163</v>
      </c>
      <c r="R86" s="44">
        <f t="shared" si="22"/>
        <v>5.5177304964538987</v>
      </c>
      <c r="S86" s="44">
        <f t="shared" si="22"/>
        <v>1.7765957446808498</v>
      </c>
      <c r="T86" s="44">
        <f t="shared" si="22"/>
        <v>0.30496453900709175</v>
      </c>
      <c r="U86" s="44">
        <f t="shared" si="22"/>
        <v>1.7234042553191515</v>
      </c>
      <c r="V86" s="44">
        <f t="shared" si="22"/>
        <v>5.7340425531914878</v>
      </c>
    </row>
    <row r="87" spans="1:27" x14ac:dyDescent="0.25">
      <c r="A87" s="1">
        <v>8</v>
      </c>
      <c r="B87" s="1" t="s">
        <v>60</v>
      </c>
      <c r="C87" s="44">
        <f t="shared" ref="C87:V87" si="23">0+C51+C52+C53+C55</f>
        <v>5.2659574468085131</v>
      </c>
      <c r="D87" s="44">
        <f t="shared" si="23"/>
        <v>-2.7588652482269502</v>
      </c>
      <c r="E87" s="44">
        <f t="shared" si="23"/>
        <v>0.70212765957446877</v>
      </c>
      <c r="F87" s="44">
        <f t="shared" si="23"/>
        <v>0.34397163120567364</v>
      </c>
      <c r="G87" s="44">
        <f t="shared" si="23"/>
        <v>1.262411347517731</v>
      </c>
      <c r="H87" s="44">
        <f t="shared" si="23"/>
        <v>2.5354609929078009</v>
      </c>
      <c r="I87" s="44">
        <f t="shared" si="23"/>
        <v>3.2198581560283692</v>
      </c>
      <c r="J87" s="44">
        <f t="shared" si="23"/>
        <v>0.14893617021276656</v>
      </c>
      <c r="K87" s="44">
        <f t="shared" si="23"/>
        <v>0.58510638297872464</v>
      </c>
      <c r="L87" s="44">
        <f t="shared" si="23"/>
        <v>1.4787234042553195</v>
      </c>
      <c r="M87" s="44">
        <f t="shared" si="23"/>
        <v>2.5567375886524824</v>
      </c>
      <c r="N87" s="44">
        <f t="shared" si="23"/>
        <v>0.71985815602836967</v>
      </c>
      <c r="O87" s="44">
        <f t="shared" si="23"/>
        <v>4.4787234042553212</v>
      </c>
      <c r="P87" s="44">
        <f t="shared" si="23"/>
        <v>2.0035460992907801</v>
      </c>
      <c r="Q87" s="44">
        <f t="shared" si="23"/>
        <v>3.7588652482269511</v>
      </c>
      <c r="R87" s="44">
        <f t="shared" si="23"/>
        <v>5.0177304964539005</v>
      </c>
      <c r="S87" s="44">
        <f t="shared" si="23"/>
        <v>1.9432624113475163</v>
      </c>
      <c r="T87" s="44">
        <f t="shared" si="23"/>
        <v>0.13829787234042523</v>
      </c>
      <c r="U87" s="44">
        <f t="shared" si="23"/>
        <v>0.89007092198581805</v>
      </c>
      <c r="V87" s="44">
        <f t="shared" si="23"/>
        <v>3.9007092198581552</v>
      </c>
    </row>
    <row r="88" spans="1:27" x14ac:dyDescent="0.25">
      <c r="A88" s="1">
        <v>9</v>
      </c>
      <c r="B88" s="1" t="s">
        <v>61</v>
      </c>
      <c r="C88" s="44">
        <f t="shared" ref="C88:V88" si="24">0+C51+C52+C53+0</f>
        <v>2.0567375886524828</v>
      </c>
      <c r="D88" s="44">
        <f t="shared" si="24"/>
        <v>-1.7907801418439715</v>
      </c>
      <c r="E88" s="44">
        <f t="shared" si="24"/>
        <v>-2.1702127659574457</v>
      </c>
      <c r="F88" s="44">
        <f t="shared" si="24"/>
        <v>0.48226950354609921</v>
      </c>
      <c r="G88" s="44">
        <f t="shared" si="24"/>
        <v>-0.15957446808510561</v>
      </c>
      <c r="H88" s="44">
        <f t="shared" si="24"/>
        <v>0.66312056737588632</v>
      </c>
      <c r="I88" s="44">
        <f t="shared" si="24"/>
        <v>0.57801418439716445</v>
      </c>
      <c r="J88" s="44">
        <f t="shared" si="24"/>
        <v>-8.1560283687942492E-2</v>
      </c>
      <c r="K88" s="44">
        <f t="shared" si="24"/>
        <v>-0.30851063829787095</v>
      </c>
      <c r="L88" s="44">
        <f t="shared" si="24"/>
        <v>0.53546099290780247</v>
      </c>
      <c r="M88" s="44">
        <f t="shared" si="24"/>
        <v>1.1276595744680851</v>
      </c>
      <c r="N88" s="44">
        <f t="shared" si="24"/>
        <v>-8.8652482269502786E-2</v>
      </c>
      <c r="O88" s="44">
        <f t="shared" si="24"/>
        <v>3.5354609929078031</v>
      </c>
      <c r="P88" s="44">
        <f t="shared" si="24"/>
        <v>0.5496453900709225</v>
      </c>
      <c r="Q88" s="44">
        <f t="shared" si="24"/>
        <v>0.62411347517730575</v>
      </c>
      <c r="R88" s="44">
        <f t="shared" si="24"/>
        <v>3.7482269503546095</v>
      </c>
      <c r="S88" s="44">
        <f t="shared" si="24"/>
        <v>2.039007092198581</v>
      </c>
      <c r="T88" s="44">
        <f t="shared" si="24"/>
        <v>-0.89716312056737568</v>
      </c>
      <c r="U88" s="44">
        <f t="shared" si="24"/>
        <v>-2.0390070921985792</v>
      </c>
      <c r="V88" s="44">
        <f t="shared" si="24"/>
        <v>2.6099290780141837</v>
      </c>
    </row>
    <row r="89" spans="1:27" ht="15.75" thickBot="1" x14ac:dyDescent="0.3"/>
    <row r="90" spans="1:27" ht="19.5" thickBot="1" x14ac:dyDescent="0.35">
      <c r="A90" s="100" t="s">
        <v>62</v>
      </c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52"/>
    </row>
    <row r="91" spans="1:27" ht="15.75" thickBot="1" x14ac:dyDescent="0.3">
      <c r="A91" s="27" t="s">
        <v>52</v>
      </c>
      <c r="B91" s="27" t="s">
        <v>4</v>
      </c>
      <c r="C91" s="38">
        <v>1</v>
      </c>
      <c r="D91" s="38">
        <v>2</v>
      </c>
      <c r="E91" s="38">
        <v>3</v>
      </c>
      <c r="F91" s="38">
        <v>4</v>
      </c>
      <c r="G91" s="38">
        <v>5</v>
      </c>
      <c r="H91" s="38">
        <v>6</v>
      </c>
      <c r="I91" s="38">
        <v>7</v>
      </c>
      <c r="J91" s="38">
        <v>8</v>
      </c>
      <c r="K91" s="38">
        <v>9</v>
      </c>
      <c r="L91" s="38">
        <v>10</v>
      </c>
      <c r="M91" s="38">
        <v>11</v>
      </c>
      <c r="N91" s="38">
        <v>12</v>
      </c>
      <c r="O91" s="38">
        <v>13</v>
      </c>
      <c r="P91" s="38">
        <v>14</v>
      </c>
      <c r="Q91" s="38">
        <v>15</v>
      </c>
      <c r="R91" s="38">
        <v>16</v>
      </c>
      <c r="S91" s="38">
        <v>17</v>
      </c>
      <c r="T91" s="38">
        <v>18</v>
      </c>
      <c r="U91" s="38">
        <v>19</v>
      </c>
      <c r="V91" s="38">
        <v>20</v>
      </c>
      <c r="AA91">
        <f xml:space="preserve"> EXP(-3) / EXP(-3)+EXP(0)+EXP(-1)+EXP(3.75)</f>
        <v>44.888961441234223</v>
      </c>
    </row>
    <row r="92" spans="1:27" x14ac:dyDescent="0.25">
      <c r="A92" s="1">
        <v>1</v>
      </c>
      <c r="B92" s="1" t="s">
        <v>53</v>
      </c>
      <c r="C92" s="72">
        <f>EXP(C80)/(EXP(C80)+EXP(C$76)+EXP(C$77))</f>
        <v>0.8298781587711761</v>
      </c>
      <c r="D92" s="72">
        <f t="shared" ref="D92:V92" si="25">EXP(D80)/(EXP(D80)+EXP(D$76)+EXP(D$77))</f>
        <v>0.27057056396593565</v>
      </c>
      <c r="E92" s="72">
        <f t="shared" si="25"/>
        <v>0.49909278556602699</v>
      </c>
      <c r="F92" s="72">
        <f t="shared" si="25"/>
        <v>0.30615315473606003</v>
      </c>
      <c r="G92" s="72">
        <f t="shared" si="25"/>
        <v>0.26753175582845057</v>
      </c>
      <c r="H92" s="72">
        <f t="shared" si="25"/>
        <v>0.11817430887004046</v>
      </c>
      <c r="I92" s="72">
        <f t="shared" si="25"/>
        <v>0.33825959088810642</v>
      </c>
      <c r="J92" s="72">
        <f t="shared" si="25"/>
        <v>0.33639804528988454</v>
      </c>
      <c r="K92" s="72">
        <f t="shared" si="25"/>
        <v>0.53927846606186314</v>
      </c>
      <c r="L92" s="72">
        <f t="shared" si="25"/>
        <v>0.62664741064019236</v>
      </c>
      <c r="M92" s="72">
        <f t="shared" si="25"/>
        <v>0.59084603571975702</v>
      </c>
      <c r="N92" s="72">
        <f t="shared" si="25"/>
        <v>0.32936285209858324</v>
      </c>
      <c r="O92" s="72">
        <f t="shared" si="25"/>
        <v>0.34354186253322916</v>
      </c>
      <c r="P92" s="72">
        <f t="shared" si="25"/>
        <v>0.41280650971150168</v>
      </c>
      <c r="Q92" s="72">
        <f t="shared" si="25"/>
        <v>0.53661214067954366</v>
      </c>
      <c r="R92" s="72">
        <f t="shared" si="25"/>
        <v>0.4966590806704631</v>
      </c>
      <c r="S92" s="72">
        <f t="shared" si="25"/>
        <v>0.19123080669067199</v>
      </c>
      <c r="T92" s="72">
        <f t="shared" si="25"/>
        <v>0.17598504576442769</v>
      </c>
      <c r="U92" s="72">
        <f t="shared" si="25"/>
        <v>0.33791008414815521</v>
      </c>
      <c r="V92" s="72">
        <f t="shared" si="25"/>
        <v>0.45133081839071321</v>
      </c>
    </row>
    <row r="93" spans="1:27" x14ac:dyDescent="0.25">
      <c r="A93" s="1">
        <v>2</v>
      </c>
      <c r="B93" s="1" t="s">
        <v>54</v>
      </c>
      <c r="C93" s="72">
        <f t="shared" ref="C93:V93" si="26">EXP(C81)/(EXP(C81)+EXP(C$76)+EXP(C$77))</f>
        <v>0.74739446695371758</v>
      </c>
      <c r="D93" s="72">
        <f t="shared" si="26"/>
        <v>7.6439996012710149E-2</v>
      </c>
      <c r="E93" s="72">
        <f t="shared" si="26"/>
        <v>7.560417455973259E-2</v>
      </c>
      <c r="F93" s="72">
        <f t="shared" si="26"/>
        <v>0.30615315473606003</v>
      </c>
      <c r="G93" s="72">
        <f t="shared" si="26"/>
        <v>9.249911098620462E-3</v>
      </c>
      <c r="H93" s="72">
        <f t="shared" si="26"/>
        <v>6.4374340502589597E-2</v>
      </c>
      <c r="I93" s="72">
        <f t="shared" si="26"/>
        <v>0.11874244994652224</v>
      </c>
      <c r="J93" s="72">
        <f t="shared" si="26"/>
        <v>5.4885647005195187E-2</v>
      </c>
      <c r="K93" s="72">
        <f t="shared" si="26"/>
        <v>1.0887115846207329E-2</v>
      </c>
      <c r="L93" s="72">
        <f t="shared" si="26"/>
        <v>0.2724675231334317</v>
      </c>
      <c r="M93" s="72">
        <f t="shared" si="26"/>
        <v>0.50853182411196507</v>
      </c>
      <c r="N93" s="72">
        <f t="shared" si="26"/>
        <v>8.4886358153509353E-2</v>
      </c>
      <c r="O93" s="72">
        <f t="shared" si="26"/>
        <v>0.34354186253322944</v>
      </c>
      <c r="P93" s="72">
        <f t="shared" si="26"/>
        <v>0.20548229306574617</v>
      </c>
      <c r="Q93" s="72">
        <f t="shared" si="26"/>
        <v>0.37286263553288079</v>
      </c>
      <c r="R93" s="72">
        <f t="shared" si="26"/>
        <v>0.37440528609541618</v>
      </c>
      <c r="S93" s="72">
        <f t="shared" si="26"/>
        <v>0.21834009934610954</v>
      </c>
      <c r="T93" s="72">
        <f t="shared" si="26"/>
        <v>0.15310453825808476</v>
      </c>
      <c r="U93" s="72">
        <f t="shared" si="26"/>
        <v>0.18153905544350338</v>
      </c>
      <c r="V93" s="72">
        <f t="shared" si="26"/>
        <v>0.116229737451</v>
      </c>
    </row>
    <row r="94" spans="1:27" x14ac:dyDescent="0.25">
      <c r="A94" s="1">
        <v>3</v>
      </c>
      <c r="B94" s="1" t="s">
        <v>55</v>
      </c>
      <c r="C94" s="72">
        <f t="shared" ref="C94:V94" si="27">EXP(C82)/(EXP(C82)+EXP(C$76)+EXP(C$77))</f>
        <v>0.10674246595080118</v>
      </c>
      <c r="D94" s="72">
        <f t="shared" si="27"/>
        <v>0.17892546059383932</v>
      </c>
      <c r="E94" s="72">
        <f t="shared" si="27"/>
        <v>4.6051269102567859E-3</v>
      </c>
      <c r="F94" s="72">
        <f t="shared" si="27"/>
        <v>0.33629078717841315</v>
      </c>
      <c r="G94" s="72">
        <f t="shared" si="27"/>
        <v>2.2471694095330536E-3</v>
      </c>
      <c r="H94" s="72">
        <f t="shared" si="27"/>
        <v>1.0468708002593863E-2</v>
      </c>
      <c r="I94" s="72">
        <f t="shared" si="27"/>
        <v>9.5064105184546749E-3</v>
      </c>
      <c r="J94" s="72">
        <f t="shared" si="27"/>
        <v>4.4084953700871767E-2</v>
      </c>
      <c r="K94" s="72">
        <f t="shared" si="27"/>
        <v>4.4835548023474748E-3</v>
      </c>
      <c r="L94" s="72">
        <f t="shared" si="27"/>
        <v>0.12726042479950811</v>
      </c>
      <c r="M94" s="72">
        <f t="shared" si="27"/>
        <v>0.19861910629184962</v>
      </c>
      <c r="N94" s="72">
        <f t="shared" si="27"/>
        <v>3.9686622666723528E-2</v>
      </c>
      <c r="O94" s="72">
        <f t="shared" si="27"/>
        <v>0.16926963398307673</v>
      </c>
      <c r="P94" s="72">
        <f t="shared" si="27"/>
        <v>5.6985967132542344E-2</v>
      </c>
      <c r="Q94" s="72">
        <f t="shared" si="27"/>
        <v>2.5216735080227985E-2</v>
      </c>
      <c r="R94" s="72">
        <f t="shared" si="27"/>
        <v>0.14394942653139428</v>
      </c>
      <c r="S94" s="72">
        <f t="shared" si="27"/>
        <v>0.23512032678146044</v>
      </c>
      <c r="T94" s="72">
        <f t="shared" si="27"/>
        <v>6.0317639519115555E-2</v>
      </c>
      <c r="U94" s="72">
        <f t="shared" si="27"/>
        <v>1.1715789210425417E-2</v>
      </c>
      <c r="V94" s="72">
        <f t="shared" si="27"/>
        <v>3.4911330196680114E-2</v>
      </c>
    </row>
    <row r="95" spans="1:27" x14ac:dyDescent="0.25">
      <c r="A95" s="1">
        <v>4</v>
      </c>
      <c r="B95" s="1" t="s">
        <v>56</v>
      </c>
      <c r="C95" s="72">
        <f>EXP(C83)/(EXP(C83)+EXP(C$76)+EXP(C$77))</f>
        <v>0.904773870036786</v>
      </c>
      <c r="D95" s="72">
        <f t="shared" ref="D95:V95" si="28">EXP(D83)/(EXP(D83)+EXP(D$76)+EXP(D$77))</f>
        <v>0.12007398824901797</v>
      </c>
      <c r="E95" s="72">
        <f t="shared" si="28"/>
        <v>0.73034450315801169</v>
      </c>
      <c r="F95" s="72">
        <f t="shared" si="28"/>
        <v>0.34265179744716623</v>
      </c>
      <c r="G95" s="72">
        <f t="shared" si="28"/>
        <v>0.23616007584516766</v>
      </c>
      <c r="H95" s="72">
        <f t="shared" si="28"/>
        <v>0.41504037759740214</v>
      </c>
      <c r="I95" s="72">
        <f t="shared" si="28"/>
        <v>0.457339044342495</v>
      </c>
      <c r="J95" s="72">
        <f t="shared" si="28"/>
        <v>0.5794735434894791</v>
      </c>
      <c r="K95" s="72">
        <f t="shared" si="28"/>
        <v>0.65868469442216881</v>
      </c>
      <c r="L95" s="72">
        <f t="shared" si="28"/>
        <v>0.96614391705420111</v>
      </c>
      <c r="M95" s="72">
        <f t="shared" si="28"/>
        <v>0.46691440274861479</v>
      </c>
      <c r="N95" s="72">
        <f t="shared" si="28"/>
        <v>0.32936285209858313</v>
      </c>
      <c r="O95" s="72">
        <f t="shared" si="28"/>
        <v>0.46317929003705927</v>
      </c>
      <c r="P95" s="72">
        <f t="shared" si="28"/>
        <v>0.83856974881427804</v>
      </c>
      <c r="Q95" s="72">
        <f t="shared" si="28"/>
        <v>0.6562689456959897</v>
      </c>
      <c r="R95" s="72">
        <f t="shared" si="28"/>
        <v>0.61931366952611522</v>
      </c>
      <c r="S95" s="72">
        <f t="shared" si="28"/>
        <v>0.24811348977268227</v>
      </c>
      <c r="T95" s="72">
        <f t="shared" si="28"/>
        <v>8.493390069595963E-2</v>
      </c>
      <c r="U95" s="72">
        <f t="shared" si="28"/>
        <v>0.30168471825407933</v>
      </c>
      <c r="V95" s="72">
        <f t="shared" si="28"/>
        <v>0.6157083402525424</v>
      </c>
    </row>
    <row r="96" spans="1:27" x14ac:dyDescent="0.25">
      <c r="A96" s="1">
        <v>5</v>
      </c>
      <c r="B96" s="1" t="s">
        <v>57</v>
      </c>
      <c r="C96" s="72">
        <f t="shared" ref="C96:V96" si="29">EXP(C84)/(EXP(C84)+EXP(C$76)+EXP(C$77))</f>
        <v>0.85213315998907391</v>
      </c>
      <c r="D96" s="72">
        <f t="shared" si="29"/>
        <v>2.954846390113584E-2</v>
      </c>
      <c r="E96" s="72">
        <f t="shared" si="29"/>
        <v>0.18188491556453881</v>
      </c>
      <c r="F96" s="72">
        <f t="shared" si="29"/>
        <v>0.34265179744716623</v>
      </c>
      <c r="G96" s="72">
        <f t="shared" si="29"/>
        <v>7.8410151817447423E-3</v>
      </c>
      <c r="H96" s="72">
        <f t="shared" si="29"/>
        <v>0.26701240129654774</v>
      </c>
      <c r="I96" s="72">
        <f t="shared" si="29"/>
        <v>0.18177122836443788</v>
      </c>
      <c r="J96" s="72">
        <f t="shared" si="29"/>
        <v>0.13633686239331136</v>
      </c>
      <c r="K96" s="72">
        <f t="shared" si="29"/>
        <v>1.7823934306760304E-2</v>
      </c>
      <c r="L96" s="72">
        <f t="shared" si="29"/>
        <v>0.86426724533033372</v>
      </c>
      <c r="M96" s="72">
        <f t="shared" si="29"/>
        <v>0.38559436821892262</v>
      </c>
      <c r="N96" s="72">
        <f t="shared" si="29"/>
        <v>8.4886358153509311E-2</v>
      </c>
      <c r="O96" s="72">
        <f t="shared" si="29"/>
        <v>0.46317929003705949</v>
      </c>
      <c r="P96" s="72">
        <f t="shared" si="29"/>
        <v>0.65647497054908388</v>
      </c>
      <c r="Q96" s="72">
        <f t="shared" si="29"/>
        <v>0.49501128648657583</v>
      </c>
      <c r="R96" s="72">
        <f t="shared" si="29"/>
        <v>0.49665908067046327</v>
      </c>
      <c r="S96" s="72">
        <f t="shared" si="29"/>
        <v>0.28048997658235769</v>
      </c>
      <c r="T96" s="72">
        <f t="shared" si="29"/>
        <v>7.2844811406451215E-2</v>
      </c>
      <c r="U96" s="72">
        <f t="shared" si="29"/>
        <v>0.15807497315564251</v>
      </c>
      <c r="V96" s="72">
        <f t="shared" si="29"/>
        <v>0.20392165142576382</v>
      </c>
    </row>
    <row r="97" spans="1:22" x14ac:dyDescent="0.25">
      <c r="A97" s="1">
        <v>6</v>
      </c>
      <c r="B97" s="1" t="s">
        <v>58</v>
      </c>
      <c r="C97" s="72">
        <f t="shared" ref="C97:V97" si="30">EXP(C85)/(EXP(C85)+EXP(C$76)+EXP(C$77))</f>
        <v>0.1888056955080159</v>
      </c>
      <c r="D97" s="72">
        <f t="shared" si="30"/>
        <v>7.4217139686025571E-2</v>
      </c>
      <c r="E97" s="72">
        <f t="shared" si="30"/>
        <v>1.241975643408838E-2</v>
      </c>
      <c r="F97" s="72">
        <f t="shared" si="30"/>
        <v>0.37444338268091576</v>
      </c>
      <c r="G97" s="72">
        <f t="shared" si="30"/>
        <v>1.9028442841146644E-3</v>
      </c>
      <c r="H97" s="72">
        <f t="shared" si="30"/>
        <v>5.3041828442821022E-2</v>
      </c>
      <c r="I97" s="72">
        <f t="shared" si="30"/>
        <v>1.5577355511490108E-2</v>
      </c>
      <c r="J97" s="72">
        <f t="shared" si="30"/>
        <v>0.1113969665778184</v>
      </c>
      <c r="K97" s="72">
        <f t="shared" si="30"/>
        <v>7.370693937402543E-3</v>
      </c>
      <c r="L97" s="72">
        <f t="shared" si="30"/>
        <v>0.71257673985595493</v>
      </c>
      <c r="M97" s="72">
        <f t="shared" si="30"/>
        <v>0.13068139791153033</v>
      </c>
      <c r="N97" s="72">
        <f t="shared" si="30"/>
        <v>3.9686622666723501E-2</v>
      </c>
      <c r="O97" s="72">
        <f t="shared" si="30"/>
        <v>0.25146533619282624</v>
      </c>
      <c r="P97" s="72">
        <f t="shared" si="30"/>
        <v>0.30868459982619662</v>
      </c>
      <c r="Q97" s="72">
        <f t="shared" si="30"/>
        <v>4.090619804666687E-2</v>
      </c>
      <c r="R97" s="72">
        <f t="shared" si="30"/>
        <v>0.21706252018874508</v>
      </c>
      <c r="S97" s="72">
        <f t="shared" si="30"/>
        <v>0.30021215840948895</v>
      </c>
      <c r="T97" s="72">
        <f t="shared" si="30"/>
        <v>2.7139495322156645E-2</v>
      </c>
      <c r="U97" s="72">
        <f t="shared" si="30"/>
        <v>9.9350705555034721E-3</v>
      </c>
      <c r="V97" s="72">
        <f t="shared" si="30"/>
        <v>6.5820215414294489E-2</v>
      </c>
    </row>
    <row r="98" spans="1:22" x14ac:dyDescent="0.25">
      <c r="A98" s="1">
        <v>7</v>
      </c>
      <c r="B98" s="1" t="s">
        <v>59</v>
      </c>
      <c r="C98" s="72">
        <f t="shared" ref="C98:V98" si="31">EXP(C86)/(EXP(C86)+EXP(C$76)+EXP(C$77))</f>
        <v>0.77010027093516509</v>
      </c>
      <c r="D98" s="72">
        <f t="shared" si="31"/>
        <v>0.1789254605938394</v>
      </c>
      <c r="E98" s="72">
        <f t="shared" si="31"/>
        <v>0.65113471529178557</v>
      </c>
      <c r="F98" s="72">
        <f t="shared" si="31"/>
        <v>0.30016031670601317</v>
      </c>
      <c r="G98" s="72">
        <f t="shared" si="31"/>
        <v>0.47605977061550375</v>
      </c>
      <c r="H98" s="72">
        <f t="shared" si="31"/>
        <v>0.20066005598921899</v>
      </c>
      <c r="I98" s="72">
        <f t="shared" si="31"/>
        <v>0.27297704095238778</v>
      </c>
      <c r="J98" s="72">
        <f t="shared" si="31"/>
        <v>0.43949368179816378</v>
      </c>
      <c r="K98" s="72">
        <f t="shared" si="31"/>
        <v>0.60599016959228624</v>
      </c>
      <c r="L98" s="72">
        <f t="shared" si="31"/>
        <v>0.85084767795549443</v>
      </c>
      <c r="M98" s="72">
        <f t="shared" si="31"/>
        <v>0.32557212090599835</v>
      </c>
      <c r="N98" s="72">
        <f t="shared" si="31"/>
        <v>0.29882232207863701</v>
      </c>
      <c r="O98" s="72">
        <f t="shared" si="31"/>
        <v>0.35644848244809585</v>
      </c>
      <c r="P98" s="72">
        <f t="shared" si="31"/>
        <v>0.76740641611567373</v>
      </c>
      <c r="Q98" s="72">
        <f t="shared" si="31"/>
        <v>0.76470067290021415</v>
      </c>
      <c r="R98" s="72">
        <f t="shared" si="31"/>
        <v>0.42975092992273228</v>
      </c>
      <c r="S98" s="72">
        <f t="shared" si="31"/>
        <v>0.30021215840948878</v>
      </c>
      <c r="T98" s="72">
        <f t="shared" si="31"/>
        <v>0.17090163488838428</v>
      </c>
      <c r="U98" s="72">
        <f t="shared" si="31"/>
        <v>0.59827925690097961</v>
      </c>
      <c r="V98" s="72">
        <f t="shared" si="31"/>
        <v>0.42081989332993869</v>
      </c>
    </row>
    <row r="99" spans="1:22" x14ac:dyDescent="0.25">
      <c r="A99" s="1">
        <v>8</v>
      </c>
      <c r="B99" s="1" t="s">
        <v>60</v>
      </c>
      <c r="C99" s="72">
        <f t="shared" ref="C99:V99" si="32">EXP(C87)/(EXP(C87)+EXP(C$76)+EXP(C$77))</f>
        <v>0.67015307540969848</v>
      </c>
      <c r="D99" s="72">
        <f t="shared" si="32"/>
        <v>4.6369047455462289E-2</v>
      </c>
      <c r="E99" s="72">
        <f t="shared" si="32"/>
        <v>0.13285253590754073</v>
      </c>
      <c r="F99" s="72">
        <f t="shared" si="32"/>
        <v>0.30016031670601317</v>
      </c>
      <c r="G99" s="72">
        <f t="shared" si="32"/>
        <v>2.2698400078353657E-2</v>
      </c>
      <c r="H99" s="72">
        <f t="shared" si="32"/>
        <v>0.11416956730886711</v>
      </c>
      <c r="I99" s="72">
        <f t="shared" si="32"/>
        <v>9.0059905764152307E-2</v>
      </c>
      <c r="J99" s="72">
        <f t="shared" si="32"/>
        <v>8.2422102699950581E-2</v>
      </c>
      <c r="K99" s="72">
        <f t="shared" si="32"/>
        <v>1.4256562873304308E-2</v>
      </c>
      <c r="L99" s="72">
        <f t="shared" si="32"/>
        <v>0.56002537523654339</v>
      </c>
      <c r="M99" s="72">
        <f t="shared" si="32"/>
        <v>0.25700112437036721</v>
      </c>
      <c r="N99" s="72">
        <f t="shared" si="32"/>
        <v>7.4496978523305488E-2</v>
      </c>
      <c r="O99" s="72">
        <f t="shared" si="32"/>
        <v>0.35644848244809602</v>
      </c>
      <c r="P99" s="72">
        <f t="shared" si="32"/>
        <v>0.5482800734951665</v>
      </c>
      <c r="Q99" s="72">
        <f t="shared" si="32"/>
        <v>0.62526568581771103</v>
      </c>
      <c r="R99" s="72">
        <f t="shared" si="32"/>
        <v>0.31370222018740324</v>
      </c>
      <c r="S99" s="72">
        <f t="shared" si="32"/>
        <v>0.33634587002392979</v>
      </c>
      <c r="T99" s="72">
        <f t="shared" si="32"/>
        <v>0.14856288439891313</v>
      </c>
      <c r="U99" s="72">
        <f t="shared" si="32"/>
        <v>0.39292516841282804</v>
      </c>
      <c r="V99" s="72">
        <f t="shared" si="32"/>
        <v>0.10407528148039707</v>
      </c>
    </row>
    <row r="100" spans="1:22" x14ac:dyDescent="0.25">
      <c r="A100" s="1">
        <v>9</v>
      </c>
      <c r="B100" s="1" t="s">
        <v>61</v>
      </c>
      <c r="C100" s="72">
        <f>EXP(C88)/(EXP(C88)+EXP(C$76)+EXP(C$77))</f>
        <v>7.5834181180889845E-2</v>
      </c>
      <c r="D100" s="72">
        <f t="shared" ref="D100:V100" si="33">EXP(D88)/(EXP(D88)+EXP(D$76)+EXP(D$77))</f>
        <v>0.11349182974300527</v>
      </c>
      <c r="E100" s="72">
        <f t="shared" si="33"/>
        <v>8.5918714139721405E-3</v>
      </c>
      <c r="F100" s="72">
        <f t="shared" si="33"/>
        <v>0.32998858387996272</v>
      </c>
      <c r="G100" s="72">
        <f t="shared" si="33"/>
        <v>5.5715953167711132E-3</v>
      </c>
      <c r="H100" s="72">
        <f t="shared" si="33"/>
        <v>1.943256415353898E-2</v>
      </c>
      <c r="I100" s="72">
        <f t="shared" si="33"/>
        <v>7.0005063639896935E-3</v>
      </c>
      <c r="J100" s="72">
        <f t="shared" si="33"/>
        <v>6.6584396039393437E-2</v>
      </c>
      <c r="K100" s="72">
        <f t="shared" si="33"/>
        <v>5.8829548916798386E-3</v>
      </c>
      <c r="L100" s="72">
        <f t="shared" si="33"/>
        <v>0.3313695340573326</v>
      </c>
      <c r="M100" s="72">
        <f t="shared" si="33"/>
        <v>7.6513280930811362E-2</v>
      </c>
      <c r="N100" s="72">
        <f t="shared" si="33"/>
        <v>3.462002637918473E-2</v>
      </c>
      <c r="O100" s="72">
        <f t="shared" si="33"/>
        <v>0.17739827987084961</v>
      </c>
      <c r="P100" s="72">
        <f t="shared" si="33"/>
        <v>0.22094345411695213</v>
      </c>
      <c r="Q100" s="72">
        <f t="shared" si="33"/>
        <v>6.7685868002732255E-2</v>
      </c>
      <c r="R100" s="72">
        <f t="shared" si="33"/>
        <v>0.11381302725323431</v>
      </c>
      <c r="S100" s="72">
        <f t="shared" si="33"/>
        <v>0.35804111377576497</v>
      </c>
      <c r="T100" s="72">
        <f t="shared" si="33"/>
        <v>5.8338791652299486E-2</v>
      </c>
      <c r="U100" s="72">
        <f t="shared" si="33"/>
        <v>3.3436111653475709E-2</v>
      </c>
      <c r="V100" s="72">
        <f t="shared" si="33"/>
        <v>3.0962634474612224E-2</v>
      </c>
    </row>
    <row r="101" spans="1:22" ht="15.75" thickBot="1" x14ac:dyDescent="0.3">
      <c r="A101" s="25"/>
      <c r="B101" s="25"/>
      <c r="C101" s="25"/>
    </row>
    <row r="102" spans="1:22" ht="15.75" thickBot="1" x14ac:dyDescent="0.3">
      <c r="A102" s="86" t="s">
        <v>63</v>
      </c>
      <c r="B102" s="86"/>
      <c r="C102" s="86"/>
    </row>
    <row r="103" spans="1:22" ht="15.75" thickBot="1" x14ac:dyDescent="0.3">
      <c r="A103" s="27" t="s">
        <v>52</v>
      </c>
      <c r="B103" s="27" t="s">
        <v>4</v>
      </c>
      <c r="C103" s="30" t="s">
        <v>64</v>
      </c>
      <c r="H103" s="14"/>
    </row>
    <row r="104" spans="1:22" x14ac:dyDescent="0.25">
      <c r="A104" s="1">
        <v>1</v>
      </c>
      <c r="B104" s="1" t="s">
        <v>53</v>
      </c>
      <c r="C104" s="29">
        <f t="shared" ref="C104:C112" si="34">AVERAGE(C92:V92)</f>
        <v>0.39991347385123904</v>
      </c>
    </row>
    <row r="105" spans="1:22" x14ac:dyDescent="0.25">
      <c r="A105" s="1">
        <v>2</v>
      </c>
      <c r="B105" s="1" t="s">
        <v>54</v>
      </c>
      <c r="C105" s="29">
        <f t="shared" si="34"/>
        <v>0.21475612348931161</v>
      </c>
    </row>
    <row r="106" spans="1:22" x14ac:dyDescent="0.25">
      <c r="A106" s="1">
        <v>3</v>
      </c>
      <c r="B106" s="1" t="s">
        <v>55</v>
      </c>
      <c r="C106" s="29">
        <f t="shared" si="34"/>
        <v>9.0020381963005783E-2</v>
      </c>
    </row>
    <row r="107" spans="1:22" x14ac:dyDescent="0.25">
      <c r="A107" s="1">
        <v>4</v>
      </c>
      <c r="B107" s="1" t="s">
        <v>56</v>
      </c>
      <c r="C107" s="29">
        <f t="shared" si="34"/>
        <v>0.50173675847689003</v>
      </c>
    </row>
    <row r="108" spans="1:22" x14ac:dyDescent="0.25">
      <c r="A108" s="1">
        <v>5</v>
      </c>
      <c r="B108" s="1" t="s">
        <v>57</v>
      </c>
      <c r="C108" s="29">
        <f t="shared" si="34"/>
        <v>0.30892038952304401</v>
      </c>
    </row>
    <row r="109" spans="1:22" x14ac:dyDescent="0.25">
      <c r="A109" s="1">
        <v>6</v>
      </c>
      <c r="B109" s="1" t="s">
        <v>58</v>
      </c>
      <c r="C109" s="29">
        <f t="shared" si="34"/>
        <v>0.14716730087263899</v>
      </c>
    </row>
    <row r="110" spans="1:22" x14ac:dyDescent="0.25">
      <c r="A110" s="1">
        <v>7</v>
      </c>
      <c r="B110" s="1" t="s">
        <v>59</v>
      </c>
      <c r="C110" s="29">
        <f t="shared" si="34"/>
        <v>0.45896315241649999</v>
      </c>
    </row>
    <row r="111" spans="1:22" x14ac:dyDescent="0.25">
      <c r="A111" s="1">
        <v>8</v>
      </c>
      <c r="B111" s="1" t="s">
        <v>60</v>
      </c>
      <c r="C111" s="29">
        <f t="shared" si="34"/>
        <v>0.2595135329299002</v>
      </c>
    </row>
    <row r="112" spans="1:22" x14ac:dyDescent="0.25">
      <c r="A112" s="1">
        <v>9</v>
      </c>
      <c r="B112" s="1" t="s">
        <v>61</v>
      </c>
      <c r="C112" s="29">
        <f t="shared" si="34"/>
        <v>0.10677503025752262</v>
      </c>
    </row>
    <row r="113" spans="1:11" ht="15.75" thickBot="1" x14ac:dyDescent="0.3"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1:11" ht="15.75" thickBot="1" x14ac:dyDescent="0.3">
      <c r="A114" s="86" t="s">
        <v>65</v>
      </c>
      <c r="B114" s="86"/>
      <c r="C114" s="86"/>
      <c r="D114" s="86"/>
      <c r="E114" s="86"/>
      <c r="F114" s="86"/>
      <c r="G114" s="86"/>
      <c r="H114" s="86"/>
      <c r="I114" s="86"/>
      <c r="J114" s="86"/>
    </row>
    <row r="115" spans="1:11" ht="44.25" thickBot="1" x14ac:dyDescent="0.3">
      <c r="A115" s="27" t="s">
        <v>52</v>
      </c>
      <c r="B115" s="27" t="s">
        <v>4</v>
      </c>
      <c r="C115" s="65" t="s">
        <v>66</v>
      </c>
      <c r="D115" s="66" t="s">
        <v>67</v>
      </c>
      <c r="E115" s="66" t="s">
        <v>68</v>
      </c>
      <c r="F115" s="65" t="s">
        <v>69</v>
      </c>
      <c r="G115" s="65" t="s">
        <v>70</v>
      </c>
      <c r="H115" s="65" t="s">
        <v>71</v>
      </c>
      <c r="I115" s="65" t="s">
        <v>29</v>
      </c>
      <c r="J115" s="30" t="s">
        <v>72</v>
      </c>
    </row>
    <row r="116" spans="1:11" x14ac:dyDescent="0.25">
      <c r="A116" s="1">
        <v>1</v>
      </c>
      <c r="B116" s="1" t="s">
        <v>53</v>
      </c>
      <c r="C116" s="67">
        <v>800</v>
      </c>
      <c r="D116" s="67">
        <v>0</v>
      </c>
      <c r="E116" s="67">
        <f>C116+D116</f>
        <v>800</v>
      </c>
      <c r="F116" s="67">
        <v>3000000</v>
      </c>
      <c r="G116" s="68">
        <v>200000</v>
      </c>
      <c r="H116" s="36">
        <f t="shared" ref="H116:H124" si="35">G116*C104</f>
        <v>79982.694770247806</v>
      </c>
      <c r="I116" s="67">
        <v>4000</v>
      </c>
      <c r="J116" s="33">
        <f>H116*(I116-E116)-F116</f>
        <v>252944623.26479298</v>
      </c>
    </row>
    <row r="117" spans="1:11" x14ac:dyDescent="0.25">
      <c r="A117" s="1">
        <v>2</v>
      </c>
      <c r="B117" s="1" t="s">
        <v>54</v>
      </c>
      <c r="C117" s="67">
        <v>800</v>
      </c>
      <c r="D117" s="67">
        <v>0</v>
      </c>
      <c r="E117" s="67">
        <f t="shared" ref="E117:E124" si="36">C117+D117</f>
        <v>800</v>
      </c>
      <c r="F117" s="67">
        <v>3000000</v>
      </c>
      <c r="G117" s="68">
        <v>200000</v>
      </c>
      <c r="H117" s="36">
        <f t="shared" si="35"/>
        <v>42951.224697862323</v>
      </c>
      <c r="I117" s="67">
        <v>6000</v>
      </c>
      <c r="J117" s="33">
        <f t="shared" ref="J117:J124" si="37">H117*(I117-E117)-F117</f>
        <v>220346368.42888409</v>
      </c>
    </row>
    <row r="118" spans="1:11" x14ac:dyDescent="0.25">
      <c r="A118" s="1">
        <v>3</v>
      </c>
      <c r="B118" s="1" t="s">
        <v>55</v>
      </c>
      <c r="C118" s="67">
        <v>800</v>
      </c>
      <c r="D118" s="67">
        <v>0</v>
      </c>
      <c r="E118" s="67">
        <f t="shared" si="36"/>
        <v>800</v>
      </c>
      <c r="F118" s="67">
        <v>3000000</v>
      </c>
      <c r="G118" s="68">
        <v>200000</v>
      </c>
      <c r="H118" s="36">
        <f t="shared" si="35"/>
        <v>18004.076392601157</v>
      </c>
      <c r="I118" s="67">
        <v>9000</v>
      </c>
      <c r="J118" s="85">
        <f t="shared" si="37"/>
        <v>144633426.41932949</v>
      </c>
      <c r="K118" s="1" t="s">
        <v>116</v>
      </c>
    </row>
    <row r="119" spans="1:11" x14ac:dyDescent="0.25">
      <c r="A119" s="1">
        <v>4</v>
      </c>
      <c r="B119" s="1" t="s">
        <v>56</v>
      </c>
      <c r="C119" s="67">
        <v>800</v>
      </c>
      <c r="D119" s="67">
        <v>600</v>
      </c>
      <c r="E119" s="67">
        <f t="shared" si="36"/>
        <v>1400</v>
      </c>
      <c r="F119" s="67">
        <v>3000000</v>
      </c>
      <c r="G119" s="68">
        <v>200000</v>
      </c>
      <c r="H119" s="36">
        <f t="shared" si="35"/>
        <v>100347.35169537801</v>
      </c>
      <c r="I119" s="67">
        <v>4000</v>
      </c>
      <c r="J119" s="33">
        <f t="shared" si="37"/>
        <v>257903114.40798283</v>
      </c>
    </row>
    <row r="120" spans="1:11" x14ac:dyDescent="0.25">
      <c r="A120" s="1">
        <v>5</v>
      </c>
      <c r="B120" s="1" t="s">
        <v>57</v>
      </c>
      <c r="C120" s="67">
        <v>800</v>
      </c>
      <c r="D120" s="67">
        <v>600</v>
      </c>
      <c r="E120" s="67">
        <f t="shared" si="36"/>
        <v>1400</v>
      </c>
      <c r="F120" s="67">
        <v>3000000</v>
      </c>
      <c r="G120" s="68">
        <v>200000</v>
      </c>
      <c r="H120" s="36">
        <f t="shared" si="35"/>
        <v>61784.077904608806</v>
      </c>
      <c r="I120" s="67">
        <v>6000</v>
      </c>
      <c r="J120" s="34">
        <f t="shared" si="37"/>
        <v>281206758.36120051</v>
      </c>
      <c r="K120" s="1" t="s">
        <v>73</v>
      </c>
    </row>
    <row r="121" spans="1:11" x14ac:dyDescent="0.25">
      <c r="A121" s="1">
        <v>6</v>
      </c>
      <c r="B121" s="1" t="s">
        <v>58</v>
      </c>
      <c r="C121" s="67">
        <v>800</v>
      </c>
      <c r="D121" s="67">
        <v>600</v>
      </c>
      <c r="E121" s="67">
        <f t="shared" si="36"/>
        <v>1400</v>
      </c>
      <c r="F121" s="67">
        <v>3000000</v>
      </c>
      <c r="G121" s="68">
        <v>200000</v>
      </c>
      <c r="H121" s="36">
        <f t="shared" si="35"/>
        <v>29433.460174527798</v>
      </c>
      <c r="I121" s="67">
        <v>9000</v>
      </c>
      <c r="J121" s="33">
        <f t="shared" si="37"/>
        <v>220694297.32641128</v>
      </c>
    </row>
    <row r="122" spans="1:11" x14ac:dyDescent="0.25">
      <c r="A122" s="1">
        <v>7</v>
      </c>
      <c r="B122" s="1" t="s">
        <v>59</v>
      </c>
      <c r="C122" s="67">
        <v>800</v>
      </c>
      <c r="D122" s="67">
        <v>1000</v>
      </c>
      <c r="E122" s="67">
        <f t="shared" si="36"/>
        <v>1800</v>
      </c>
      <c r="F122" s="67">
        <v>3000000</v>
      </c>
      <c r="G122" s="68">
        <v>200000</v>
      </c>
      <c r="H122" s="36">
        <f t="shared" si="35"/>
        <v>91792.630483300003</v>
      </c>
      <c r="I122" s="67">
        <v>4000</v>
      </c>
      <c r="J122" s="33">
        <f t="shared" si="37"/>
        <v>198943787.06326002</v>
      </c>
    </row>
    <row r="123" spans="1:11" x14ac:dyDescent="0.25">
      <c r="A123" s="1">
        <v>8</v>
      </c>
      <c r="B123" s="1" t="s">
        <v>60</v>
      </c>
      <c r="C123" s="67">
        <v>800</v>
      </c>
      <c r="D123" s="67">
        <v>1000</v>
      </c>
      <c r="E123" s="67">
        <f t="shared" si="36"/>
        <v>1800</v>
      </c>
      <c r="F123" s="67">
        <v>3000000</v>
      </c>
      <c r="G123" s="68">
        <v>200000</v>
      </c>
      <c r="H123" s="36">
        <f t="shared" si="35"/>
        <v>51902.706585980042</v>
      </c>
      <c r="I123" s="67">
        <v>6000</v>
      </c>
      <c r="J123" s="33">
        <f t="shared" si="37"/>
        <v>214991367.66111618</v>
      </c>
    </row>
    <row r="124" spans="1:11" ht="15.75" thickBot="1" x14ac:dyDescent="0.3">
      <c r="A124" s="25">
        <v>9</v>
      </c>
      <c r="B124" s="25" t="s">
        <v>61</v>
      </c>
      <c r="C124" s="69">
        <v>800</v>
      </c>
      <c r="D124" s="69">
        <v>1000</v>
      </c>
      <c r="E124" s="69">
        <f t="shared" si="36"/>
        <v>1800</v>
      </c>
      <c r="F124" s="69">
        <v>3000000</v>
      </c>
      <c r="G124" s="70">
        <v>200000</v>
      </c>
      <c r="H124" s="37">
        <f t="shared" si="35"/>
        <v>21355.006051504522</v>
      </c>
      <c r="I124" s="69">
        <v>9000</v>
      </c>
      <c r="J124" s="39">
        <f t="shared" si="37"/>
        <v>150756043.57083255</v>
      </c>
    </row>
    <row r="125" spans="1:11" x14ac:dyDescent="0.25">
      <c r="K125" s="31"/>
    </row>
    <row r="129" spans="4:9" x14ac:dyDescent="0.25">
      <c r="D129" s="32"/>
      <c r="I129" s="32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 s="16"/>
      <c r="B179" s="16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 s="17"/>
      <c r="B187" s="17"/>
      <c r="C187" s="17"/>
      <c r="D187" s="17"/>
      <c r="E187" s="17"/>
      <c r="F187" s="1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</sheetData>
  <mergeCells count="25">
    <mergeCell ref="W46:W47"/>
    <mergeCell ref="W57:W58"/>
    <mergeCell ref="A90:V90"/>
    <mergeCell ref="A46:U46"/>
    <mergeCell ref="A102:C102"/>
    <mergeCell ref="B66:V66"/>
    <mergeCell ref="A54:A55"/>
    <mergeCell ref="A50:A51"/>
    <mergeCell ref="A48:A49"/>
    <mergeCell ref="A114:J114"/>
    <mergeCell ref="A24:J24"/>
    <mergeCell ref="A1:V1"/>
    <mergeCell ref="A26:A27"/>
    <mergeCell ref="B26:B27"/>
    <mergeCell ref="A25:B25"/>
    <mergeCell ref="C26:D26"/>
    <mergeCell ref="E26:F26"/>
    <mergeCell ref="I26:J26"/>
    <mergeCell ref="A2:B2"/>
    <mergeCell ref="C2:V2"/>
    <mergeCell ref="A3:A4"/>
    <mergeCell ref="B3:B4"/>
    <mergeCell ref="C3:V3"/>
    <mergeCell ref="B57:V57"/>
    <mergeCell ref="B74:V74"/>
  </mergeCells>
  <phoneticPr fontId="6" type="noConversion"/>
  <conditionalFormatting sqref="C104:C11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{73E603DD-BA74-4DA8-BFD7-CD480C1DD2D3}</x14:id>
        </ext>
      </extLst>
    </cfRule>
  </conditionalFormatting>
  <conditionalFormatting sqref="W68:W72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{B35288BF-52B0-4075-BBCD-BC28B80F0218}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E603DD-BA74-4DA8-BFD7-CD480C1DD2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C104:C112</xm:sqref>
        </x14:conditionalFormatting>
        <x14:conditionalFormatting xmlns:xm="http://schemas.microsoft.com/office/excel/2006/main">
          <x14:cfRule type="dataBar" id="{B35288BF-52B0-4075-BBCD-BC28B80F02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W68:W72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3A32-E74D-4B45-9F68-195F9FA10CB5}">
  <dimension ref="X1:AB16"/>
  <sheetViews>
    <sheetView topLeftCell="A8" zoomScale="67" workbookViewId="0">
      <selection activeCell="L35" sqref="L35"/>
    </sheetView>
  </sheetViews>
  <sheetFormatPr defaultRowHeight="15" x14ac:dyDescent="0.25"/>
  <sheetData>
    <row r="1" spans="24:28" ht="15.75" thickBot="1" x14ac:dyDescent="0.3"/>
    <row r="2" spans="24:28" ht="45" x14ac:dyDescent="0.25">
      <c r="X2" s="108" t="s">
        <v>101</v>
      </c>
      <c r="Y2" s="108" t="s">
        <v>102</v>
      </c>
      <c r="Z2" s="78" t="s">
        <v>103</v>
      </c>
      <c r="AA2" s="108" t="s">
        <v>105</v>
      </c>
      <c r="AB2" s="108" t="s">
        <v>106</v>
      </c>
    </row>
    <row r="3" spans="24:28" ht="30.75" thickBot="1" x14ac:dyDescent="0.3">
      <c r="X3" s="109"/>
      <c r="Y3" s="109"/>
      <c r="Z3" s="79" t="s">
        <v>104</v>
      </c>
      <c r="AA3" s="109"/>
      <c r="AB3" s="109"/>
    </row>
    <row r="4" spans="24:28" ht="15.75" thickBot="1" x14ac:dyDescent="0.3">
      <c r="X4" s="80"/>
      <c r="Y4" s="79" t="s">
        <v>30</v>
      </c>
      <c r="Z4" s="82">
        <v>-0.69</v>
      </c>
      <c r="AA4" s="110">
        <v>1.19</v>
      </c>
      <c r="AB4" s="113">
        <v>0.17</v>
      </c>
    </row>
    <row r="5" spans="24:28" ht="15.75" thickBot="1" x14ac:dyDescent="0.3">
      <c r="X5" s="80"/>
      <c r="Y5" s="79" t="s">
        <v>31</v>
      </c>
      <c r="Z5" s="82">
        <v>-0.25</v>
      </c>
      <c r="AA5" s="111"/>
      <c r="AB5" s="114"/>
    </row>
    <row r="6" spans="24:28" ht="15.75" thickBot="1" x14ac:dyDescent="0.3">
      <c r="X6" s="81" t="s">
        <v>26</v>
      </c>
      <c r="Y6" s="79" t="s">
        <v>107</v>
      </c>
      <c r="Z6" s="82">
        <v>0</v>
      </c>
      <c r="AA6" s="112"/>
      <c r="AB6" s="115"/>
    </row>
    <row r="7" spans="24:28" ht="15.75" thickBot="1" x14ac:dyDescent="0.3">
      <c r="X7" s="80"/>
      <c r="Y7" s="79" t="s">
        <v>109</v>
      </c>
      <c r="Z7" s="82">
        <v>-0.27</v>
      </c>
      <c r="AA7" s="110">
        <v>1.01</v>
      </c>
      <c r="AB7" s="113">
        <v>0.15</v>
      </c>
    </row>
    <row r="8" spans="24:28" ht="30.75" thickBot="1" x14ac:dyDescent="0.3">
      <c r="X8" s="80" t="s">
        <v>108</v>
      </c>
      <c r="Y8" s="79" t="s">
        <v>110</v>
      </c>
      <c r="Z8" s="82">
        <v>0.23</v>
      </c>
      <c r="AA8" s="111"/>
      <c r="AB8" s="114"/>
    </row>
    <row r="9" spans="24:28" ht="15.75" thickBot="1" x14ac:dyDescent="0.3">
      <c r="X9" s="83"/>
      <c r="Y9" s="79" t="s">
        <v>111</v>
      </c>
      <c r="Z9" s="82">
        <v>0</v>
      </c>
      <c r="AA9" s="112"/>
      <c r="AB9" s="115"/>
    </row>
    <row r="10" spans="24:28" ht="15.75" thickBot="1" x14ac:dyDescent="0.3">
      <c r="X10" s="80"/>
      <c r="Y10" s="79" t="s">
        <v>113</v>
      </c>
      <c r="Z10" s="82">
        <v>1</v>
      </c>
      <c r="AA10" s="110">
        <v>1.21</v>
      </c>
      <c r="AB10" s="113">
        <v>0.19</v>
      </c>
    </row>
    <row r="11" spans="24:28" ht="30.75" thickBot="1" x14ac:dyDescent="0.3">
      <c r="X11" s="81" t="s">
        <v>112</v>
      </c>
      <c r="Y11" s="79" t="s">
        <v>114</v>
      </c>
      <c r="Z11" s="82">
        <v>0</v>
      </c>
      <c r="AA11" s="112"/>
      <c r="AB11" s="115"/>
    </row>
    <row r="12" spans="24:28" ht="30.75" thickBot="1" x14ac:dyDescent="0.3">
      <c r="X12" s="80"/>
      <c r="Y12" s="79" t="s">
        <v>115</v>
      </c>
      <c r="Z12" s="82">
        <v>0</v>
      </c>
      <c r="AA12" s="110">
        <v>0.64</v>
      </c>
      <c r="AB12" s="113">
        <v>0.1</v>
      </c>
    </row>
    <row r="13" spans="24:28" ht="30.75" thickBot="1" x14ac:dyDescent="0.3">
      <c r="X13" s="81" t="s">
        <v>36</v>
      </c>
      <c r="Y13" s="79" t="s">
        <v>43</v>
      </c>
      <c r="Z13" s="82">
        <v>-0.2</v>
      </c>
      <c r="AA13" s="112"/>
      <c r="AB13" s="115"/>
    </row>
    <row r="14" spans="24:28" ht="15.75" thickBot="1" x14ac:dyDescent="0.3">
      <c r="X14" s="80"/>
      <c r="Y14" s="84">
        <v>4000</v>
      </c>
      <c r="Z14" s="82">
        <v>2.63</v>
      </c>
      <c r="AA14" s="110">
        <v>2.71</v>
      </c>
      <c r="AB14" s="113">
        <v>0.38</v>
      </c>
    </row>
    <row r="15" spans="24:28" ht="15.75" thickBot="1" x14ac:dyDescent="0.3">
      <c r="X15" s="80" t="s">
        <v>29</v>
      </c>
      <c r="Y15" s="84">
        <v>6000</v>
      </c>
      <c r="Z15" s="82">
        <v>1.36</v>
      </c>
      <c r="AA15" s="111"/>
      <c r="AB15" s="114"/>
    </row>
    <row r="16" spans="24:28" ht="15.75" thickBot="1" x14ac:dyDescent="0.3">
      <c r="X16" s="83"/>
      <c r="Y16" s="84">
        <v>9000</v>
      </c>
      <c r="Z16" s="82">
        <v>0</v>
      </c>
      <c r="AA16" s="112"/>
      <c r="AB16" s="115"/>
    </row>
  </sheetData>
  <mergeCells count="14">
    <mergeCell ref="AA14:AA16"/>
    <mergeCell ref="AB14:AB16"/>
    <mergeCell ref="AA7:AA9"/>
    <mergeCell ref="AB7:AB9"/>
    <mergeCell ref="AA10:AA11"/>
    <mergeCell ref="AB10:AB11"/>
    <mergeCell ref="AA12:AA13"/>
    <mergeCell ref="AB12:AB13"/>
    <mergeCell ref="X2:X3"/>
    <mergeCell ref="Y2:Y3"/>
    <mergeCell ref="AA2:AA3"/>
    <mergeCell ref="AB2:AB3"/>
    <mergeCell ref="AA4:AA6"/>
    <mergeCell ref="AB4:AB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37B6-666D-4106-87DB-CD14AA4E6496}">
  <dimension ref="A1:I521"/>
  <sheetViews>
    <sheetView tabSelected="1" topLeftCell="A90" workbookViewId="0">
      <selection activeCell="L348" sqref="L348"/>
    </sheetView>
  </sheetViews>
  <sheetFormatPr defaultRowHeight="15" x14ac:dyDescent="0.25"/>
  <sheetData>
    <row r="1" spans="1:9" x14ac:dyDescent="0.25">
      <c r="A1" t="s">
        <v>74</v>
      </c>
    </row>
    <row r="2" spans="1:9" ht="15.75" thickBot="1" x14ac:dyDescent="0.3"/>
    <row r="3" spans="1:9" x14ac:dyDescent="0.25">
      <c r="A3" s="12" t="s">
        <v>75</v>
      </c>
      <c r="B3" s="12"/>
    </row>
    <row r="4" spans="1:9" x14ac:dyDescent="0.25">
      <c r="A4" t="s">
        <v>76</v>
      </c>
      <c r="B4">
        <v>0.91247875393947853</v>
      </c>
    </row>
    <row r="5" spans="1:9" x14ac:dyDescent="0.25">
      <c r="A5" t="s">
        <v>77</v>
      </c>
      <c r="B5">
        <v>0.8326174763909433</v>
      </c>
    </row>
    <row r="6" spans="1:9" x14ac:dyDescent="0.25">
      <c r="A6" t="s">
        <v>78</v>
      </c>
      <c r="B6">
        <v>0.68383301096067073</v>
      </c>
    </row>
    <row r="7" spans="1:9" x14ac:dyDescent="0.25">
      <c r="A7" t="s">
        <v>79</v>
      </c>
      <c r="B7">
        <v>1.2432639622171282</v>
      </c>
    </row>
    <row r="8" spans="1:9" ht="15.75" thickBot="1" x14ac:dyDescent="0.3">
      <c r="A8" s="10" t="s">
        <v>80</v>
      </c>
      <c r="B8" s="10">
        <v>18</v>
      </c>
    </row>
    <row r="10" spans="1:9" ht="15.75" thickBot="1" x14ac:dyDescent="0.3">
      <c r="A10" t="s">
        <v>81</v>
      </c>
    </row>
    <row r="11" spans="1:9" x14ac:dyDescent="0.25">
      <c r="A11" s="11"/>
      <c r="B11" s="11" t="s">
        <v>82</v>
      </c>
      <c r="C11" s="11" t="s">
        <v>83</v>
      </c>
      <c r="D11" s="11" t="s">
        <v>84</v>
      </c>
      <c r="E11" s="11" t="s">
        <v>85</v>
      </c>
      <c r="F11" s="11" t="s">
        <v>86</v>
      </c>
    </row>
    <row r="12" spans="1:9" x14ac:dyDescent="0.25">
      <c r="A12" t="s">
        <v>87</v>
      </c>
      <c r="B12">
        <v>8</v>
      </c>
      <c r="C12">
        <v>69.199763593380624</v>
      </c>
      <c r="D12">
        <v>8.649970449172578</v>
      </c>
      <c r="E12">
        <v>5.5961317868977831</v>
      </c>
      <c r="F12">
        <v>9.2495973866879994E-3</v>
      </c>
    </row>
    <row r="13" spans="1:9" x14ac:dyDescent="0.25">
      <c r="A13" t="s">
        <v>88</v>
      </c>
      <c r="B13">
        <v>9</v>
      </c>
      <c r="C13">
        <v>13.911347517730498</v>
      </c>
      <c r="D13">
        <v>1.545705279747833</v>
      </c>
    </row>
    <row r="14" spans="1:9" ht="15.75" thickBot="1" x14ac:dyDescent="0.3">
      <c r="A14" s="10" t="s">
        <v>89</v>
      </c>
      <c r="B14" s="10">
        <v>17</v>
      </c>
      <c r="C14" s="10">
        <v>83.111111111111114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90</v>
      </c>
      <c r="C16" s="11" t="s">
        <v>79</v>
      </c>
      <c r="D16" s="11" t="s">
        <v>91</v>
      </c>
      <c r="E16" s="11" t="s">
        <v>92</v>
      </c>
      <c r="F16" s="11" t="s">
        <v>93</v>
      </c>
      <c r="G16" s="11" t="s">
        <v>94</v>
      </c>
      <c r="H16" s="11" t="s">
        <v>95</v>
      </c>
      <c r="I16" s="11" t="s">
        <v>96</v>
      </c>
    </row>
    <row r="17" spans="1:9" x14ac:dyDescent="0.25">
      <c r="A17" t="s">
        <v>97</v>
      </c>
      <c r="B17">
        <v>0.1276595744680844</v>
      </c>
      <c r="C17">
        <v>0.9335495053861671</v>
      </c>
      <c r="D17">
        <v>0.1367464432593507</v>
      </c>
      <c r="E17">
        <v>0.89424134117906839</v>
      </c>
      <c r="F17">
        <v>-1.9841761259679551</v>
      </c>
      <c r="G17">
        <v>2.2394952749041241</v>
      </c>
      <c r="H17">
        <v>-1.9841761259679551</v>
      </c>
      <c r="I17">
        <v>2.2394952749041241</v>
      </c>
    </row>
    <row r="18" spans="1:9" x14ac:dyDescent="0.25">
      <c r="A18">
        <v>65</v>
      </c>
      <c r="B18">
        <v>0.37588652482269524</v>
      </c>
      <c r="C18">
        <v>0.72539474911376045</v>
      </c>
      <c r="D18">
        <v>0.51818203162061571</v>
      </c>
      <c r="E18">
        <v>0.6168282304506294</v>
      </c>
      <c r="F18">
        <v>-1.265070402741205</v>
      </c>
      <c r="G18">
        <v>2.0168434523865955</v>
      </c>
      <c r="H18">
        <v>-1.265070402741205</v>
      </c>
      <c r="I18">
        <v>2.0168434523865955</v>
      </c>
    </row>
    <row r="19" spans="1:9" x14ac:dyDescent="0.25">
      <c r="A19">
        <v>75</v>
      </c>
      <c r="B19">
        <v>1.0425531914893607</v>
      </c>
      <c r="C19">
        <v>0.72539474911376045</v>
      </c>
      <c r="D19">
        <v>1.437221861287366</v>
      </c>
      <c r="E19">
        <v>0.18449644414044825</v>
      </c>
      <c r="F19">
        <v>-0.59840373607453956</v>
      </c>
      <c r="G19">
        <v>2.6835101190532606</v>
      </c>
      <c r="H19">
        <v>-0.59840373607453956</v>
      </c>
      <c r="I19">
        <v>2.6835101190532606</v>
      </c>
    </row>
    <row r="20" spans="1:9" x14ac:dyDescent="0.25">
      <c r="A20" t="s">
        <v>30</v>
      </c>
      <c r="B20">
        <v>1.6241134751773043</v>
      </c>
      <c r="C20">
        <v>0.72539474911376034</v>
      </c>
      <c r="D20">
        <v>2.2389374573796399</v>
      </c>
      <c r="E20">
        <v>5.1933303710918872E-2</v>
      </c>
      <c r="F20">
        <v>-1.6843452386595681E-2</v>
      </c>
      <c r="G20">
        <v>3.2650704027412045</v>
      </c>
      <c r="H20">
        <v>-1.6843452386595681E-2</v>
      </c>
      <c r="I20">
        <v>3.2650704027412045</v>
      </c>
    </row>
    <row r="21" spans="1:9" x14ac:dyDescent="0.25">
      <c r="A21" t="s">
        <v>31</v>
      </c>
      <c r="B21">
        <v>1.6666666666666665</v>
      </c>
      <c r="C21">
        <v>0.71779878325981972</v>
      </c>
      <c r="D21">
        <v>2.3219134742715042</v>
      </c>
      <c r="E21">
        <v>4.5343539111017489E-2</v>
      </c>
      <c r="F21">
        <v>4.2893007667628824E-2</v>
      </c>
      <c r="G21">
        <v>3.2904403256657044</v>
      </c>
      <c r="H21">
        <v>4.2893007667628824E-2</v>
      </c>
      <c r="I21">
        <v>3.2904403256657044</v>
      </c>
    </row>
    <row r="22" spans="1:9" x14ac:dyDescent="0.25">
      <c r="A22">
        <v>120</v>
      </c>
      <c r="B22">
        <v>-0.35460992907801397</v>
      </c>
      <c r="C22">
        <v>0.6238324551793476</v>
      </c>
      <c r="D22">
        <v>-0.5684377690417951</v>
      </c>
      <c r="E22">
        <v>0.58364044920055269</v>
      </c>
      <c r="F22">
        <v>-1.7658169859479655</v>
      </c>
      <c r="G22">
        <v>1.0565971277919375</v>
      </c>
      <c r="H22">
        <v>-1.7658169859479655</v>
      </c>
      <c r="I22">
        <v>1.0565971277919375</v>
      </c>
    </row>
    <row r="23" spans="1:9" x14ac:dyDescent="0.25">
      <c r="A23" t="s">
        <v>32</v>
      </c>
      <c r="B23">
        <v>0.74468085106383042</v>
      </c>
      <c r="C23">
        <v>0.6282102805043559</v>
      </c>
      <c r="D23">
        <v>1.1854006121421106</v>
      </c>
      <c r="E23">
        <v>0.26621300751078547</v>
      </c>
      <c r="F23">
        <v>-0.67642953472256806</v>
      </c>
      <c r="G23">
        <v>2.1657912368502288</v>
      </c>
      <c r="H23">
        <v>-0.67642953472256806</v>
      </c>
      <c r="I23">
        <v>2.1657912368502288</v>
      </c>
    </row>
    <row r="24" spans="1:9" x14ac:dyDescent="0.25">
      <c r="A24">
        <v>4000</v>
      </c>
      <c r="B24">
        <v>3.7092198581560289</v>
      </c>
      <c r="C24">
        <v>0.72539474911376034</v>
      </c>
      <c r="D24">
        <v>5.1133811799543771</v>
      </c>
      <c r="E24">
        <v>6.3360693391016133E-4</v>
      </c>
      <c r="F24">
        <v>2.068262930592129</v>
      </c>
      <c r="G24">
        <v>5.3501767857199294</v>
      </c>
      <c r="H24">
        <v>2.068262930592129</v>
      </c>
      <c r="I24">
        <v>5.3501767857199294</v>
      </c>
    </row>
    <row r="25" spans="1:9" ht="15.75" thickBot="1" x14ac:dyDescent="0.3">
      <c r="A25" s="10">
        <v>6000</v>
      </c>
      <c r="B25" s="10">
        <v>3.2092198581560303</v>
      </c>
      <c r="C25" s="10">
        <v>0.72539474911376034</v>
      </c>
      <c r="D25" s="10">
        <v>4.4241013077043148</v>
      </c>
      <c r="E25" s="10">
        <v>1.6612857657443342E-3</v>
      </c>
      <c r="F25" s="10">
        <v>1.5682629305921303</v>
      </c>
      <c r="G25" s="10">
        <v>4.8501767857199303</v>
      </c>
      <c r="H25" s="10">
        <v>1.5682629305921303</v>
      </c>
      <c r="I25" s="10">
        <v>4.8501767857199303</v>
      </c>
    </row>
    <row r="28" spans="1:9" x14ac:dyDescent="0.25">
      <c r="A28" t="s">
        <v>74</v>
      </c>
    </row>
    <row r="29" spans="1:9" ht="15.75" thickBot="1" x14ac:dyDescent="0.3"/>
    <row r="30" spans="1:9" x14ac:dyDescent="0.25">
      <c r="A30" s="12" t="s">
        <v>75</v>
      </c>
      <c r="B30" s="12"/>
    </row>
    <row r="31" spans="1:9" x14ac:dyDescent="0.25">
      <c r="A31" t="s">
        <v>76</v>
      </c>
      <c r="B31">
        <v>0.75860938292461499</v>
      </c>
    </row>
    <row r="32" spans="1:9" x14ac:dyDescent="0.25">
      <c r="A32" t="s">
        <v>77</v>
      </c>
      <c r="B32">
        <v>0.57548819586126509</v>
      </c>
    </row>
    <row r="33" spans="1:9" x14ac:dyDescent="0.25">
      <c r="A33" t="s">
        <v>78</v>
      </c>
      <c r="B33">
        <v>0.19814436996016738</v>
      </c>
    </row>
    <row r="34" spans="1:9" x14ac:dyDescent="0.25">
      <c r="A34" t="s">
        <v>79</v>
      </c>
      <c r="B34">
        <v>1.2370686518895326</v>
      </c>
    </row>
    <row r="35" spans="1:9" ht="15.75" thickBot="1" x14ac:dyDescent="0.3">
      <c r="A35" s="10" t="s">
        <v>80</v>
      </c>
      <c r="B35" s="10">
        <v>18</v>
      </c>
    </row>
    <row r="37" spans="1:9" ht="15.75" thickBot="1" x14ac:dyDescent="0.3">
      <c r="A37" t="s">
        <v>81</v>
      </c>
    </row>
    <row r="38" spans="1:9" x14ac:dyDescent="0.25">
      <c r="A38" s="11"/>
      <c r="B38" s="11" t="s">
        <v>82</v>
      </c>
      <c r="C38" s="11" t="s">
        <v>83</v>
      </c>
      <c r="D38" s="11" t="s">
        <v>84</v>
      </c>
      <c r="E38" s="11" t="s">
        <v>85</v>
      </c>
      <c r="F38" s="11" t="s">
        <v>86</v>
      </c>
    </row>
    <row r="39" spans="1:9" x14ac:dyDescent="0.25">
      <c r="A39" t="s">
        <v>87</v>
      </c>
      <c r="B39">
        <v>8</v>
      </c>
      <c r="C39">
        <v>18.671394799054383</v>
      </c>
      <c r="D39">
        <v>2.3339243498817979</v>
      </c>
      <c r="E39">
        <v>1.5251029866117414</v>
      </c>
      <c r="F39">
        <v>0.270807568834253</v>
      </c>
    </row>
    <row r="40" spans="1:9" x14ac:dyDescent="0.25">
      <c r="A40" t="s">
        <v>88</v>
      </c>
      <c r="B40">
        <v>9</v>
      </c>
      <c r="C40">
        <v>13.773049645390069</v>
      </c>
      <c r="D40">
        <v>1.5303388494877854</v>
      </c>
    </row>
    <row r="41" spans="1:9" ht="15.75" thickBot="1" x14ac:dyDescent="0.3">
      <c r="A41" s="10" t="s">
        <v>89</v>
      </c>
      <c r="B41" s="10">
        <v>17</v>
      </c>
      <c r="C41" s="10">
        <v>32.44444444444445</v>
      </c>
      <c r="D41" s="10"/>
      <c r="E41" s="10"/>
      <c r="F41" s="10"/>
    </row>
    <row r="42" spans="1:9" ht="15.75" thickBot="1" x14ac:dyDescent="0.3"/>
    <row r="43" spans="1:9" x14ac:dyDescent="0.25">
      <c r="A43" s="11"/>
      <c r="B43" s="11" t="s">
        <v>90</v>
      </c>
      <c r="C43" s="11" t="s">
        <v>79</v>
      </c>
      <c r="D43" s="11" t="s">
        <v>91</v>
      </c>
      <c r="E43" s="11" t="s">
        <v>92</v>
      </c>
      <c r="F43" s="11" t="s">
        <v>93</v>
      </c>
      <c r="G43" s="11" t="s">
        <v>94</v>
      </c>
      <c r="H43" s="11" t="s">
        <v>95</v>
      </c>
      <c r="I43" s="11" t="s">
        <v>96</v>
      </c>
    </row>
    <row r="44" spans="1:9" x14ac:dyDescent="0.25">
      <c r="A44" t="s">
        <v>97</v>
      </c>
      <c r="B44">
        <v>6.7624113475177285</v>
      </c>
      <c r="C44">
        <v>0.92889753358628735</v>
      </c>
      <c r="D44">
        <v>7.2800401583686121</v>
      </c>
      <c r="E44">
        <v>4.6633134507348163E-5</v>
      </c>
      <c r="F44">
        <v>4.6610991384099218</v>
      </c>
      <c r="G44">
        <v>8.8637235566255352</v>
      </c>
      <c r="H44">
        <v>4.6610991384099218</v>
      </c>
      <c r="I44">
        <v>8.8637235566255352</v>
      </c>
    </row>
    <row r="45" spans="1:9" x14ac:dyDescent="0.25">
      <c r="A45">
        <v>65</v>
      </c>
      <c r="B45">
        <v>0.53191489361702093</v>
      </c>
      <c r="C45">
        <v>0.72178003356071407</v>
      </c>
      <c r="D45">
        <v>0.7369487501517008</v>
      </c>
      <c r="E45">
        <v>0.47992277367691361</v>
      </c>
      <c r="F45">
        <v>-1.1008649792670773</v>
      </c>
      <c r="G45">
        <v>2.1646947665011194</v>
      </c>
      <c r="H45">
        <v>-1.1008649792670773</v>
      </c>
      <c r="I45">
        <v>2.1646947665011194</v>
      </c>
    </row>
    <row r="46" spans="1:9" x14ac:dyDescent="0.25">
      <c r="A46">
        <v>75</v>
      </c>
      <c r="B46">
        <v>-0.46808510638297846</v>
      </c>
      <c r="C46">
        <v>0.72178003356071407</v>
      </c>
      <c r="D46">
        <v>-0.64851490013349677</v>
      </c>
      <c r="E46">
        <v>0.53284762616292947</v>
      </c>
      <c r="F46">
        <v>-2.1008649792670768</v>
      </c>
      <c r="G46">
        <v>1.1646947665011198</v>
      </c>
      <c r="H46">
        <v>-2.1008649792670768</v>
      </c>
      <c r="I46">
        <v>1.1646947665011198</v>
      </c>
    </row>
    <row r="47" spans="1:9" x14ac:dyDescent="0.25">
      <c r="A47" t="s">
        <v>30</v>
      </c>
      <c r="B47">
        <v>-0.69858156028368812</v>
      </c>
      <c r="C47">
        <v>0.72178003356071407</v>
      </c>
      <c r="D47">
        <v>-0.96785935853256799</v>
      </c>
      <c r="E47">
        <v>0.35840237801414476</v>
      </c>
      <c r="F47">
        <v>-2.3313614331677863</v>
      </c>
      <c r="G47">
        <v>0.9341983126004102</v>
      </c>
      <c r="H47">
        <v>-2.3313614331677863</v>
      </c>
      <c r="I47">
        <v>0.9341983126004102</v>
      </c>
    </row>
    <row r="48" spans="1:9" x14ac:dyDescent="0.25">
      <c r="A48" t="s">
        <v>31</v>
      </c>
      <c r="B48">
        <v>-0.8333333333333337</v>
      </c>
      <c r="C48">
        <v>0.71422191917446898</v>
      </c>
      <c r="D48">
        <v>-1.1667708746555121</v>
      </c>
      <c r="E48">
        <v>0.27328712499162833</v>
      </c>
      <c r="F48">
        <v>-2.4490155636213395</v>
      </c>
      <c r="G48">
        <v>0.78234889695467213</v>
      </c>
      <c r="H48">
        <v>-2.4490155636213395</v>
      </c>
      <c r="I48">
        <v>0.78234889695467213</v>
      </c>
    </row>
    <row r="49" spans="1:9" x14ac:dyDescent="0.25">
      <c r="A49">
        <v>120</v>
      </c>
      <c r="B49">
        <v>0.23404255319148956</v>
      </c>
      <c r="C49">
        <v>0.62072383483023863</v>
      </c>
      <c r="D49">
        <v>0.37704779494329826</v>
      </c>
      <c r="E49">
        <v>0.71487482160169669</v>
      </c>
      <c r="F49">
        <v>-1.1701323158893049</v>
      </c>
      <c r="G49">
        <v>1.6382174222722841</v>
      </c>
      <c r="H49">
        <v>-1.1701323158893049</v>
      </c>
      <c r="I49">
        <v>1.6382174222722841</v>
      </c>
    </row>
    <row r="50" spans="1:9" x14ac:dyDescent="0.25">
      <c r="A50" t="s">
        <v>32</v>
      </c>
      <c r="B50">
        <v>-1.1914893617021274</v>
      </c>
      <c r="C50">
        <v>0.6250798450079631</v>
      </c>
      <c r="D50">
        <v>-1.9061394655701123</v>
      </c>
      <c r="E50">
        <v>8.9009753659580804E-2</v>
      </c>
      <c r="F50">
        <v>-2.6055182104076833</v>
      </c>
      <c r="G50">
        <v>0.22253948700342829</v>
      </c>
      <c r="H50">
        <v>-2.6055182104076833</v>
      </c>
      <c r="I50">
        <v>0.22253948700342829</v>
      </c>
    </row>
    <row r="51" spans="1:9" x14ac:dyDescent="0.25">
      <c r="A51">
        <v>4000</v>
      </c>
      <c r="B51">
        <v>0.53191489361702138</v>
      </c>
      <c r="C51">
        <v>0.72178003356071407</v>
      </c>
      <c r="D51">
        <v>0.73694875015170147</v>
      </c>
      <c r="E51">
        <v>0.47992277367691327</v>
      </c>
      <c r="F51">
        <v>-1.1008649792670768</v>
      </c>
      <c r="G51">
        <v>2.1646947665011198</v>
      </c>
      <c r="H51">
        <v>-1.1008649792670768</v>
      </c>
      <c r="I51">
        <v>2.1646947665011198</v>
      </c>
    </row>
    <row r="52" spans="1:9" ht="15.75" thickBot="1" x14ac:dyDescent="0.3">
      <c r="A52" s="10">
        <v>6000</v>
      </c>
      <c r="B52" s="10">
        <v>-0.96808510638297884</v>
      </c>
      <c r="C52" s="10">
        <v>0.72178003356071407</v>
      </c>
      <c r="D52" s="10">
        <v>-1.3412467252760967</v>
      </c>
      <c r="E52" s="10">
        <v>0.21270282421361036</v>
      </c>
      <c r="F52" s="10">
        <v>-2.6008649792670773</v>
      </c>
      <c r="G52" s="10">
        <v>0.66469476650111947</v>
      </c>
      <c r="H52" s="10">
        <v>-2.6008649792670773</v>
      </c>
      <c r="I52" s="10">
        <v>0.66469476650111947</v>
      </c>
    </row>
    <row r="54" spans="1:9" x14ac:dyDescent="0.25">
      <c r="A54" t="s">
        <v>74</v>
      </c>
    </row>
    <row r="55" spans="1:9" ht="15.75" thickBot="1" x14ac:dyDescent="0.3"/>
    <row r="56" spans="1:9" x14ac:dyDescent="0.25">
      <c r="A56" s="12" t="s">
        <v>75</v>
      </c>
      <c r="B56" s="12"/>
    </row>
    <row r="57" spans="1:9" x14ac:dyDescent="0.25">
      <c r="A57" t="s">
        <v>76</v>
      </c>
      <c r="B57">
        <v>0.85637286974959759</v>
      </c>
    </row>
    <row r="58" spans="1:9" x14ac:dyDescent="0.25">
      <c r="A58" t="s">
        <v>77</v>
      </c>
      <c r="B58">
        <v>0.73337449204316119</v>
      </c>
    </row>
    <row r="59" spans="1:9" x14ac:dyDescent="0.25">
      <c r="A59" t="s">
        <v>78</v>
      </c>
      <c r="B59">
        <v>0.49637404052597112</v>
      </c>
    </row>
    <row r="60" spans="1:9" x14ac:dyDescent="0.25">
      <c r="A60" t="s">
        <v>79</v>
      </c>
      <c r="B60">
        <v>1.9494195050371759</v>
      </c>
    </row>
    <row r="61" spans="1:9" ht="15.75" thickBot="1" x14ac:dyDescent="0.3">
      <c r="A61" s="10" t="s">
        <v>80</v>
      </c>
      <c r="B61" s="10">
        <v>18</v>
      </c>
    </row>
    <row r="63" spans="1:9" ht="15.75" thickBot="1" x14ac:dyDescent="0.3">
      <c r="A63" t="s">
        <v>81</v>
      </c>
    </row>
    <row r="64" spans="1:9" x14ac:dyDescent="0.25">
      <c r="A64" s="11"/>
      <c r="B64" s="11" t="s">
        <v>82</v>
      </c>
      <c r="C64" s="11" t="s">
        <v>83</v>
      </c>
      <c r="D64" s="11" t="s">
        <v>84</v>
      </c>
      <c r="E64" s="11" t="s">
        <v>85</v>
      </c>
      <c r="F64" s="11" t="s">
        <v>86</v>
      </c>
    </row>
    <row r="65" spans="1:9" x14ac:dyDescent="0.25">
      <c r="A65" t="s">
        <v>87</v>
      </c>
      <c r="B65">
        <v>8</v>
      </c>
      <c r="C65">
        <v>94.075650118203285</v>
      </c>
      <c r="D65">
        <v>11.759456264775411</v>
      </c>
      <c r="E65">
        <v>3.09440124416796</v>
      </c>
      <c r="F65">
        <v>5.6187192203303281E-2</v>
      </c>
    </row>
    <row r="66" spans="1:9" x14ac:dyDescent="0.25">
      <c r="A66" t="s">
        <v>88</v>
      </c>
      <c r="B66">
        <v>9</v>
      </c>
      <c r="C66">
        <v>34.202127659574487</v>
      </c>
      <c r="D66">
        <v>3.8002364066193874</v>
      </c>
    </row>
    <row r="67" spans="1:9" ht="15.75" thickBot="1" x14ac:dyDescent="0.3">
      <c r="A67" s="10" t="s">
        <v>89</v>
      </c>
      <c r="B67" s="10">
        <v>17</v>
      </c>
      <c r="C67" s="10">
        <v>128.27777777777777</v>
      </c>
      <c r="D67" s="10"/>
      <c r="E67" s="10"/>
      <c r="F67" s="10"/>
    </row>
    <row r="68" spans="1:9" ht="15.75" thickBot="1" x14ac:dyDescent="0.3"/>
    <row r="69" spans="1:9" x14ac:dyDescent="0.25">
      <c r="A69" s="11"/>
      <c r="B69" s="11" t="s">
        <v>90</v>
      </c>
      <c r="C69" s="11" t="s">
        <v>79</v>
      </c>
      <c r="D69" s="11" t="s">
        <v>91</v>
      </c>
      <c r="E69" s="11" t="s">
        <v>92</v>
      </c>
      <c r="F69" s="11" t="s">
        <v>93</v>
      </c>
      <c r="G69" s="11" t="s">
        <v>94</v>
      </c>
      <c r="H69" s="11" t="s">
        <v>95</v>
      </c>
      <c r="I69" s="11" t="s">
        <v>96</v>
      </c>
    </row>
    <row r="70" spans="1:9" x14ac:dyDescent="0.25">
      <c r="A70" t="s">
        <v>97</v>
      </c>
      <c r="B70">
        <v>2.6170212765957457</v>
      </c>
      <c r="C70">
        <v>1.4637918173645021</v>
      </c>
      <c r="D70">
        <v>1.7878370718778758</v>
      </c>
      <c r="E70">
        <v>0.10743772921651293</v>
      </c>
      <c r="F70">
        <v>-0.69430586790076543</v>
      </c>
      <c r="G70">
        <v>5.9283484210922568</v>
      </c>
      <c r="H70">
        <v>-0.69430586790076543</v>
      </c>
      <c r="I70">
        <v>5.9283484210922568</v>
      </c>
    </row>
    <row r="71" spans="1:9" x14ac:dyDescent="0.25">
      <c r="A71">
        <v>65</v>
      </c>
      <c r="B71">
        <v>-0.62765957446808551</v>
      </c>
      <c r="C71">
        <v>1.1374082381123098</v>
      </c>
      <c r="D71">
        <v>-0.55183315316035997</v>
      </c>
      <c r="E71">
        <v>0.5944975956587748</v>
      </c>
      <c r="F71">
        <v>-3.2006557673395339</v>
      </c>
      <c r="G71">
        <v>1.9453366184033629</v>
      </c>
      <c r="H71">
        <v>-3.2006557673395339</v>
      </c>
      <c r="I71">
        <v>1.9453366184033629</v>
      </c>
    </row>
    <row r="72" spans="1:9" x14ac:dyDescent="0.25">
      <c r="A72">
        <v>75</v>
      </c>
      <c r="B72">
        <v>0.3723404255319136</v>
      </c>
      <c r="C72">
        <v>1.1374082381123098</v>
      </c>
      <c r="D72">
        <v>0.32735865017987326</v>
      </c>
      <c r="E72">
        <v>0.75088259698680471</v>
      </c>
      <c r="F72">
        <v>-2.2006557673395348</v>
      </c>
      <c r="G72">
        <v>2.945336618403362</v>
      </c>
      <c r="H72">
        <v>-2.2006557673395348</v>
      </c>
      <c r="I72">
        <v>2.945336618403362</v>
      </c>
    </row>
    <row r="73" spans="1:9" x14ac:dyDescent="0.25">
      <c r="A73" t="s">
        <v>30</v>
      </c>
      <c r="B73">
        <v>-0.8723404255319156</v>
      </c>
      <c r="C73">
        <v>1.1374082381123096</v>
      </c>
      <c r="D73">
        <v>-0.76695455184999217</v>
      </c>
      <c r="E73">
        <v>0.46275196127539864</v>
      </c>
      <c r="F73">
        <v>-3.4453366184033634</v>
      </c>
      <c r="G73">
        <v>1.7006557673395324</v>
      </c>
      <c r="H73">
        <v>-3.4453366184033634</v>
      </c>
      <c r="I73">
        <v>1.7006557673395324</v>
      </c>
    </row>
    <row r="74" spans="1:9" x14ac:dyDescent="0.25">
      <c r="A74" t="s">
        <v>31</v>
      </c>
      <c r="B74">
        <v>-7.2403057570663788E-16</v>
      </c>
      <c r="C74">
        <v>1.1254978759967202</v>
      </c>
      <c r="D74">
        <v>-6.4329803827079607E-16</v>
      </c>
      <c r="E74">
        <v>1</v>
      </c>
      <c r="F74">
        <v>-2.5460530819001477</v>
      </c>
      <c r="G74">
        <v>2.5460530819001459</v>
      </c>
      <c r="H74">
        <v>-2.5460530819001477</v>
      </c>
      <c r="I74">
        <v>2.5460530819001459</v>
      </c>
    </row>
    <row r="75" spans="1:9" x14ac:dyDescent="0.25">
      <c r="A75">
        <v>120</v>
      </c>
      <c r="B75">
        <v>-0.93617021276595658</v>
      </c>
      <c r="C75">
        <v>0.9781600633168388</v>
      </c>
      <c r="D75">
        <v>-0.95707261814748501</v>
      </c>
      <c r="E75">
        <v>0.36353167585003243</v>
      </c>
      <c r="F75">
        <v>-3.1489220063612895</v>
      </c>
      <c r="G75">
        <v>1.2765815808293763</v>
      </c>
      <c r="H75">
        <v>-3.1489220063612895</v>
      </c>
      <c r="I75">
        <v>1.2765815808293763</v>
      </c>
    </row>
    <row r="76" spans="1:9" x14ac:dyDescent="0.25">
      <c r="A76" t="s">
        <v>32</v>
      </c>
      <c r="B76">
        <v>-1.2340425531914885</v>
      </c>
      <c r="C76">
        <v>0.9850244286789599</v>
      </c>
      <c r="D76">
        <v>-1.252804008979242</v>
      </c>
      <c r="E76">
        <v>0.24184852494862599</v>
      </c>
      <c r="F76">
        <v>-3.4623226200588073</v>
      </c>
      <c r="G76">
        <v>0.99423751367583058</v>
      </c>
      <c r="H76">
        <v>-3.4623226200588073</v>
      </c>
      <c r="I76">
        <v>0.99423751367583058</v>
      </c>
    </row>
    <row r="77" spans="1:9" x14ac:dyDescent="0.25">
      <c r="A77">
        <v>4000</v>
      </c>
      <c r="B77">
        <v>5.372340425531914</v>
      </c>
      <c r="C77">
        <v>1.1374082381123098</v>
      </c>
      <c r="D77">
        <v>4.7233176668810435</v>
      </c>
      <c r="E77">
        <v>1.0840237975549307E-3</v>
      </c>
      <c r="F77">
        <v>2.7993442326604656</v>
      </c>
      <c r="G77">
        <v>7.9453366184033625</v>
      </c>
      <c r="H77">
        <v>2.7993442326604656</v>
      </c>
      <c r="I77">
        <v>7.9453366184033625</v>
      </c>
    </row>
    <row r="78" spans="1:9" ht="15.75" thickBot="1" x14ac:dyDescent="0.3">
      <c r="A78" s="10">
        <v>6000</v>
      </c>
      <c r="B78" s="10">
        <v>2.8723404255319145</v>
      </c>
      <c r="C78" s="10">
        <v>1.1374082381123096</v>
      </c>
      <c r="D78" s="10">
        <v>2.5253381585304595</v>
      </c>
      <c r="E78" s="10">
        <v>3.248288826867636E-2</v>
      </c>
      <c r="F78" s="10">
        <v>0.2993442326604665</v>
      </c>
      <c r="G78" s="10">
        <v>5.4453366184033625</v>
      </c>
      <c r="H78" s="10">
        <v>0.2993442326604665</v>
      </c>
      <c r="I78" s="10">
        <v>5.4453366184033625</v>
      </c>
    </row>
    <row r="80" spans="1:9" x14ac:dyDescent="0.25">
      <c r="A80" t="s">
        <v>74</v>
      </c>
    </row>
    <row r="81" spans="1:9" ht="15.75" thickBot="1" x14ac:dyDescent="0.3"/>
    <row r="82" spans="1:9" x14ac:dyDescent="0.25">
      <c r="A82" s="12" t="s">
        <v>75</v>
      </c>
      <c r="B82" s="12"/>
    </row>
    <row r="83" spans="1:9" x14ac:dyDescent="0.25">
      <c r="A83" t="s">
        <v>76</v>
      </c>
      <c r="B83">
        <v>0.94496685486430898</v>
      </c>
    </row>
    <row r="84" spans="1:9" x14ac:dyDescent="0.25">
      <c r="A84" t="s">
        <v>77</v>
      </c>
      <c r="B84">
        <v>0.89296235679214397</v>
      </c>
    </row>
    <row r="85" spans="1:9" x14ac:dyDescent="0.25">
      <c r="A85" t="s">
        <v>78</v>
      </c>
      <c r="B85">
        <v>0.79781778505182743</v>
      </c>
    </row>
    <row r="86" spans="1:9" x14ac:dyDescent="0.25">
      <c r="A86" t="s">
        <v>79</v>
      </c>
      <c r="B86">
        <v>0.20723706840638001</v>
      </c>
    </row>
    <row r="87" spans="1:9" ht="15.75" thickBot="1" x14ac:dyDescent="0.3">
      <c r="A87" s="10" t="s">
        <v>80</v>
      </c>
      <c r="B87" s="10">
        <v>18</v>
      </c>
    </row>
    <row r="89" spans="1:9" ht="15.75" thickBot="1" x14ac:dyDescent="0.3">
      <c r="A89" t="s">
        <v>81</v>
      </c>
    </row>
    <row r="90" spans="1:9" x14ac:dyDescent="0.25">
      <c r="A90" s="11"/>
      <c r="B90" s="11" t="s">
        <v>82</v>
      </c>
      <c r="C90" s="11" t="s">
        <v>83</v>
      </c>
      <c r="D90" s="11" t="s">
        <v>84</v>
      </c>
      <c r="E90" s="11" t="s">
        <v>85</v>
      </c>
      <c r="F90" s="11" t="s">
        <v>86</v>
      </c>
    </row>
    <row r="91" spans="1:9" x14ac:dyDescent="0.25">
      <c r="A91" t="s">
        <v>87</v>
      </c>
      <c r="B91">
        <v>8</v>
      </c>
      <c r="C91">
        <v>3.2245862884160759</v>
      </c>
      <c r="D91">
        <v>0.40307328605200948</v>
      </c>
      <c r="E91">
        <v>9.3853211009174267</v>
      </c>
      <c r="F91">
        <v>1.4591606204389506E-3</v>
      </c>
    </row>
    <row r="92" spans="1:9" x14ac:dyDescent="0.25">
      <c r="A92" t="s">
        <v>88</v>
      </c>
      <c r="B92">
        <v>9</v>
      </c>
      <c r="C92">
        <v>0.38652482269503563</v>
      </c>
      <c r="D92">
        <v>4.2947202521670627E-2</v>
      </c>
    </row>
    <row r="93" spans="1:9" ht="15.75" thickBot="1" x14ac:dyDescent="0.3">
      <c r="A93" s="10" t="s">
        <v>89</v>
      </c>
      <c r="B93" s="10">
        <v>17</v>
      </c>
      <c r="C93" s="10">
        <v>3.6111111111111116</v>
      </c>
      <c r="D93" s="10"/>
      <c r="E93" s="10"/>
      <c r="F93" s="10"/>
    </row>
    <row r="94" spans="1:9" ht="15.75" thickBot="1" x14ac:dyDescent="0.3"/>
    <row r="95" spans="1:9" x14ac:dyDescent="0.25">
      <c r="A95" s="11"/>
      <c r="B95" s="11" t="s">
        <v>90</v>
      </c>
      <c r="C95" s="11" t="s">
        <v>79</v>
      </c>
      <c r="D95" s="11" t="s">
        <v>91</v>
      </c>
      <c r="E95" s="11" t="s">
        <v>92</v>
      </c>
      <c r="F95" s="11" t="s">
        <v>93</v>
      </c>
      <c r="G95" s="11" t="s">
        <v>94</v>
      </c>
      <c r="H95" s="11" t="s">
        <v>95</v>
      </c>
      <c r="I95" s="11" t="s">
        <v>96</v>
      </c>
    </row>
    <row r="96" spans="1:9" x14ac:dyDescent="0.25">
      <c r="A96" t="s">
        <v>97</v>
      </c>
      <c r="B96">
        <v>6.4184397163120561</v>
      </c>
      <c r="C96">
        <v>0.15561141365623182</v>
      </c>
      <c r="D96">
        <v>41.246587030507413</v>
      </c>
      <c r="E96">
        <v>1.4421297329408366E-11</v>
      </c>
      <c r="F96">
        <v>6.0664222422964569</v>
      </c>
      <c r="G96">
        <v>6.7704571903276554</v>
      </c>
      <c r="H96">
        <v>6.0664222422964569</v>
      </c>
      <c r="I96">
        <v>6.7704571903276554</v>
      </c>
    </row>
    <row r="97" spans="1:9" x14ac:dyDescent="0.25">
      <c r="A97">
        <v>65</v>
      </c>
      <c r="B97">
        <v>2.836879432624119E-2</v>
      </c>
      <c r="C97">
        <v>0.12091453288458084</v>
      </c>
      <c r="D97">
        <v>0.23461856610173293</v>
      </c>
      <c r="E97">
        <v>0.8197554539014098</v>
      </c>
      <c r="F97">
        <v>-0.24515888232501254</v>
      </c>
      <c r="G97">
        <v>0.30189647097749489</v>
      </c>
      <c r="H97">
        <v>-0.24515888232501254</v>
      </c>
      <c r="I97">
        <v>0.30189647097749489</v>
      </c>
    </row>
    <row r="98" spans="1:9" x14ac:dyDescent="0.25">
      <c r="A98">
        <v>75</v>
      </c>
      <c r="B98">
        <v>0.19503546099290783</v>
      </c>
      <c r="C98">
        <v>0.12091453288458084</v>
      </c>
      <c r="D98">
        <v>1.613002641949411</v>
      </c>
      <c r="E98">
        <v>0.14120226004550854</v>
      </c>
      <c r="F98">
        <v>-7.8492215658345882E-2</v>
      </c>
      <c r="G98">
        <v>0.46856313764416158</v>
      </c>
      <c r="H98">
        <v>-7.8492215658345882E-2</v>
      </c>
      <c r="I98">
        <v>0.46856313764416158</v>
      </c>
    </row>
    <row r="99" spans="1:9" x14ac:dyDescent="0.25">
      <c r="A99" t="s">
        <v>30</v>
      </c>
      <c r="B99">
        <v>-0.19503546099290772</v>
      </c>
      <c r="C99">
        <v>0.12091453288458082</v>
      </c>
      <c r="D99">
        <v>-1.6130026419494103</v>
      </c>
      <c r="E99">
        <v>0.14120226004550876</v>
      </c>
      <c r="F99">
        <v>-0.46856313764416135</v>
      </c>
      <c r="G99">
        <v>7.8492215658345937E-2</v>
      </c>
      <c r="H99">
        <v>-0.46856313764416135</v>
      </c>
      <c r="I99">
        <v>7.8492215658345937E-2</v>
      </c>
    </row>
    <row r="100" spans="1:9" x14ac:dyDescent="0.25">
      <c r="A100" t="s">
        <v>31</v>
      </c>
      <c r="B100">
        <v>-0.16666666666666655</v>
      </c>
      <c r="C100">
        <v>0.11964837723049236</v>
      </c>
      <c r="D100">
        <v>-1.3929705569311439</v>
      </c>
      <c r="E100">
        <v>0.19707472231196002</v>
      </c>
      <c r="F100">
        <v>-0.43733010023580654</v>
      </c>
      <c r="G100">
        <v>0.10399676690247342</v>
      </c>
      <c r="H100">
        <v>-0.43733010023580654</v>
      </c>
      <c r="I100">
        <v>0.10399676690247342</v>
      </c>
    </row>
    <row r="101" spans="1:9" x14ac:dyDescent="0.25">
      <c r="A101">
        <v>120</v>
      </c>
      <c r="B101">
        <v>0.81914893617021256</v>
      </c>
      <c r="C101">
        <v>0.10398532662168831</v>
      </c>
      <c r="D101">
        <v>7.8775435225623642</v>
      </c>
      <c r="E101">
        <v>2.5032586716218819E-5</v>
      </c>
      <c r="F101">
        <v>0.58391778472704947</v>
      </c>
      <c r="G101">
        <v>1.0543800876133758</v>
      </c>
      <c r="H101">
        <v>0.58391778472704947</v>
      </c>
      <c r="I101">
        <v>1.0543800876133758</v>
      </c>
    </row>
    <row r="102" spans="1:9" x14ac:dyDescent="0.25">
      <c r="A102" t="s">
        <v>32</v>
      </c>
      <c r="B102">
        <v>-0.17021276595744686</v>
      </c>
      <c r="C102">
        <v>0.1047150571647759</v>
      </c>
      <c r="D102">
        <v>-1.6254851075486316</v>
      </c>
      <c r="E102">
        <v>0.13850437953189018</v>
      </c>
      <c r="F102">
        <v>-0.40709468257556819</v>
      </c>
      <c r="G102">
        <v>6.666915066067447E-2</v>
      </c>
      <c r="H102">
        <v>-0.40709468257556819</v>
      </c>
      <c r="I102">
        <v>6.666915066067447E-2</v>
      </c>
    </row>
    <row r="103" spans="1:9" x14ac:dyDescent="0.25">
      <c r="A103">
        <v>4000</v>
      </c>
      <c r="B103">
        <v>-0.13829787234042551</v>
      </c>
      <c r="C103">
        <v>0.12091453288458083</v>
      </c>
      <c r="D103">
        <v>-1.1437655097459458</v>
      </c>
      <c r="E103">
        <v>0.28222984906596132</v>
      </c>
      <c r="F103">
        <v>-0.41182554899167917</v>
      </c>
      <c r="G103">
        <v>0.13522980431082815</v>
      </c>
      <c r="H103">
        <v>-0.41182554899167917</v>
      </c>
      <c r="I103">
        <v>0.13522980431082815</v>
      </c>
    </row>
    <row r="104" spans="1:9" ht="15.75" thickBot="1" x14ac:dyDescent="0.3">
      <c r="A104" s="10">
        <v>6000</v>
      </c>
      <c r="B104" s="10">
        <v>-0.13829787234042556</v>
      </c>
      <c r="C104" s="10">
        <v>0.12091453288458083</v>
      </c>
      <c r="D104" s="10">
        <v>-1.1437655097459463</v>
      </c>
      <c r="E104" s="10">
        <v>0.28222984906596105</v>
      </c>
      <c r="F104" s="10">
        <v>-0.41182554899167922</v>
      </c>
      <c r="G104" s="10">
        <v>0.13522980431082809</v>
      </c>
      <c r="H104" s="10">
        <v>-0.41182554899167922</v>
      </c>
      <c r="I104" s="10">
        <v>0.13522980431082809</v>
      </c>
    </row>
    <row r="106" spans="1:9" x14ac:dyDescent="0.25">
      <c r="A106" t="s">
        <v>74</v>
      </c>
    </row>
    <row r="107" spans="1:9" ht="15.75" thickBot="1" x14ac:dyDescent="0.3"/>
    <row r="108" spans="1:9" x14ac:dyDescent="0.25">
      <c r="A108" s="12" t="s">
        <v>75</v>
      </c>
      <c r="B108" s="12"/>
    </row>
    <row r="109" spans="1:9" x14ac:dyDescent="0.25">
      <c r="A109" t="s">
        <v>76</v>
      </c>
      <c r="B109">
        <v>0.95889325183382046</v>
      </c>
    </row>
    <row r="110" spans="1:9" x14ac:dyDescent="0.25">
      <c r="A110" t="s">
        <v>77</v>
      </c>
      <c r="B110">
        <v>0.91947626841243868</v>
      </c>
    </row>
    <row r="111" spans="1:9" x14ac:dyDescent="0.25">
      <c r="A111" t="s">
        <v>78</v>
      </c>
      <c r="B111">
        <v>0.84789961811238412</v>
      </c>
    </row>
    <row r="112" spans="1:9" x14ac:dyDescent="0.25">
      <c r="A112" t="s">
        <v>79</v>
      </c>
      <c r="B112">
        <v>0.95113055369977761</v>
      </c>
    </row>
    <row r="113" spans="1:9" ht="15.75" thickBot="1" x14ac:dyDescent="0.3">
      <c r="A113" s="10" t="s">
        <v>80</v>
      </c>
      <c r="B113" s="10">
        <v>18</v>
      </c>
    </row>
    <row r="115" spans="1:9" ht="15.75" thickBot="1" x14ac:dyDescent="0.3">
      <c r="A115" t="s">
        <v>81</v>
      </c>
    </row>
    <row r="116" spans="1:9" x14ac:dyDescent="0.25">
      <c r="A116" s="11"/>
      <c r="B116" s="11" t="s">
        <v>82</v>
      </c>
      <c r="C116" s="11" t="s">
        <v>83</v>
      </c>
      <c r="D116" s="11" t="s">
        <v>84</v>
      </c>
      <c r="E116" s="11" t="s">
        <v>85</v>
      </c>
      <c r="F116" s="11" t="s">
        <v>86</v>
      </c>
    </row>
    <row r="117" spans="1:9" x14ac:dyDescent="0.25">
      <c r="A117" t="s">
        <v>87</v>
      </c>
      <c r="B117">
        <v>8</v>
      </c>
      <c r="C117">
        <v>92.969267139479939</v>
      </c>
      <c r="D117">
        <v>11.621158392434992</v>
      </c>
      <c r="E117">
        <v>12.846036585365852</v>
      </c>
      <c r="F117">
        <v>4.3478037161993936E-4</v>
      </c>
    </row>
    <row r="118" spans="1:9" x14ac:dyDescent="0.25">
      <c r="A118" t="s">
        <v>88</v>
      </c>
      <c r="B118">
        <v>9</v>
      </c>
      <c r="C118">
        <v>8.1418439716312108</v>
      </c>
      <c r="D118">
        <v>0.9046493301812456</v>
      </c>
    </row>
    <row r="119" spans="1:9" ht="15.75" thickBot="1" x14ac:dyDescent="0.3">
      <c r="A119" s="10" t="s">
        <v>89</v>
      </c>
      <c r="B119" s="10">
        <v>17</v>
      </c>
      <c r="C119" s="10">
        <v>101.11111111111114</v>
      </c>
      <c r="D119" s="10"/>
      <c r="E119" s="10"/>
      <c r="F119" s="10"/>
    </row>
    <row r="120" spans="1:9" ht="15.75" thickBot="1" x14ac:dyDescent="0.3"/>
    <row r="121" spans="1:9" x14ac:dyDescent="0.25">
      <c r="A121" s="11"/>
      <c r="B121" s="11" t="s">
        <v>90</v>
      </c>
      <c r="C121" s="11" t="s">
        <v>79</v>
      </c>
      <c r="D121" s="11" t="s">
        <v>91</v>
      </c>
      <c r="E121" s="11" t="s">
        <v>92</v>
      </c>
      <c r="F121" s="11" t="s">
        <v>93</v>
      </c>
      <c r="G121" s="11" t="s">
        <v>94</v>
      </c>
      <c r="H121" s="11" t="s">
        <v>95</v>
      </c>
      <c r="I121" s="11" t="s">
        <v>96</v>
      </c>
    </row>
    <row r="122" spans="1:9" x14ac:dyDescent="0.25">
      <c r="A122" t="s">
        <v>97</v>
      </c>
      <c r="B122">
        <v>1.7659574468085111</v>
      </c>
      <c r="C122">
        <v>0.71419061836285058</v>
      </c>
      <c r="D122">
        <v>2.4726696226514999</v>
      </c>
      <c r="E122">
        <v>3.5414817265388102E-2</v>
      </c>
      <c r="F122">
        <v>0.15034602387570906</v>
      </c>
      <c r="G122">
        <v>3.3815688697413133</v>
      </c>
      <c r="H122">
        <v>0.15034602387570906</v>
      </c>
      <c r="I122">
        <v>3.3815688697413133</v>
      </c>
    </row>
    <row r="123" spans="1:9" x14ac:dyDescent="0.25">
      <c r="A123">
        <v>65</v>
      </c>
      <c r="B123">
        <v>-0.91134751773049738</v>
      </c>
      <c r="C123">
        <v>0.55494660051522327</v>
      </c>
      <c r="D123">
        <v>-1.6422256067239345</v>
      </c>
      <c r="E123">
        <v>0.13495925750482635</v>
      </c>
      <c r="F123">
        <v>-2.1667239450565239</v>
      </c>
      <c r="G123">
        <v>0.34402890959552923</v>
      </c>
      <c r="H123">
        <v>-2.1667239450565239</v>
      </c>
      <c r="I123">
        <v>0.34402890959552923</v>
      </c>
    </row>
    <row r="124" spans="1:9" x14ac:dyDescent="0.25">
      <c r="A124">
        <v>75</v>
      </c>
      <c r="B124">
        <v>-1.0780141843971633</v>
      </c>
      <c r="C124">
        <v>0.55494660051522327</v>
      </c>
      <c r="D124">
        <v>-1.9425548032843412</v>
      </c>
      <c r="E124">
        <v>8.3964369357036509E-2</v>
      </c>
      <c r="F124">
        <v>-2.33339061172319</v>
      </c>
      <c r="G124">
        <v>0.17736224292886327</v>
      </c>
      <c r="H124">
        <v>-2.33339061172319</v>
      </c>
      <c r="I124">
        <v>0.17736224292886327</v>
      </c>
    </row>
    <row r="125" spans="1:9" x14ac:dyDescent="0.25">
      <c r="A125" t="s">
        <v>30</v>
      </c>
      <c r="B125">
        <v>-0.75531914893617103</v>
      </c>
      <c r="C125">
        <v>0.55494660051522304</v>
      </c>
      <c r="D125">
        <v>-1.3610663588801486</v>
      </c>
      <c r="E125">
        <v>0.20659409338771642</v>
      </c>
      <c r="F125">
        <v>-2.0106955762621972</v>
      </c>
      <c r="G125">
        <v>0.50005727838985492</v>
      </c>
      <c r="H125">
        <v>-2.0106955762621972</v>
      </c>
      <c r="I125">
        <v>0.50005727838985492</v>
      </c>
    </row>
    <row r="126" spans="1:9" x14ac:dyDescent="0.25">
      <c r="A126" t="s">
        <v>31</v>
      </c>
      <c r="B126">
        <v>-1.0000000000000013</v>
      </c>
      <c r="C126">
        <v>0.54913548121304434</v>
      </c>
      <c r="D126">
        <v>-1.8210442308171273</v>
      </c>
      <c r="E126">
        <v>0.10193426880567866</v>
      </c>
      <c r="F126">
        <v>-2.2422307621727287</v>
      </c>
      <c r="G126">
        <v>0.24223076217272621</v>
      </c>
      <c r="H126">
        <v>-2.2422307621727287</v>
      </c>
      <c r="I126">
        <v>0.24223076217272621</v>
      </c>
    </row>
    <row r="127" spans="1:9" x14ac:dyDescent="0.25">
      <c r="A127">
        <v>120</v>
      </c>
      <c r="B127">
        <v>0.37234042553191554</v>
      </c>
      <c r="C127">
        <v>0.47724869902325734</v>
      </c>
      <c r="D127">
        <v>0.78018112211505597</v>
      </c>
      <c r="E127">
        <v>0.45531211602983934</v>
      </c>
      <c r="F127">
        <v>-0.70727113739967096</v>
      </c>
      <c r="G127">
        <v>1.4519519884635022</v>
      </c>
      <c r="H127">
        <v>-0.70727113739967096</v>
      </c>
      <c r="I127">
        <v>1.4519519884635022</v>
      </c>
    </row>
    <row r="128" spans="1:9" x14ac:dyDescent="0.25">
      <c r="A128" t="s">
        <v>32</v>
      </c>
      <c r="B128">
        <v>0.46808510638298012</v>
      </c>
      <c r="C128">
        <v>0.4805978537899977</v>
      </c>
      <c r="D128">
        <v>0.97396420456657895</v>
      </c>
      <c r="E128">
        <v>0.35552316967641506</v>
      </c>
      <c r="F128">
        <v>-0.61910277099350774</v>
      </c>
      <c r="G128">
        <v>1.5552729837594679</v>
      </c>
      <c r="H128">
        <v>-0.61910277099350774</v>
      </c>
      <c r="I128">
        <v>1.5552729837594679</v>
      </c>
    </row>
    <row r="129" spans="1:9" x14ac:dyDescent="0.25">
      <c r="A129">
        <v>4000</v>
      </c>
      <c r="B129">
        <v>5.0886524822695032</v>
      </c>
      <c r="C129">
        <v>0.55494660051522315</v>
      </c>
      <c r="D129">
        <v>9.1696254694507537</v>
      </c>
      <c r="E129">
        <v>7.3267422635879639E-6</v>
      </c>
      <c r="F129">
        <v>3.833276054943477</v>
      </c>
      <c r="G129">
        <v>6.3440289095955293</v>
      </c>
      <c r="H129">
        <v>3.833276054943477</v>
      </c>
      <c r="I129">
        <v>6.3440289095955293</v>
      </c>
    </row>
    <row r="130" spans="1:9" ht="15.75" thickBot="1" x14ac:dyDescent="0.3">
      <c r="A130" s="10">
        <v>6000</v>
      </c>
      <c r="B130" s="10">
        <v>1.4219858156028367</v>
      </c>
      <c r="C130" s="10">
        <v>0.55494660051522315</v>
      </c>
      <c r="D130" s="10">
        <v>2.5623831451217782</v>
      </c>
      <c r="E130" s="10">
        <v>3.0567382341731196E-2</v>
      </c>
      <c r="F130" s="10">
        <v>0.16660938827681027</v>
      </c>
      <c r="G130" s="10">
        <v>2.6773622429288633</v>
      </c>
      <c r="H130" s="10">
        <v>0.16660938827681027</v>
      </c>
      <c r="I130" s="10">
        <v>2.6773622429288633</v>
      </c>
    </row>
    <row r="132" spans="1:9" x14ac:dyDescent="0.25">
      <c r="A132" t="s">
        <v>74</v>
      </c>
    </row>
    <row r="133" spans="1:9" ht="15.75" thickBot="1" x14ac:dyDescent="0.3"/>
    <row r="134" spans="1:9" x14ac:dyDescent="0.25">
      <c r="A134" s="12" t="s">
        <v>75</v>
      </c>
      <c r="B134" s="12"/>
    </row>
    <row r="135" spans="1:9" x14ac:dyDescent="0.25">
      <c r="A135" t="s">
        <v>76</v>
      </c>
      <c r="B135">
        <v>0.94708053731326092</v>
      </c>
    </row>
    <row r="136" spans="1:9" x14ac:dyDescent="0.25">
      <c r="A136" t="s">
        <v>77</v>
      </c>
      <c r="B136">
        <v>0.89696154415757501</v>
      </c>
    </row>
    <row r="137" spans="1:9" x14ac:dyDescent="0.25">
      <c r="A137" t="s">
        <v>78</v>
      </c>
      <c r="B137">
        <v>0.80537180563097499</v>
      </c>
    </row>
    <row r="138" spans="1:9" x14ac:dyDescent="0.25">
      <c r="A138" t="s">
        <v>79</v>
      </c>
      <c r="B138">
        <v>1.0471545745092661</v>
      </c>
    </row>
    <row r="139" spans="1:9" ht="15.75" thickBot="1" x14ac:dyDescent="0.3">
      <c r="A139" s="10" t="s">
        <v>80</v>
      </c>
      <c r="B139" s="10">
        <v>18</v>
      </c>
    </row>
    <row r="141" spans="1:9" ht="15.75" thickBot="1" x14ac:dyDescent="0.3">
      <c r="A141" t="s">
        <v>81</v>
      </c>
    </row>
    <row r="142" spans="1:9" x14ac:dyDescent="0.25">
      <c r="A142" s="11"/>
      <c r="B142" s="11" t="s">
        <v>82</v>
      </c>
      <c r="C142" s="11" t="s">
        <v>83</v>
      </c>
      <c r="D142" s="11" t="s">
        <v>84</v>
      </c>
      <c r="E142" s="11" t="s">
        <v>85</v>
      </c>
      <c r="F142" s="11" t="s">
        <v>86</v>
      </c>
    </row>
    <row r="143" spans="1:9" x14ac:dyDescent="0.25">
      <c r="A143" t="s">
        <v>87</v>
      </c>
      <c r="B143">
        <v>8</v>
      </c>
      <c r="C143">
        <v>85.908983451536614</v>
      </c>
      <c r="D143">
        <v>10.738622931442077</v>
      </c>
      <c r="E143">
        <v>9.793253683075811</v>
      </c>
      <c r="F143">
        <v>1.2425576963994535E-3</v>
      </c>
    </row>
    <row r="144" spans="1:9" x14ac:dyDescent="0.25">
      <c r="A144" t="s">
        <v>88</v>
      </c>
      <c r="B144">
        <v>9</v>
      </c>
      <c r="C144">
        <v>9.8687943262411366</v>
      </c>
      <c r="D144">
        <v>1.0965327029156819</v>
      </c>
    </row>
    <row r="145" spans="1:9" ht="15.75" thickBot="1" x14ac:dyDescent="0.3">
      <c r="A145" s="10" t="s">
        <v>89</v>
      </c>
      <c r="B145" s="10">
        <v>17</v>
      </c>
      <c r="C145" s="10">
        <v>95.777777777777743</v>
      </c>
      <c r="D145" s="10"/>
      <c r="E145" s="10"/>
      <c r="F145" s="10"/>
    </row>
    <row r="146" spans="1:9" ht="15.75" thickBot="1" x14ac:dyDescent="0.3"/>
    <row r="147" spans="1:9" x14ac:dyDescent="0.25">
      <c r="A147" s="11"/>
      <c r="B147" s="11" t="s">
        <v>90</v>
      </c>
      <c r="C147" s="11" t="s">
        <v>79</v>
      </c>
      <c r="D147" s="11" t="s">
        <v>91</v>
      </c>
      <c r="E147" s="11" t="s">
        <v>92</v>
      </c>
      <c r="F147" s="11" t="s">
        <v>93</v>
      </c>
      <c r="G147" s="11" t="s">
        <v>94</v>
      </c>
      <c r="H147" s="11" t="s">
        <v>95</v>
      </c>
      <c r="I147" s="11" t="s">
        <v>96</v>
      </c>
    </row>
    <row r="148" spans="1:9" x14ac:dyDescent="0.25">
      <c r="A148" t="s">
        <v>97</v>
      </c>
      <c r="B148">
        <v>1.2836879432624133</v>
      </c>
      <c r="C148">
        <v>0.7862937113955053</v>
      </c>
      <c r="D148">
        <v>1.6325807070034151</v>
      </c>
      <c r="E148">
        <v>0.13699160002108243</v>
      </c>
      <c r="F148">
        <v>-0.49503200803411396</v>
      </c>
      <c r="G148">
        <v>3.0624078945589406</v>
      </c>
      <c r="H148">
        <v>-0.49503200803411396</v>
      </c>
      <c r="I148">
        <v>3.0624078945589406</v>
      </c>
    </row>
    <row r="149" spans="1:9" x14ac:dyDescent="0.25">
      <c r="A149">
        <v>65</v>
      </c>
      <c r="B149">
        <v>-0.62765957446808629</v>
      </c>
      <c r="C149">
        <v>0.61097277243110182</v>
      </c>
      <c r="D149">
        <v>-1.0273118587111281</v>
      </c>
      <c r="E149">
        <v>0.33109100955994614</v>
      </c>
      <c r="F149">
        <v>-2.0097760078977811</v>
      </c>
      <c r="G149">
        <v>0.75445685896160863</v>
      </c>
      <c r="H149">
        <v>-2.0097760078977811</v>
      </c>
      <c r="I149">
        <v>0.75445685896160863</v>
      </c>
    </row>
    <row r="150" spans="1:9" x14ac:dyDescent="0.25">
      <c r="A150">
        <v>75</v>
      </c>
      <c r="B150">
        <v>1.0390070921985806</v>
      </c>
      <c r="C150">
        <v>0.61097277243110182</v>
      </c>
      <c r="D150">
        <v>1.7005783875839531</v>
      </c>
      <c r="E150">
        <v>0.12323617020742274</v>
      </c>
      <c r="F150">
        <v>-0.34310934123111436</v>
      </c>
      <c r="G150">
        <v>2.4211235256282757</v>
      </c>
      <c r="H150">
        <v>-0.34310934123111436</v>
      </c>
      <c r="I150">
        <v>2.4211235256282757</v>
      </c>
    </row>
    <row r="151" spans="1:9" x14ac:dyDescent="0.25">
      <c r="A151" t="s">
        <v>30</v>
      </c>
      <c r="B151">
        <v>-2.7056737588652484</v>
      </c>
      <c r="C151">
        <v>0.61097277243110171</v>
      </c>
      <c r="D151">
        <v>-4.4284686338790369</v>
      </c>
      <c r="E151">
        <v>1.6508118935926923E-3</v>
      </c>
      <c r="F151">
        <v>-4.0877901922949427</v>
      </c>
      <c r="G151">
        <v>-1.3235573254355537</v>
      </c>
      <c r="H151">
        <v>-4.0877901922949427</v>
      </c>
      <c r="I151">
        <v>-1.3235573254355537</v>
      </c>
    </row>
    <row r="152" spans="1:9" x14ac:dyDescent="0.25">
      <c r="A152" t="s">
        <v>31</v>
      </c>
      <c r="B152">
        <v>-2.0000000000000004</v>
      </c>
      <c r="C152">
        <v>0.60457497547607264</v>
      </c>
      <c r="D152">
        <v>-3.3081091363814723</v>
      </c>
      <c r="E152">
        <v>9.111332530832579E-3</v>
      </c>
      <c r="F152">
        <v>-3.3676436112217476</v>
      </c>
      <c r="G152">
        <v>-0.63235638877825329</v>
      </c>
      <c r="H152">
        <v>-3.3676436112217476</v>
      </c>
      <c r="I152">
        <v>-0.63235638877825329</v>
      </c>
    </row>
    <row r="153" spans="1:9" x14ac:dyDescent="0.25">
      <c r="A153">
        <v>120</v>
      </c>
      <c r="B153">
        <v>2.897163120567376</v>
      </c>
      <c r="C153">
        <v>0.52543066397859173</v>
      </c>
      <c r="D153">
        <v>5.513882837803731</v>
      </c>
      <c r="E153">
        <v>3.7342239141889533E-4</v>
      </c>
      <c r="F153">
        <v>1.7085563804943877</v>
      </c>
      <c r="G153">
        <v>4.0857698606403643</v>
      </c>
      <c r="H153">
        <v>1.7085563804943877</v>
      </c>
      <c r="I153">
        <v>4.0857698606403643</v>
      </c>
    </row>
    <row r="154" spans="1:9" x14ac:dyDescent="0.25">
      <c r="A154" t="s">
        <v>32</v>
      </c>
      <c r="B154">
        <v>-0.23404255319148926</v>
      </c>
      <c r="C154">
        <v>0.52911794194594286</v>
      </c>
      <c r="D154">
        <v>-0.44232586846469124</v>
      </c>
      <c r="E154">
        <v>0.66869214118325093</v>
      </c>
      <c r="F154">
        <v>-1.4309904955295489</v>
      </c>
      <c r="G154">
        <v>0.96290538914657031</v>
      </c>
      <c r="H154">
        <v>-1.4309904955295489</v>
      </c>
      <c r="I154">
        <v>0.96290538914657031</v>
      </c>
    </row>
    <row r="155" spans="1:9" x14ac:dyDescent="0.25">
      <c r="A155">
        <v>4000</v>
      </c>
      <c r="B155">
        <v>2.5390070921985806</v>
      </c>
      <c r="C155">
        <v>0.61097277243110182</v>
      </c>
      <c r="D155">
        <v>4.1556796092495256</v>
      </c>
      <c r="E155">
        <v>2.4634848184462489E-3</v>
      </c>
      <c r="F155">
        <v>1.1568906587688856</v>
      </c>
      <c r="G155">
        <v>3.9211235256282757</v>
      </c>
      <c r="H155">
        <v>1.1568906587688856</v>
      </c>
      <c r="I155">
        <v>3.9211235256282757</v>
      </c>
    </row>
    <row r="156" spans="1:9" ht="15.75" thickBot="1" x14ac:dyDescent="0.3">
      <c r="A156" s="10">
        <v>6000</v>
      </c>
      <c r="B156" s="10">
        <v>1.8723404255319145</v>
      </c>
      <c r="C156" s="10">
        <v>0.61097277243110182</v>
      </c>
      <c r="D156" s="10">
        <v>3.0645235107314943</v>
      </c>
      <c r="E156" s="10">
        <v>1.3472728886086872E-2</v>
      </c>
      <c r="F156" s="10">
        <v>0.49022399210221956</v>
      </c>
      <c r="G156" s="10">
        <v>3.2544568589616096</v>
      </c>
      <c r="H156" s="10">
        <v>0.49022399210221956</v>
      </c>
      <c r="I156" s="10">
        <v>3.2544568589616096</v>
      </c>
    </row>
    <row r="158" spans="1:9" x14ac:dyDescent="0.25">
      <c r="A158" t="s">
        <v>74</v>
      </c>
    </row>
    <row r="159" spans="1:9" ht="15.75" thickBot="1" x14ac:dyDescent="0.3"/>
    <row r="160" spans="1:9" x14ac:dyDescent="0.25">
      <c r="A160" s="12" t="s">
        <v>75</v>
      </c>
      <c r="B160" s="12"/>
    </row>
    <row r="161" spans="1:9" x14ac:dyDescent="0.25">
      <c r="A161" t="s">
        <v>76</v>
      </c>
      <c r="B161">
        <v>0.94745805273387929</v>
      </c>
    </row>
    <row r="162" spans="1:9" x14ac:dyDescent="0.25">
      <c r="A162" t="s">
        <v>77</v>
      </c>
      <c r="B162">
        <v>0.89767676169027444</v>
      </c>
    </row>
    <row r="163" spans="1:9" x14ac:dyDescent="0.25">
      <c r="A163" t="s">
        <v>78</v>
      </c>
      <c r="B163">
        <v>0.80672277208162946</v>
      </c>
    </row>
    <row r="164" spans="1:9" x14ac:dyDescent="0.25">
      <c r="A164" t="s">
        <v>79</v>
      </c>
      <c r="B164">
        <v>0.95237250924997763</v>
      </c>
    </row>
    <row r="165" spans="1:9" ht="15.75" thickBot="1" x14ac:dyDescent="0.3">
      <c r="A165" s="10" t="s">
        <v>80</v>
      </c>
      <c r="B165" s="10">
        <v>18</v>
      </c>
    </row>
    <row r="167" spans="1:9" ht="15.75" thickBot="1" x14ac:dyDescent="0.3">
      <c r="A167" t="s">
        <v>81</v>
      </c>
    </row>
    <row r="168" spans="1:9" x14ac:dyDescent="0.25">
      <c r="A168" s="11"/>
      <c r="B168" s="11" t="s">
        <v>82</v>
      </c>
      <c r="C168" s="11" t="s">
        <v>83</v>
      </c>
      <c r="D168" s="11" t="s">
        <v>84</v>
      </c>
      <c r="E168" s="11" t="s">
        <v>85</v>
      </c>
      <c r="F168" s="11" t="s">
        <v>86</v>
      </c>
    </row>
    <row r="169" spans="1:9" x14ac:dyDescent="0.25">
      <c r="A169" t="s">
        <v>87</v>
      </c>
      <c r="B169">
        <v>8</v>
      </c>
      <c r="C169">
        <v>71.614657210401873</v>
      </c>
      <c r="D169">
        <v>8.9518321513002341</v>
      </c>
      <c r="E169">
        <v>9.8695699391833127</v>
      </c>
      <c r="F169">
        <v>1.2065084467834054E-3</v>
      </c>
    </row>
    <row r="170" spans="1:9" x14ac:dyDescent="0.25">
      <c r="A170" t="s">
        <v>88</v>
      </c>
      <c r="B170">
        <v>9</v>
      </c>
      <c r="C170">
        <v>8.1631205673758895</v>
      </c>
      <c r="D170">
        <v>0.90701339637509881</v>
      </c>
    </row>
    <row r="171" spans="1:9" ht="15.75" thickBot="1" x14ac:dyDescent="0.3">
      <c r="A171" s="10" t="s">
        <v>89</v>
      </c>
      <c r="B171" s="10">
        <v>17</v>
      </c>
      <c r="C171" s="10">
        <v>79.777777777777757</v>
      </c>
      <c r="D171" s="10"/>
      <c r="E171" s="10"/>
      <c r="F171" s="10"/>
    </row>
    <row r="172" spans="1:9" ht="15.75" thickBot="1" x14ac:dyDescent="0.3"/>
    <row r="173" spans="1:9" x14ac:dyDescent="0.25">
      <c r="A173" s="11"/>
      <c r="B173" s="11" t="s">
        <v>90</v>
      </c>
      <c r="C173" s="11" t="s">
        <v>79</v>
      </c>
      <c r="D173" s="11" t="s">
        <v>91</v>
      </c>
      <c r="E173" s="11" t="s">
        <v>92</v>
      </c>
      <c r="F173" s="11" t="s">
        <v>93</v>
      </c>
      <c r="G173" s="11" t="s">
        <v>94</v>
      </c>
      <c r="H173" s="11" t="s">
        <v>95</v>
      </c>
      <c r="I173" s="11" t="s">
        <v>96</v>
      </c>
    </row>
    <row r="174" spans="1:9" x14ac:dyDescent="0.25">
      <c r="A174" t="s">
        <v>97</v>
      </c>
      <c r="B174">
        <v>0.25886524822695067</v>
      </c>
      <c r="C174">
        <v>0.71512318539996889</v>
      </c>
      <c r="D174">
        <v>0.3619869324781676</v>
      </c>
      <c r="E174">
        <v>0.72571533784242415</v>
      </c>
      <c r="F174">
        <v>-1.358855787908658</v>
      </c>
      <c r="G174">
        <v>1.8765862843625594</v>
      </c>
      <c r="H174">
        <v>-1.358855787908658</v>
      </c>
      <c r="I174">
        <v>1.8765862843625594</v>
      </c>
    </row>
    <row r="175" spans="1:9" x14ac:dyDescent="0.25">
      <c r="A175">
        <v>65</v>
      </c>
      <c r="B175">
        <v>0.30851063829787184</v>
      </c>
      <c r="C175">
        <v>0.55567123185830603</v>
      </c>
      <c r="D175">
        <v>0.55520354592792887</v>
      </c>
      <c r="E175">
        <v>0.592285065422677</v>
      </c>
      <c r="F175">
        <v>-0.94850501901129747</v>
      </c>
      <c r="G175">
        <v>1.5655262956070413</v>
      </c>
      <c r="H175">
        <v>-0.94850501901129747</v>
      </c>
      <c r="I175">
        <v>1.5655262956070413</v>
      </c>
    </row>
    <row r="176" spans="1:9" x14ac:dyDescent="0.25">
      <c r="A176">
        <v>75</v>
      </c>
      <c r="B176">
        <v>0.80851063829787118</v>
      </c>
      <c r="C176">
        <v>0.55567123185830603</v>
      </c>
      <c r="D176">
        <v>1.4550161893283657</v>
      </c>
      <c r="E176">
        <v>0.1796380026241261</v>
      </c>
      <c r="F176">
        <v>-0.44850501901129813</v>
      </c>
      <c r="G176">
        <v>2.0655262956070404</v>
      </c>
      <c r="H176">
        <v>-0.44850501901129813</v>
      </c>
      <c r="I176">
        <v>2.0655262956070404</v>
      </c>
    </row>
    <row r="177" spans="1:9" x14ac:dyDescent="0.25">
      <c r="A177" t="s">
        <v>30</v>
      </c>
      <c r="B177">
        <v>-1.1418439716312054</v>
      </c>
      <c r="C177">
        <v>0.5556712318583058</v>
      </c>
      <c r="D177">
        <v>-2.0548912849286602</v>
      </c>
      <c r="E177">
        <v>7.0057072456073802E-2</v>
      </c>
      <c r="F177">
        <v>-2.3988596289403743</v>
      </c>
      <c r="G177">
        <v>0.11517168567796343</v>
      </c>
      <c r="H177">
        <v>-2.3988596289403743</v>
      </c>
      <c r="I177">
        <v>0.11517168567796343</v>
      </c>
    </row>
    <row r="178" spans="1:9" x14ac:dyDescent="0.25">
      <c r="A178" t="s">
        <v>31</v>
      </c>
      <c r="B178">
        <v>-0.66666666666666707</v>
      </c>
      <c r="C178">
        <v>0.54985252458427392</v>
      </c>
      <c r="D178">
        <v>-1.2124463139833952</v>
      </c>
      <c r="E178">
        <v>0.25620714341528689</v>
      </c>
      <c r="F178">
        <v>-1.9105194936376586</v>
      </c>
      <c r="G178">
        <v>0.57718616030432435</v>
      </c>
      <c r="H178">
        <v>-1.9105194936376586</v>
      </c>
      <c r="I178">
        <v>0.57718616030432435</v>
      </c>
    </row>
    <row r="179" spans="1:9" x14ac:dyDescent="0.25">
      <c r="A179">
        <v>120</v>
      </c>
      <c r="B179">
        <v>2.0957446808510642</v>
      </c>
      <c r="C179">
        <v>0.4778718749566474</v>
      </c>
      <c r="D179">
        <v>4.3855786261562066</v>
      </c>
      <c r="E179">
        <v>1.7568083922198121E-3</v>
      </c>
      <c r="F179">
        <v>1.0147233960180759</v>
      </c>
      <c r="G179">
        <v>3.1767659656840523</v>
      </c>
      <c r="H179">
        <v>1.0147233960180759</v>
      </c>
      <c r="I179">
        <v>3.1767659656840523</v>
      </c>
    </row>
    <row r="180" spans="1:9" x14ac:dyDescent="0.25">
      <c r="A180" t="s">
        <v>32</v>
      </c>
      <c r="B180">
        <v>-0.85106382978723283</v>
      </c>
      <c r="C180">
        <v>0.4812254029414858</v>
      </c>
      <c r="D180">
        <v>-1.7685347128084117</v>
      </c>
      <c r="E180">
        <v>0.11076218296221618</v>
      </c>
      <c r="F180">
        <v>-1.9396713219717674</v>
      </c>
      <c r="G180">
        <v>0.23754366239730174</v>
      </c>
      <c r="H180">
        <v>-1.9396713219717674</v>
      </c>
      <c r="I180">
        <v>0.23754366239730174</v>
      </c>
    </row>
    <row r="181" spans="1:9" x14ac:dyDescent="0.25">
      <c r="A181">
        <v>4000</v>
      </c>
      <c r="B181">
        <v>3.975177304964538</v>
      </c>
      <c r="C181">
        <v>0.55567123185830591</v>
      </c>
      <c r="D181">
        <v>7.153829597531141</v>
      </c>
      <c r="E181">
        <v>5.3440859350147591E-5</v>
      </c>
      <c r="F181">
        <v>2.7181616476553687</v>
      </c>
      <c r="G181">
        <v>5.2321929622737073</v>
      </c>
      <c r="H181">
        <v>2.7181616476553687</v>
      </c>
      <c r="I181">
        <v>5.2321929622737073</v>
      </c>
    </row>
    <row r="182" spans="1:9" ht="15.75" thickBot="1" x14ac:dyDescent="0.3">
      <c r="A182" s="10">
        <v>6000</v>
      </c>
      <c r="B182" s="10">
        <v>2.641843971631205</v>
      </c>
      <c r="C182" s="10">
        <v>0.55567123185830591</v>
      </c>
      <c r="D182" s="10">
        <v>4.7543292151299736</v>
      </c>
      <c r="E182" s="10">
        <v>1.0378782003353964E-3</v>
      </c>
      <c r="F182" s="10">
        <v>1.3848283143220359</v>
      </c>
      <c r="G182" s="10">
        <v>3.8988596289403743</v>
      </c>
      <c r="H182" s="10">
        <v>1.3848283143220359</v>
      </c>
      <c r="I182" s="10">
        <v>3.8988596289403743</v>
      </c>
    </row>
    <row r="184" spans="1:9" x14ac:dyDescent="0.25">
      <c r="A184" t="s">
        <v>74</v>
      </c>
    </row>
    <row r="185" spans="1:9" ht="15.75" thickBot="1" x14ac:dyDescent="0.3"/>
    <row r="186" spans="1:9" x14ac:dyDescent="0.25">
      <c r="A186" s="12" t="s">
        <v>75</v>
      </c>
      <c r="B186" s="12"/>
    </row>
    <row r="187" spans="1:9" x14ac:dyDescent="0.25">
      <c r="A187" t="s">
        <v>76</v>
      </c>
      <c r="B187">
        <v>0.88318716288550203</v>
      </c>
    </row>
    <row r="188" spans="1:9" x14ac:dyDescent="0.25">
      <c r="A188" t="s">
        <v>77</v>
      </c>
      <c r="B188">
        <v>0.78001956468574229</v>
      </c>
    </row>
    <row r="189" spans="1:9" x14ac:dyDescent="0.25">
      <c r="A189" t="s">
        <v>78</v>
      </c>
      <c r="B189">
        <v>0.58448139996195769</v>
      </c>
    </row>
    <row r="190" spans="1:9" x14ac:dyDescent="0.25">
      <c r="A190" t="s">
        <v>79</v>
      </c>
      <c r="B190">
        <v>1.1906517938706676</v>
      </c>
    </row>
    <row r="191" spans="1:9" ht="15.75" thickBot="1" x14ac:dyDescent="0.3">
      <c r="A191" s="10" t="s">
        <v>80</v>
      </c>
      <c r="B191" s="10">
        <v>18</v>
      </c>
    </row>
    <row r="193" spans="1:9" ht="15.75" thickBot="1" x14ac:dyDescent="0.3">
      <c r="A193" t="s">
        <v>81</v>
      </c>
    </row>
    <row r="194" spans="1:9" x14ac:dyDescent="0.25">
      <c r="A194" s="11"/>
      <c r="B194" s="11" t="s">
        <v>82</v>
      </c>
      <c r="C194" s="11" t="s">
        <v>83</v>
      </c>
      <c r="D194" s="11" t="s">
        <v>84</v>
      </c>
      <c r="E194" s="11" t="s">
        <v>85</v>
      </c>
      <c r="F194" s="11" t="s">
        <v>86</v>
      </c>
    </row>
    <row r="195" spans="1:9" x14ac:dyDescent="0.25">
      <c r="A195" t="s">
        <v>87</v>
      </c>
      <c r="B195">
        <v>8</v>
      </c>
      <c r="C195">
        <v>45.24113475177306</v>
      </c>
      <c r="D195">
        <v>5.6551418439716326</v>
      </c>
      <c r="E195">
        <v>3.9890911617565337</v>
      </c>
      <c r="F195">
        <v>2.7199084811545596E-2</v>
      </c>
    </row>
    <row r="196" spans="1:9" x14ac:dyDescent="0.25">
      <c r="A196" t="s">
        <v>88</v>
      </c>
      <c r="B196">
        <v>9</v>
      </c>
      <c r="C196">
        <v>12.758865248226947</v>
      </c>
      <c r="D196">
        <v>1.4176516942474384</v>
      </c>
    </row>
    <row r="197" spans="1:9" ht="15.75" thickBot="1" x14ac:dyDescent="0.3">
      <c r="A197" s="10" t="s">
        <v>89</v>
      </c>
      <c r="B197" s="10">
        <v>17</v>
      </c>
      <c r="C197" s="10">
        <v>58.000000000000007</v>
      </c>
      <c r="D197" s="10"/>
      <c r="E197" s="10"/>
      <c r="F197" s="10"/>
    </row>
    <row r="198" spans="1:9" ht="15.75" thickBot="1" x14ac:dyDescent="0.3"/>
    <row r="199" spans="1:9" x14ac:dyDescent="0.25">
      <c r="A199" s="11"/>
      <c r="B199" s="11" t="s">
        <v>90</v>
      </c>
      <c r="C199" s="11" t="s">
        <v>79</v>
      </c>
      <c r="D199" s="11" t="s">
        <v>91</v>
      </c>
      <c r="E199" s="11" t="s">
        <v>92</v>
      </c>
      <c r="F199" s="11" t="s">
        <v>93</v>
      </c>
      <c r="G199" s="11" t="s">
        <v>94</v>
      </c>
      <c r="H199" s="11" t="s">
        <v>95</v>
      </c>
      <c r="I199" s="11" t="s">
        <v>96</v>
      </c>
    </row>
    <row r="200" spans="1:9" x14ac:dyDescent="0.25">
      <c r="A200" t="s">
        <v>97</v>
      </c>
      <c r="B200">
        <v>4.0248226950354589</v>
      </c>
      <c r="C200">
        <v>0.89404376466676017</v>
      </c>
      <c r="D200">
        <v>4.5018184277988276</v>
      </c>
      <c r="E200">
        <v>1.4850627895456655E-3</v>
      </c>
      <c r="F200">
        <v>2.0023551889394744</v>
      </c>
      <c r="G200">
        <v>6.0472902011314433</v>
      </c>
      <c r="H200">
        <v>2.0023551889394744</v>
      </c>
      <c r="I200">
        <v>6.0472902011314433</v>
      </c>
    </row>
    <row r="201" spans="1:9" x14ac:dyDescent="0.25">
      <c r="A201">
        <v>65</v>
      </c>
      <c r="B201">
        <v>-0.43617021276595763</v>
      </c>
      <c r="C201">
        <v>0.69469765515959125</v>
      </c>
      <c r="D201">
        <v>-0.62785617531090887</v>
      </c>
      <c r="E201">
        <v>0.54569730797782023</v>
      </c>
      <c r="F201">
        <v>-2.0076854893643445</v>
      </c>
      <c r="G201">
        <v>1.1353450638324294</v>
      </c>
      <c r="H201">
        <v>-2.0076854893643445</v>
      </c>
      <c r="I201">
        <v>1.1353450638324294</v>
      </c>
    </row>
    <row r="202" spans="1:9" x14ac:dyDescent="0.25">
      <c r="A202">
        <v>75</v>
      </c>
      <c r="B202">
        <v>0.56382978723404265</v>
      </c>
      <c r="C202">
        <v>0.69469765515959125</v>
      </c>
      <c r="D202">
        <v>0.81161895832873565</v>
      </c>
      <c r="E202">
        <v>0.43794805579208129</v>
      </c>
      <c r="F202">
        <v>-1.0076854893643445</v>
      </c>
      <c r="G202">
        <v>2.1353450638324296</v>
      </c>
      <c r="H202">
        <v>-1.0076854893643445</v>
      </c>
      <c r="I202">
        <v>2.1353450638324296</v>
      </c>
    </row>
    <row r="203" spans="1:9" x14ac:dyDescent="0.25">
      <c r="A203" t="s">
        <v>30</v>
      </c>
      <c r="B203">
        <v>-2.3971631205673756</v>
      </c>
      <c r="C203">
        <v>0.69469765515959114</v>
      </c>
      <c r="D203">
        <v>-3.4506567033347499</v>
      </c>
      <c r="E203">
        <v>7.2671751450234818E-3</v>
      </c>
      <c r="F203">
        <v>-3.9686783971657622</v>
      </c>
      <c r="G203">
        <v>-0.82564784396898894</v>
      </c>
      <c r="H203">
        <v>-3.9686783971657622</v>
      </c>
      <c r="I203">
        <v>-0.82564784396898894</v>
      </c>
    </row>
    <row r="204" spans="1:9" x14ac:dyDescent="0.25">
      <c r="A204" t="s">
        <v>31</v>
      </c>
      <c r="B204">
        <v>-0.66666666666666718</v>
      </c>
      <c r="C204">
        <v>0.68742313370234054</v>
      </c>
      <c r="D204">
        <v>-0.96980539929768927</v>
      </c>
      <c r="E204">
        <v>0.35748270949698879</v>
      </c>
      <c r="F204">
        <v>-2.221725832444605</v>
      </c>
      <c r="G204">
        <v>0.88839249911127083</v>
      </c>
      <c r="H204">
        <v>-2.221725832444605</v>
      </c>
      <c r="I204">
        <v>0.88839249911127083</v>
      </c>
    </row>
    <row r="205" spans="1:9" x14ac:dyDescent="0.25">
      <c r="A205">
        <v>120</v>
      </c>
      <c r="B205">
        <v>0.96808510638297918</v>
      </c>
      <c r="C205">
        <v>0.59743325183289864</v>
      </c>
      <c r="D205">
        <v>1.6204071390618737</v>
      </c>
      <c r="E205">
        <v>0.13959624038915011</v>
      </c>
      <c r="F205">
        <v>-0.38340280354463641</v>
      </c>
      <c r="G205">
        <v>2.3195730163105948</v>
      </c>
      <c r="H205">
        <v>-0.38340280354463641</v>
      </c>
      <c r="I205">
        <v>2.3195730163105948</v>
      </c>
    </row>
    <row r="206" spans="1:9" x14ac:dyDescent="0.25">
      <c r="A206" t="s">
        <v>32</v>
      </c>
      <c r="B206">
        <v>-0.38297872340425448</v>
      </c>
      <c r="C206">
        <v>0.60162581731768772</v>
      </c>
      <c r="D206">
        <v>-0.63657295345426157</v>
      </c>
      <c r="E206">
        <v>0.54025353822157096</v>
      </c>
      <c r="F206">
        <v>-1.7439508753737865</v>
      </c>
      <c r="G206">
        <v>0.97799342856527738</v>
      </c>
      <c r="H206">
        <v>-1.7439508753737865</v>
      </c>
      <c r="I206">
        <v>0.97799342856527738</v>
      </c>
    </row>
    <row r="207" spans="1:9" x14ac:dyDescent="0.25">
      <c r="A207">
        <v>4000</v>
      </c>
      <c r="B207">
        <v>2.3971631205673765</v>
      </c>
      <c r="C207">
        <v>0.69469765515959114</v>
      </c>
      <c r="D207">
        <v>3.4506567033347508</v>
      </c>
      <c r="E207">
        <v>7.2671751450234679E-3</v>
      </c>
      <c r="F207">
        <v>0.82564784396898983</v>
      </c>
      <c r="G207">
        <v>3.9686783971657631</v>
      </c>
      <c r="H207">
        <v>0.82564784396898983</v>
      </c>
      <c r="I207">
        <v>3.9686783971657631</v>
      </c>
    </row>
    <row r="208" spans="1:9" ht="15.75" thickBot="1" x14ac:dyDescent="0.3">
      <c r="A208" s="10">
        <v>6000</v>
      </c>
      <c r="B208" s="10">
        <v>0.23049645390070905</v>
      </c>
      <c r="C208" s="10">
        <v>0.69469765515959114</v>
      </c>
      <c r="D208" s="10">
        <v>0.33179391378218726</v>
      </c>
      <c r="E208" s="10">
        <v>0.74764092255323122</v>
      </c>
      <c r="F208" s="10">
        <v>-1.3410188226976776</v>
      </c>
      <c r="G208" s="10">
        <v>1.8020117304990957</v>
      </c>
      <c r="H208" s="10">
        <v>-1.3410188226976776</v>
      </c>
      <c r="I208" s="10">
        <v>1.8020117304990957</v>
      </c>
    </row>
    <row r="210" spans="1:6" x14ac:dyDescent="0.25">
      <c r="A210" t="s">
        <v>74</v>
      </c>
    </row>
    <row r="211" spans="1:6" ht="15.75" thickBot="1" x14ac:dyDescent="0.3"/>
    <row r="212" spans="1:6" x14ac:dyDescent="0.25">
      <c r="A212" s="12" t="s">
        <v>75</v>
      </c>
      <c r="B212" s="12"/>
    </row>
    <row r="213" spans="1:6" x14ac:dyDescent="0.25">
      <c r="A213" t="s">
        <v>76</v>
      </c>
      <c r="B213">
        <v>0.99056592843026425</v>
      </c>
    </row>
    <row r="214" spans="1:6" x14ac:dyDescent="0.25">
      <c r="A214" t="s">
        <v>77</v>
      </c>
      <c r="B214">
        <v>0.98122085856691144</v>
      </c>
    </row>
    <row r="215" spans="1:6" x14ac:dyDescent="0.25">
      <c r="A215" t="s">
        <v>78</v>
      </c>
      <c r="B215">
        <v>0.96452828840416616</v>
      </c>
    </row>
    <row r="216" spans="1:6" x14ac:dyDescent="0.25">
      <c r="A216" t="s">
        <v>79</v>
      </c>
      <c r="B216">
        <v>0.47968994451458002</v>
      </c>
    </row>
    <row r="217" spans="1:6" ht="15.75" thickBot="1" x14ac:dyDescent="0.3">
      <c r="A217" s="10" t="s">
        <v>80</v>
      </c>
      <c r="B217" s="10">
        <v>18</v>
      </c>
    </row>
    <row r="219" spans="1:6" ht="15.75" thickBot="1" x14ac:dyDescent="0.3">
      <c r="A219" t="s">
        <v>81</v>
      </c>
    </row>
    <row r="220" spans="1:6" x14ac:dyDescent="0.25">
      <c r="A220" s="11"/>
      <c r="B220" s="11" t="s">
        <v>82</v>
      </c>
      <c r="C220" s="11" t="s">
        <v>83</v>
      </c>
      <c r="D220" s="11" t="s">
        <v>84</v>
      </c>
      <c r="E220" s="11" t="s">
        <v>85</v>
      </c>
      <c r="F220" s="11" t="s">
        <v>86</v>
      </c>
    </row>
    <row r="221" spans="1:6" x14ac:dyDescent="0.25">
      <c r="A221" t="s">
        <v>87</v>
      </c>
      <c r="B221">
        <v>8</v>
      </c>
      <c r="C221">
        <v>108.20685579196218</v>
      </c>
      <c r="D221">
        <v>13.525856973995273</v>
      </c>
      <c r="E221">
        <v>58.781892123287541</v>
      </c>
      <c r="F221">
        <v>7.2704928261009341E-7</v>
      </c>
    </row>
    <row r="222" spans="1:6" x14ac:dyDescent="0.25">
      <c r="A222" t="s">
        <v>88</v>
      </c>
      <c r="B222">
        <v>9</v>
      </c>
      <c r="C222">
        <v>2.0709219858156076</v>
      </c>
      <c r="D222">
        <v>0.23010244286840084</v>
      </c>
    </row>
    <row r="223" spans="1:6" ht="15.75" thickBot="1" x14ac:dyDescent="0.3">
      <c r="A223" s="10" t="s">
        <v>89</v>
      </c>
      <c r="B223" s="10">
        <v>17</v>
      </c>
      <c r="C223" s="10">
        <v>110.27777777777779</v>
      </c>
      <c r="D223" s="10"/>
      <c r="E223" s="10"/>
      <c r="F223" s="10"/>
    </row>
    <row r="224" spans="1:6" ht="15.75" thickBot="1" x14ac:dyDescent="0.3"/>
    <row r="225" spans="1:9" x14ac:dyDescent="0.25">
      <c r="A225" s="11"/>
      <c r="B225" s="11" t="s">
        <v>90</v>
      </c>
      <c r="C225" s="11" t="s">
        <v>79</v>
      </c>
      <c r="D225" s="11" t="s">
        <v>91</v>
      </c>
      <c r="E225" s="11" t="s">
        <v>92</v>
      </c>
      <c r="F225" s="11" t="s">
        <v>93</v>
      </c>
      <c r="G225" s="11" t="s">
        <v>94</v>
      </c>
      <c r="H225" s="11" t="s">
        <v>95</v>
      </c>
      <c r="I225" s="11" t="s">
        <v>96</v>
      </c>
    </row>
    <row r="226" spans="1:9" x14ac:dyDescent="0.25">
      <c r="A226" t="s">
        <v>97</v>
      </c>
      <c r="B226">
        <v>1.5141843971631201</v>
      </c>
      <c r="C226">
        <v>0.36019246439164154</v>
      </c>
      <c r="D226">
        <v>4.203820309568524</v>
      </c>
      <c r="E226">
        <v>2.2936838125031918E-3</v>
      </c>
      <c r="F226">
        <v>0.69937243385363068</v>
      </c>
      <c r="G226">
        <v>2.3289963604726096</v>
      </c>
      <c r="H226">
        <v>0.69937243385363068</v>
      </c>
      <c r="I226">
        <v>2.3289963604726096</v>
      </c>
    </row>
    <row r="227" spans="1:9" x14ac:dyDescent="0.25">
      <c r="A227">
        <v>65</v>
      </c>
      <c r="B227">
        <v>-0.27304964539007115</v>
      </c>
      <c r="C227">
        <v>0.27987987871297892</v>
      </c>
      <c r="D227">
        <v>-0.97559584006425737</v>
      </c>
      <c r="E227">
        <v>0.35475655294249087</v>
      </c>
      <c r="F227">
        <v>-0.90618191774372936</v>
      </c>
      <c r="G227">
        <v>0.36008262696358706</v>
      </c>
      <c r="H227">
        <v>-0.90618191774372936</v>
      </c>
      <c r="I227">
        <v>0.36008262696358706</v>
      </c>
    </row>
    <row r="228" spans="1:9" x14ac:dyDescent="0.25">
      <c r="A228">
        <v>75</v>
      </c>
      <c r="B228">
        <v>0.22695035460992868</v>
      </c>
      <c r="C228">
        <v>0.27987987871297892</v>
      </c>
      <c r="D228">
        <v>0.81088485407938071</v>
      </c>
      <c r="E228">
        <v>0.43834837453154696</v>
      </c>
      <c r="F228">
        <v>-0.40618191774372953</v>
      </c>
      <c r="G228">
        <v>0.86008262696358684</v>
      </c>
      <c r="H228">
        <v>-0.40618191774372953</v>
      </c>
      <c r="I228">
        <v>0.86008262696358684</v>
      </c>
    </row>
    <row r="229" spans="1:9" x14ac:dyDescent="0.25">
      <c r="A229" t="s">
        <v>30</v>
      </c>
      <c r="B229">
        <v>0.60638297872340385</v>
      </c>
      <c r="C229">
        <v>0.27987987871297881</v>
      </c>
      <c r="D229">
        <v>2.1665829694933483</v>
      </c>
      <c r="E229">
        <v>5.8437767646757378E-2</v>
      </c>
      <c r="F229">
        <v>-2.6749293630254134E-2</v>
      </c>
      <c r="G229">
        <v>1.2395152510770617</v>
      </c>
      <c r="H229">
        <v>-2.6749293630254134E-2</v>
      </c>
      <c r="I229">
        <v>1.2395152510770617</v>
      </c>
    </row>
    <row r="230" spans="1:9" x14ac:dyDescent="0.25">
      <c r="A230" t="s">
        <v>31</v>
      </c>
      <c r="B230">
        <v>0.16666666666666602</v>
      </c>
      <c r="C230">
        <v>0.27694911859304938</v>
      </c>
      <c r="D230">
        <v>0.60179525940852319</v>
      </c>
      <c r="E230">
        <v>0.56216158399667926</v>
      </c>
      <c r="F230">
        <v>-0.45983576568925028</v>
      </c>
      <c r="G230">
        <v>0.79316909902258237</v>
      </c>
      <c r="H230">
        <v>-0.45983576568925028</v>
      </c>
      <c r="I230">
        <v>0.79316909902258237</v>
      </c>
    </row>
    <row r="231" spans="1:9" x14ac:dyDescent="0.25">
      <c r="A231">
        <v>120</v>
      </c>
      <c r="B231">
        <v>-0.11347517730496401</v>
      </c>
      <c r="C231">
        <v>0.24069398366355449</v>
      </c>
      <c r="D231">
        <v>-0.47144999462712472</v>
      </c>
      <c r="E231">
        <v>0.64853859372489264</v>
      </c>
      <c r="F231">
        <v>-0.65796279649190803</v>
      </c>
      <c r="G231">
        <v>0.43101244188197996</v>
      </c>
      <c r="H231">
        <v>-0.65796279649190803</v>
      </c>
      <c r="I231">
        <v>0.43101244188197996</v>
      </c>
    </row>
    <row r="232" spans="1:9" x14ac:dyDescent="0.25">
      <c r="A232" t="s">
        <v>32</v>
      </c>
      <c r="B232">
        <v>-0.36170212765957299</v>
      </c>
      <c r="C232">
        <v>0.24238308497354721</v>
      </c>
      <c r="D232">
        <v>-1.4922746267506573</v>
      </c>
      <c r="E232">
        <v>0.16982538062932187</v>
      </c>
      <c r="F232">
        <v>-0.91001075947360888</v>
      </c>
      <c r="G232">
        <v>0.18660650415446289</v>
      </c>
      <c r="H232">
        <v>-0.91001075947360888</v>
      </c>
      <c r="I232">
        <v>0.18660650415446289</v>
      </c>
    </row>
    <row r="233" spans="1:9" x14ac:dyDescent="0.25">
      <c r="A233">
        <v>4000</v>
      </c>
      <c r="B233">
        <v>5.5602836879432624</v>
      </c>
      <c r="C233">
        <v>0.27987987871297887</v>
      </c>
      <c r="D233">
        <v>19.866678924944864</v>
      </c>
      <c r="E233">
        <v>9.6311664476530831E-9</v>
      </c>
      <c r="F233">
        <v>4.9271514155896039</v>
      </c>
      <c r="G233">
        <v>6.193415960296921</v>
      </c>
      <c r="H233">
        <v>4.9271514155896039</v>
      </c>
      <c r="I233">
        <v>6.193415960296921</v>
      </c>
    </row>
    <row r="234" spans="1:9" ht="15.75" thickBot="1" x14ac:dyDescent="0.3">
      <c r="A234" s="10">
        <v>6000</v>
      </c>
      <c r="B234" s="10">
        <v>0.89361702127659559</v>
      </c>
      <c r="C234" s="10">
        <v>0.27987987871297887</v>
      </c>
      <c r="D234" s="10">
        <v>3.1928591129375672</v>
      </c>
      <c r="E234" s="10">
        <v>1.0956162162081754E-2</v>
      </c>
      <c r="F234" s="10">
        <v>0.26048474892293749</v>
      </c>
      <c r="G234" s="10">
        <v>1.5267492936302536</v>
      </c>
      <c r="H234" s="10">
        <v>0.26048474892293749</v>
      </c>
      <c r="I234" s="10">
        <v>1.5267492936302536</v>
      </c>
    </row>
    <row r="236" spans="1:9" x14ac:dyDescent="0.25">
      <c r="A236" t="s">
        <v>74</v>
      </c>
    </row>
    <row r="237" spans="1:9" ht="15.75" thickBot="1" x14ac:dyDescent="0.3"/>
    <row r="238" spans="1:9" x14ac:dyDescent="0.25">
      <c r="A238" s="12" t="s">
        <v>75</v>
      </c>
      <c r="B238" s="12"/>
    </row>
    <row r="239" spans="1:9" x14ac:dyDescent="0.25">
      <c r="A239" t="s">
        <v>76</v>
      </c>
      <c r="B239">
        <v>0.80942622602128833</v>
      </c>
    </row>
    <row r="240" spans="1:9" x14ac:dyDescent="0.25">
      <c r="A240" t="s">
        <v>77</v>
      </c>
      <c r="B240">
        <v>0.6551708153710657</v>
      </c>
    </row>
    <row r="241" spans="1:9" x14ac:dyDescent="0.25">
      <c r="A241" t="s">
        <v>78</v>
      </c>
      <c r="B241">
        <v>0.34865598458979069</v>
      </c>
    </row>
    <row r="242" spans="1:9" x14ac:dyDescent="0.25">
      <c r="A242" t="s">
        <v>79</v>
      </c>
      <c r="B242">
        <v>1.7120303938148826</v>
      </c>
    </row>
    <row r="243" spans="1:9" ht="15.75" thickBot="1" x14ac:dyDescent="0.3">
      <c r="A243" s="10" t="s">
        <v>80</v>
      </c>
      <c r="B243" s="10">
        <v>18</v>
      </c>
    </row>
    <row r="245" spans="1:9" ht="15.75" thickBot="1" x14ac:dyDescent="0.3">
      <c r="A245" t="s">
        <v>81</v>
      </c>
    </row>
    <row r="246" spans="1:9" x14ac:dyDescent="0.25">
      <c r="A246" s="11"/>
      <c r="B246" s="11" t="s">
        <v>82</v>
      </c>
      <c r="C246" s="11" t="s">
        <v>83</v>
      </c>
      <c r="D246" s="11" t="s">
        <v>84</v>
      </c>
      <c r="E246" s="11" t="s">
        <v>85</v>
      </c>
      <c r="F246" s="11" t="s">
        <v>86</v>
      </c>
    </row>
    <row r="247" spans="1:9" x14ac:dyDescent="0.25">
      <c r="A247" t="s">
        <v>87</v>
      </c>
      <c r="B247">
        <v>8</v>
      </c>
      <c r="C247">
        <v>50.120567375886523</v>
      </c>
      <c r="D247">
        <v>6.2650709219858154</v>
      </c>
      <c r="E247">
        <v>2.1374848769995962</v>
      </c>
      <c r="F247">
        <v>0.13949106343740603</v>
      </c>
    </row>
    <row r="248" spans="1:9" x14ac:dyDescent="0.25">
      <c r="A248" t="s">
        <v>88</v>
      </c>
      <c r="B248">
        <v>9</v>
      </c>
      <c r="C248">
        <v>26.37943262411348</v>
      </c>
      <c r="D248">
        <v>2.9310480693459424</v>
      </c>
    </row>
    <row r="249" spans="1:9" ht="15.75" thickBot="1" x14ac:dyDescent="0.3">
      <c r="A249" s="10" t="s">
        <v>89</v>
      </c>
      <c r="B249" s="10">
        <v>17</v>
      </c>
      <c r="C249" s="10">
        <v>76.5</v>
      </c>
      <c r="D249" s="10"/>
      <c r="E249" s="10"/>
      <c r="F249" s="10"/>
    </row>
    <row r="250" spans="1:9" ht="15.75" thickBot="1" x14ac:dyDescent="0.3"/>
    <row r="251" spans="1:9" x14ac:dyDescent="0.25">
      <c r="A251" s="11"/>
      <c r="B251" s="11" t="s">
        <v>90</v>
      </c>
      <c r="C251" s="11" t="s">
        <v>79</v>
      </c>
      <c r="D251" s="11" t="s">
        <v>91</v>
      </c>
      <c r="E251" s="11" t="s">
        <v>92</v>
      </c>
      <c r="F251" s="11" t="s">
        <v>93</v>
      </c>
      <c r="G251" s="11" t="s">
        <v>94</v>
      </c>
      <c r="H251" s="11" t="s">
        <v>95</v>
      </c>
      <c r="I251" s="11" t="s">
        <v>96</v>
      </c>
    </row>
    <row r="252" spans="1:9" x14ac:dyDescent="0.25">
      <c r="A252" t="s">
        <v>97</v>
      </c>
      <c r="B252">
        <v>2.3297872340425538</v>
      </c>
      <c r="C252">
        <v>1.2855396568414659</v>
      </c>
      <c r="D252">
        <v>1.812302889019211</v>
      </c>
      <c r="E252">
        <v>0.10335697401043836</v>
      </c>
      <c r="F252">
        <v>-0.57830550874251507</v>
      </c>
      <c r="G252">
        <v>5.2378799768276227</v>
      </c>
      <c r="H252">
        <v>-0.57830550874251507</v>
      </c>
      <c r="I252">
        <v>5.2378799768276227</v>
      </c>
    </row>
    <row r="253" spans="1:9" x14ac:dyDescent="0.25">
      <c r="A253">
        <v>65</v>
      </c>
      <c r="B253">
        <v>-1.2234042553191486</v>
      </c>
      <c r="C253">
        <v>0.99890119535177968</v>
      </c>
      <c r="D253">
        <v>-1.22475001633</v>
      </c>
      <c r="E253">
        <v>0.25175762873174046</v>
      </c>
      <c r="F253">
        <v>-3.4830757493118663</v>
      </c>
      <c r="G253">
        <v>1.0362672386735692</v>
      </c>
      <c r="H253">
        <v>-3.4830757493118663</v>
      </c>
      <c r="I253">
        <v>1.0362672386735692</v>
      </c>
    </row>
    <row r="254" spans="1:9" x14ac:dyDescent="0.25">
      <c r="A254">
        <v>75</v>
      </c>
      <c r="B254">
        <v>1.6099290780141839</v>
      </c>
      <c r="C254">
        <v>0.99890119535177968</v>
      </c>
      <c r="D254">
        <v>1.6117000214893331</v>
      </c>
      <c r="E254">
        <v>0.1414865109360734</v>
      </c>
      <c r="F254">
        <v>-0.64974241597853388</v>
      </c>
      <c r="G254">
        <v>3.8696005720069016</v>
      </c>
      <c r="H254">
        <v>-0.64974241597853388</v>
      </c>
      <c r="I254">
        <v>3.8696005720069016</v>
      </c>
    </row>
    <row r="255" spans="1:9" x14ac:dyDescent="0.25">
      <c r="A255" t="s">
        <v>30</v>
      </c>
      <c r="B255">
        <v>-0.60992907801418428</v>
      </c>
      <c r="C255">
        <v>0.99890119535177957</v>
      </c>
      <c r="D255">
        <v>-0.61060000814133342</v>
      </c>
      <c r="E255">
        <v>0.55656765861594582</v>
      </c>
      <c r="F255">
        <v>-2.8696005720069016</v>
      </c>
      <c r="G255">
        <v>1.6497424159785332</v>
      </c>
      <c r="H255">
        <v>-2.8696005720069016</v>
      </c>
      <c r="I255">
        <v>1.6497424159785332</v>
      </c>
    </row>
    <row r="256" spans="1:9" x14ac:dyDescent="0.25">
      <c r="A256" t="s">
        <v>31</v>
      </c>
      <c r="B256">
        <v>0.66666666666666685</v>
      </c>
      <c r="C256">
        <v>0.98844120872984342</v>
      </c>
      <c r="D256">
        <v>0.67446263953658914</v>
      </c>
      <c r="E256">
        <v>0.51696556691844475</v>
      </c>
      <c r="F256">
        <v>-1.5693426936664645</v>
      </c>
      <c r="G256">
        <v>2.9026760269997984</v>
      </c>
      <c r="H256">
        <v>-1.5693426936664645</v>
      </c>
      <c r="I256">
        <v>2.9026760269997984</v>
      </c>
    </row>
    <row r="257" spans="1:9" x14ac:dyDescent="0.25">
      <c r="A257">
        <v>120</v>
      </c>
      <c r="B257">
        <v>-0.47163120567375877</v>
      </c>
      <c r="C257">
        <v>0.85904534867285132</v>
      </c>
      <c r="D257">
        <v>-0.54901782123887533</v>
      </c>
      <c r="E257">
        <v>0.59634914446888199</v>
      </c>
      <c r="F257">
        <v>-2.4149267943425312</v>
      </c>
      <c r="G257">
        <v>1.4716643829950136</v>
      </c>
      <c r="H257">
        <v>-2.4149267943425312</v>
      </c>
      <c r="I257">
        <v>1.4716643829950136</v>
      </c>
    </row>
    <row r="258" spans="1:9" x14ac:dyDescent="0.25">
      <c r="A258" t="s">
        <v>32</v>
      </c>
      <c r="B258">
        <v>0.34042553191489444</v>
      </c>
      <c r="C258">
        <v>0.86507381104528325</v>
      </c>
      <c r="D258">
        <v>0.39352194872660928</v>
      </c>
      <c r="E258">
        <v>0.7030939923654731</v>
      </c>
      <c r="F258">
        <v>-1.6165073860903343</v>
      </c>
      <c r="G258">
        <v>2.2973584499201234</v>
      </c>
      <c r="H258">
        <v>-1.6165073860903343</v>
      </c>
      <c r="I258">
        <v>2.2973584499201234</v>
      </c>
    </row>
    <row r="259" spans="1:9" x14ac:dyDescent="0.25">
      <c r="A259">
        <v>4000</v>
      </c>
      <c r="B259">
        <v>2.4432624113475172</v>
      </c>
      <c r="C259">
        <v>0.99890119535177957</v>
      </c>
      <c r="D259">
        <v>2.4459500326126671</v>
      </c>
      <c r="E259">
        <v>3.7001727941800254E-2</v>
      </c>
      <c r="F259">
        <v>0.18359091735479982</v>
      </c>
      <c r="G259">
        <v>4.7029339053402346</v>
      </c>
      <c r="H259">
        <v>0.18359091735479982</v>
      </c>
      <c r="I259">
        <v>4.7029339053402346</v>
      </c>
    </row>
    <row r="260" spans="1:9" ht="15.75" thickBot="1" x14ac:dyDescent="0.3">
      <c r="A260" s="10">
        <v>6000</v>
      </c>
      <c r="B260" s="10">
        <v>0.94326241134751709</v>
      </c>
      <c r="C260" s="10">
        <v>0.99890119535177957</v>
      </c>
      <c r="D260" s="10">
        <v>0.94430001259066632</v>
      </c>
      <c r="E260" s="10">
        <v>0.36967470869060093</v>
      </c>
      <c r="F260" s="10">
        <v>-1.3164090826452002</v>
      </c>
      <c r="G260" s="10">
        <v>3.2029339053402346</v>
      </c>
      <c r="H260" s="10">
        <v>-1.3164090826452002</v>
      </c>
      <c r="I260" s="10">
        <v>3.2029339053402346</v>
      </c>
    </row>
    <row r="262" spans="1:9" x14ac:dyDescent="0.25">
      <c r="A262" t="s">
        <v>74</v>
      </c>
    </row>
    <row r="263" spans="1:9" ht="15.75" thickBot="1" x14ac:dyDescent="0.3"/>
    <row r="264" spans="1:9" x14ac:dyDescent="0.25">
      <c r="A264" s="12" t="s">
        <v>75</v>
      </c>
      <c r="B264" s="12"/>
    </row>
    <row r="265" spans="1:9" x14ac:dyDescent="0.25">
      <c r="A265" t="s">
        <v>76</v>
      </c>
      <c r="B265">
        <v>0.77588466527643374</v>
      </c>
    </row>
    <row r="266" spans="1:9" x14ac:dyDescent="0.25">
      <c r="A266" t="s">
        <v>77</v>
      </c>
      <c r="B266">
        <v>0.60199701381112358</v>
      </c>
    </row>
    <row r="267" spans="1:9" x14ac:dyDescent="0.25">
      <c r="A267" t="s">
        <v>78</v>
      </c>
      <c r="B267">
        <v>0.24821658164323346</v>
      </c>
    </row>
    <row r="268" spans="1:9" x14ac:dyDescent="0.25">
      <c r="A268" t="s">
        <v>79</v>
      </c>
      <c r="B268">
        <v>1.2963244396359572</v>
      </c>
    </row>
    <row r="269" spans="1:9" ht="15.75" thickBot="1" x14ac:dyDescent="0.3">
      <c r="A269" s="10" t="s">
        <v>80</v>
      </c>
      <c r="B269" s="10">
        <v>18</v>
      </c>
    </row>
    <row r="271" spans="1:9" ht="15.75" thickBot="1" x14ac:dyDescent="0.3">
      <c r="A271" t="s">
        <v>81</v>
      </c>
    </row>
    <row r="272" spans="1:9" x14ac:dyDescent="0.25">
      <c r="A272" s="11"/>
      <c r="B272" s="11" t="s">
        <v>82</v>
      </c>
      <c r="C272" s="11" t="s">
        <v>83</v>
      </c>
      <c r="D272" s="11" t="s">
        <v>84</v>
      </c>
      <c r="E272" s="11" t="s">
        <v>85</v>
      </c>
      <c r="F272" s="11" t="s">
        <v>86</v>
      </c>
    </row>
    <row r="273" spans="1:9" x14ac:dyDescent="0.25">
      <c r="A273" t="s">
        <v>87</v>
      </c>
      <c r="B273">
        <v>8</v>
      </c>
      <c r="C273">
        <v>22.875886524822697</v>
      </c>
      <c r="D273">
        <v>2.8594858156028371</v>
      </c>
      <c r="E273">
        <v>1.7016119577960143</v>
      </c>
      <c r="F273">
        <v>0.22230793467544915</v>
      </c>
    </row>
    <row r="274" spans="1:9" x14ac:dyDescent="0.25">
      <c r="A274" t="s">
        <v>88</v>
      </c>
      <c r="B274">
        <v>9</v>
      </c>
      <c r="C274">
        <v>15.124113475177305</v>
      </c>
      <c r="D274">
        <v>1.6804570527974783</v>
      </c>
    </row>
    <row r="275" spans="1:9" ht="15.75" thickBot="1" x14ac:dyDescent="0.3">
      <c r="A275" s="10" t="s">
        <v>89</v>
      </c>
      <c r="B275" s="10">
        <v>17</v>
      </c>
      <c r="C275" s="10">
        <v>38</v>
      </c>
      <c r="D275" s="10"/>
      <c r="E275" s="10"/>
      <c r="F275" s="10"/>
    </row>
    <row r="276" spans="1:9" ht="15.75" thickBot="1" x14ac:dyDescent="0.3"/>
    <row r="277" spans="1:9" x14ac:dyDescent="0.25">
      <c r="A277" s="11"/>
      <c r="B277" s="11" t="s">
        <v>90</v>
      </c>
      <c r="C277" s="11" t="s">
        <v>79</v>
      </c>
      <c r="D277" s="11" t="s">
        <v>91</v>
      </c>
      <c r="E277" s="11" t="s">
        <v>92</v>
      </c>
      <c r="F277" s="11" t="s">
        <v>93</v>
      </c>
      <c r="G277" s="11" t="s">
        <v>94</v>
      </c>
      <c r="H277" s="11" t="s">
        <v>95</v>
      </c>
      <c r="I277" s="11" t="s">
        <v>96</v>
      </c>
    </row>
    <row r="278" spans="1:9" x14ac:dyDescent="0.25">
      <c r="A278" t="s">
        <v>97</v>
      </c>
      <c r="B278">
        <v>1.7872340425531914</v>
      </c>
      <c r="C278">
        <v>0.97339187511235603</v>
      </c>
      <c r="D278">
        <v>1.8360889260010473</v>
      </c>
      <c r="E278">
        <v>9.9528326557889915E-2</v>
      </c>
      <c r="F278">
        <v>-0.41473135994180099</v>
      </c>
      <c r="G278">
        <v>3.9891994450481838</v>
      </c>
      <c r="H278">
        <v>-0.41473135994180099</v>
      </c>
      <c r="I278">
        <v>3.9891994450481838</v>
      </c>
    </row>
    <row r="279" spans="1:9" x14ac:dyDescent="0.25">
      <c r="A279">
        <v>65</v>
      </c>
      <c r="B279">
        <v>1.0957446808510636</v>
      </c>
      <c r="C279">
        <v>0.75635341346404728</v>
      </c>
      <c r="D279">
        <v>1.4487204808564653</v>
      </c>
      <c r="E279">
        <v>0.18134406432446892</v>
      </c>
      <c r="F279">
        <v>-0.61524561102350361</v>
      </c>
      <c r="G279">
        <v>2.8067349727256308</v>
      </c>
      <c r="H279">
        <v>-0.61524561102350361</v>
      </c>
      <c r="I279">
        <v>2.8067349727256308</v>
      </c>
    </row>
    <row r="280" spans="1:9" x14ac:dyDescent="0.25">
      <c r="A280">
        <v>75</v>
      </c>
      <c r="B280">
        <v>0.59574468085106291</v>
      </c>
      <c r="C280">
        <v>0.75635341346404728</v>
      </c>
      <c r="D280">
        <v>0.78765385366953355</v>
      </c>
      <c r="E280">
        <v>0.45114387384820764</v>
      </c>
      <c r="F280">
        <v>-1.1152456110235043</v>
      </c>
      <c r="G280">
        <v>2.3067349727256303</v>
      </c>
      <c r="H280">
        <v>-1.1152456110235043</v>
      </c>
      <c r="I280">
        <v>2.3067349727256303</v>
      </c>
    </row>
    <row r="281" spans="1:9" x14ac:dyDescent="0.25">
      <c r="A281" t="s">
        <v>30</v>
      </c>
      <c r="B281">
        <v>0.90425531914893553</v>
      </c>
      <c r="C281">
        <v>0.75635341346404705</v>
      </c>
      <c r="D281">
        <v>1.1955460278912577</v>
      </c>
      <c r="E281">
        <v>0.26242314252824056</v>
      </c>
      <c r="F281">
        <v>-0.80673497272563099</v>
      </c>
      <c r="G281">
        <v>2.6152456110235018</v>
      </c>
      <c r="H281">
        <v>-0.80673497272563099</v>
      </c>
      <c r="I281">
        <v>2.6152456110235018</v>
      </c>
    </row>
    <row r="282" spans="1:9" x14ac:dyDescent="0.25">
      <c r="A282" t="s">
        <v>31</v>
      </c>
      <c r="B282">
        <v>0.49999999999999939</v>
      </c>
      <c r="C282">
        <v>0.74843326418091061</v>
      </c>
      <c r="D282">
        <v>0.66806223604612502</v>
      </c>
      <c r="E282">
        <v>0.52085624230624639</v>
      </c>
      <c r="F282">
        <v>-1.1930736694432891</v>
      </c>
      <c r="G282">
        <v>2.193073669443288</v>
      </c>
      <c r="H282">
        <v>-1.1930736694432891</v>
      </c>
      <c r="I282">
        <v>2.193073669443288</v>
      </c>
    </row>
    <row r="283" spans="1:9" x14ac:dyDescent="0.25">
      <c r="A283">
        <v>120</v>
      </c>
      <c r="B283">
        <v>1.2021276595744681</v>
      </c>
      <c r="C283">
        <v>0.65045660653184656</v>
      </c>
      <c r="D283">
        <v>1.8481289105265035</v>
      </c>
      <c r="E283">
        <v>9.7641213766048729E-2</v>
      </c>
      <c r="F283">
        <v>-0.26930741198096242</v>
      </c>
      <c r="G283">
        <v>2.6735627311298984</v>
      </c>
      <c r="H283">
        <v>-0.26930741198096242</v>
      </c>
      <c r="I283">
        <v>2.6735627311298984</v>
      </c>
    </row>
    <row r="284" spans="1:9" x14ac:dyDescent="0.25">
      <c r="A284" t="s">
        <v>32</v>
      </c>
      <c r="B284">
        <v>-0.57446808510638248</v>
      </c>
      <c r="C284">
        <v>0.65502127029893986</v>
      </c>
      <c r="D284">
        <v>-0.87702203142839263</v>
      </c>
      <c r="E284">
        <v>0.40327736346009757</v>
      </c>
      <c r="F284">
        <v>-2.0562291434983084</v>
      </c>
      <c r="G284">
        <v>0.90729297328554359</v>
      </c>
      <c r="H284">
        <v>-2.0562291434983084</v>
      </c>
      <c r="I284">
        <v>0.90729297328554359</v>
      </c>
    </row>
    <row r="285" spans="1:9" x14ac:dyDescent="0.25">
      <c r="A285">
        <v>4000</v>
      </c>
      <c r="B285">
        <v>1.7624113475177308</v>
      </c>
      <c r="C285">
        <v>0.75635341346404716</v>
      </c>
      <c r="D285">
        <v>2.3301426504390412</v>
      </c>
      <c r="E285">
        <v>4.4736674916214608E-2</v>
      </c>
      <c r="F285">
        <v>5.1421055643164015E-2</v>
      </c>
      <c r="G285">
        <v>3.4734016393922973</v>
      </c>
      <c r="H285">
        <v>5.1421055643164015E-2</v>
      </c>
      <c r="I285">
        <v>3.4734016393922973</v>
      </c>
    </row>
    <row r="286" spans="1:9" ht="15.75" thickBot="1" x14ac:dyDescent="0.3">
      <c r="A286" s="10">
        <v>6000</v>
      </c>
      <c r="B286" s="10">
        <v>1.4290780141843975</v>
      </c>
      <c r="C286" s="10">
        <v>0.75635341346404716</v>
      </c>
      <c r="D286" s="10">
        <v>1.8894315656477538</v>
      </c>
      <c r="E286" s="10">
        <v>9.1419205451766919E-2</v>
      </c>
      <c r="F286" s="10">
        <v>-0.28191227769016924</v>
      </c>
      <c r="G286" s="10">
        <v>3.1400683060589643</v>
      </c>
      <c r="H286" s="10">
        <v>-0.28191227769016924</v>
      </c>
      <c r="I286" s="10">
        <v>3.1400683060589643</v>
      </c>
    </row>
    <row r="288" spans="1:9" x14ac:dyDescent="0.25">
      <c r="A288" t="s">
        <v>74</v>
      </c>
    </row>
    <row r="289" spans="1:9" ht="15.75" thickBot="1" x14ac:dyDescent="0.3"/>
    <row r="290" spans="1:9" x14ac:dyDescent="0.25">
      <c r="A290" s="12" t="s">
        <v>75</v>
      </c>
      <c r="B290" s="12"/>
    </row>
    <row r="291" spans="1:9" x14ac:dyDescent="0.25">
      <c r="A291" t="s">
        <v>76</v>
      </c>
      <c r="B291">
        <v>0.91921985966553266</v>
      </c>
    </row>
    <row r="292" spans="1:9" x14ac:dyDescent="0.25">
      <c r="A292" t="s">
        <v>77</v>
      </c>
      <c r="B292">
        <v>0.8449651504035216</v>
      </c>
    </row>
    <row r="293" spans="1:9" x14ac:dyDescent="0.25">
      <c r="A293" t="s">
        <v>78</v>
      </c>
      <c r="B293">
        <v>0.70715639520665186</v>
      </c>
    </row>
    <row r="294" spans="1:9" x14ac:dyDescent="0.25">
      <c r="A294" t="s">
        <v>79</v>
      </c>
      <c r="B294">
        <v>0.66637109286953289</v>
      </c>
    </row>
    <row r="295" spans="1:9" ht="15.75" thickBot="1" x14ac:dyDescent="0.3">
      <c r="A295" s="10" t="s">
        <v>80</v>
      </c>
      <c r="B295" s="10">
        <v>18</v>
      </c>
    </row>
    <row r="297" spans="1:9" ht="15.75" thickBot="1" x14ac:dyDescent="0.3">
      <c r="A297" t="s">
        <v>81</v>
      </c>
    </row>
    <row r="298" spans="1:9" x14ac:dyDescent="0.25">
      <c r="A298" s="11"/>
      <c r="B298" s="11" t="s">
        <v>82</v>
      </c>
      <c r="C298" s="11" t="s">
        <v>83</v>
      </c>
      <c r="D298" s="11" t="s">
        <v>84</v>
      </c>
      <c r="E298" s="11" t="s">
        <v>85</v>
      </c>
      <c r="F298" s="11" t="s">
        <v>86</v>
      </c>
    </row>
    <row r="299" spans="1:9" x14ac:dyDescent="0.25">
      <c r="A299" t="s">
        <v>87</v>
      </c>
      <c r="B299">
        <v>8</v>
      </c>
      <c r="C299">
        <v>21.781323877068548</v>
      </c>
      <c r="D299">
        <v>2.7226654846335685</v>
      </c>
      <c r="E299">
        <v>6.131433007985799</v>
      </c>
      <c r="F299">
        <v>6.7816914898312488E-3</v>
      </c>
    </row>
    <row r="300" spans="1:9" x14ac:dyDescent="0.25">
      <c r="A300" t="s">
        <v>88</v>
      </c>
      <c r="B300">
        <v>9</v>
      </c>
      <c r="C300">
        <v>3.9964539007092208</v>
      </c>
      <c r="D300">
        <v>0.44405043341213563</v>
      </c>
    </row>
    <row r="301" spans="1:9" ht="15.75" thickBot="1" x14ac:dyDescent="0.3">
      <c r="A301" s="10" t="s">
        <v>89</v>
      </c>
      <c r="B301" s="10">
        <v>17</v>
      </c>
      <c r="C301" s="10">
        <v>25.777777777777768</v>
      </c>
      <c r="D301" s="10"/>
      <c r="E301" s="10"/>
      <c r="F301" s="10"/>
    </row>
    <row r="302" spans="1:9" ht="15.75" thickBot="1" x14ac:dyDescent="0.3"/>
    <row r="303" spans="1:9" x14ac:dyDescent="0.25">
      <c r="A303" s="11"/>
      <c r="B303" s="11" t="s">
        <v>90</v>
      </c>
      <c r="C303" s="11" t="s">
        <v>79</v>
      </c>
      <c r="D303" s="11" t="s">
        <v>91</v>
      </c>
      <c r="E303" s="11" t="s">
        <v>92</v>
      </c>
      <c r="F303" s="11" t="s">
        <v>93</v>
      </c>
      <c r="G303" s="11" t="s">
        <v>94</v>
      </c>
      <c r="H303" s="11" t="s">
        <v>95</v>
      </c>
      <c r="I303" s="11" t="s">
        <v>96</v>
      </c>
    </row>
    <row r="304" spans="1:9" x14ac:dyDescent="0.25">
      <c r="A304" t="s">
        <v>97</v>
      </c>
      <c r="B304">
        <v>2.9255319148936172</v>
      </c>
      <c r="C304">
        <v>0.50036872543350353</v>
      </c>
      <c r="D304">
        <v>5.8467521373543674</v>
      </c>
      <c r="E304">
        <v>2.4474763740870993E-4</v>
      </c>
      <c r="F304">
        <v>1.7936192186140087</v>
      </c>
      <c r="G304">
        <v>4.0574446111732261</v>
      </c>
      <c r="H304">
        <v>1.7936192186140087</v>
      </c>
      <c r="I304">
        <v>4.0574446111732261</v>
      </c>
    </row>
    <row r="305" spans="1:9" x14ac:dyDescent="0.25">
      <c r="A305">
        <v>65</v>
      </c>
      <c r="B305">
        <v>0.14184397163120599</v>
      </c>
      <c r="C305">
        <v>0.3888008551834285</v>
      </c>
      <c r="D305">
        <v>0.36482422746803539</v>
      </c>
      <c r="E305">
        <v>0.72366807756926521</v>
      </c>
      <c r="F305">
        <v>-0.73768466782405473</v>
      </c>
      <c r="G305">
        <v>1.0213726110864663</v>
      </c>
      <c r="H305">
        <v>-0.73768466782405473</v>
      </c>
      <c r="I305">
        <v>1.0213726110864663</v>
      </c>
    </row>
    <row r="306" spans="1:9" x14ac:dyDescent="0.25">
      <c r="A306">
        <v>75</v>
      </c>
      <c r="B306">
        <v>0.14184397163120538</v>
      </c>
      <c r="C306">
        <v>0.3888008551834285</v>
      </c>
      <c r="D306">
        <v>0.36482422746803428</v>
      </c>
      <c r="E306">
        <v>0.7236680775692661</v>
      </c>
      <c r="F306">
        <v>-0.73768466782405517</v>
      </c>
      <c r="G306">
        <v>1.0213726110864658</v>
      </c>
      <c r="H306">
        <v>-0.73768466782405517</v>
      </c>
      <c r="I306">
        <v>1.0213726110864658</v>
      </c>
    </row>
    <row r="307" spans="1:9" x14ac:dyDescent="0.25">
      <c r="A307" t="s">
        <v>30</v>
      </c>
      <c r="B307">
        <v>-0.47517730496453897</v>
      </c>
      <c r="C307">
        <v>0.38880085518342838</v>
      </c>
      <c r="D307">
        <v>-1.2221611620179178</v>
      </c>
      <c r="E307">
        <v>0.25268858098316593</v>
      </c>
      <c r="F307">
        <v>-1.3547059444197993</v>
      </c>
      <c r="G307">
        <v>0.4043513344907213</v>
      </c>
      <c r="H307">
        <v>-1.3547059444197993</v>
      </c>
      <c r="I307">
        <v>0.4043513344907213</v>
      </c>
    </row>
    <row r="308" spans="1:9" x14ac:dyDescent="0.25">
      <c r="A308" t="s">
        <v>31</v>
      </c>
      <c r="B308">
        <v>-0.66666666666666685</v>
      </c>
      <c r="C308">
        <v>0.38472952984840991</v>
      </c>
      <c r="D308">
        <v>-1.7328190714379139</v>
      </c>
      <c r="E308">
        <v>0.1171653941184926</v>
      </c>
      <c r="F308">
        <v>-1.5369853283532333</v>
      </c>
      <c r="G308">
        <v>0.20365199501989961</v>
      </c>
      <c r="H308">
        <v>-1.5369853283532333</v>
      </c>
      <c r="I308">
        <v>0.20365199501989961</v>
      </c>
    </row>
    <row r="309" spans="1:9" x14ac:dyDescent="0.25">
      <c r="A309">
        <v>120</v>
      </c>
      <c r="B309">
        <v>0.42907801418439734</v>
      </c>
      <c r="C309">
        <v>0.33436496798637655</v>
      </c>
      <c r="D309">
        <v>1.283262468458956</v>
      </c>
      <c r="E309">
        <v>0.23145685246934097</v>
      </c>
      <c r="F309">
        <v>-0.32730809313477699</v>
      </c>
      <c r="G309">
        <v>1.1854641215035717</v>
      </c>
      <c r="H309">
        <v>-0.32730809313477699</v>
      </c>
      <c r="I309">
        <v>1.1854641215035717</v>
      </c>
    </row>
    <row r="310" spans="1:9" x14ac:dyDescent="0.25">
      <c r="A310" t="s">
        <v>32</v>
      </c>
      <c r="B310">
        <v>0.14893617021276673</v>
      </c>
      <c r="C310">
        <v>0.33671141760196366</v>
      </c>
      <c r="D310">
        <v>0.44232586846469368</v>
      </c>
      <c r="E310">
        <v>0.66869214118324916</v>
      </c>
      <c r="F310">
        <v>-0.61275797491145312</v>
      </c>
      <c r="G310">
        <v>0.91063031533698657</v>
      </c>
      <c r="H310">
        <v>-0.61275797491145312</v>
      </c>
      <c r="I310">
        <v>0.91063031533698657</v>
      </c>
    </row>
    <row r="311" spans="1:9" x14ac:dyDescent="0.25">
      <c r="A311">
        <v>4000</v>
      </c>
      <c r="B311">
        <v>2.4751773049645389</v>
      </c>
      <c r="C311">
        <v>0.38880085518342844</v>
      </c>
      <c r="D311">
        <v>6.3661827693172128</v>
      </c>
      <c r="E311">
        <v>1.3036128763823862E-4</v>
      </c>
      <c r="F311">
        <v>1.5956486655092785</v>
      </c>
      <c r="G311">
        <v>3.3547059444197993</v>
      </c>
      <c r="H311">
        <v>1.5956486655092785</v>
      </c>
      <c r="I311">
        <v>3.3547059444197993</v>
      </c>
    </row>
    <row r="312" spans="1:9" ht="15.75" thickBot="1" x14ac:dyDescent="0.3">
      <c r="A312" s="10">
        <v>6000</v>
      </c>
      <c r="B312" s="10">
        <v>0.8085106382978724</v>
      </c>
      <c r="C312" s="10">
        <v>0.38880085518342838</v>
      </c>
      <c r="D312" s="10">
        <v>2.0794980965678005</v>
      </c>
      <c r="E312" s="10">
        <v>6.7319921376850653E-2</v>
      </c>
      <c r="F312" s="10">
        <v>-7.1018001157387878E-2</v>
      </c>
      <c r="G312" s="10">
        <v>1.6880392777531328</v>
      </c>
      <c r="H312" s="10">
        <v>-7.1018001157387878E-2</v>
      </c>
      <c r="I312" s="10">
        <v>1.6880392777531328</v>
      </c>
    </row>
    <row r="314" spans="1:9" x14ac:dyDescent="0.25">
      <c r="A314" t="s">
        <v>74</v>
      </c>
    </row>
    <row r="315" spans="1:9" ht="15.75" thickBot="1" x14ac:dyDescent="0.3"/>
    <row r="316" spans="1:9" x14ac:dyDescent="0.25">
      <c r="A316" s="12" t="s">
        <v>75</v>
      </c>
      <c r="B316" s="12"/>
    </row>
    <row r="317" spans="1:9" x14ac:dyDescent="0.25">
      <c r="A317" t="s">
        <v>76</v>
      </c>
      <c r="B317">
        <v>0.97216082629678557</v>
      </c>
    </row>
    <row r="318" spans="1:9" x14ac:dyDescent="0.25">
      <c r="A318" t="s">
        <v>77</v>
      </c>
      <c r="B318">
        <v>0.94509667218604887</v>
      </c>
    </row>
    <row r="319" spans="1:9" x14ac:dyDescent="0.25">
      <c r="A319" t="s">
        <v>78</v>
      </c>
      <c r="B319">
        <v>0.89629371412920333</v>
      </c>
    </row>
    <row r="320" spans="1:9" x14ac:dyDescent="0.25">
      <c r="A320" t="s">
        <v>79</v>
      </c>
      <c r="B320">
        <v>0.7610494185623492</v>
      </c>
    </row>
    <row r="321" spans="1:9" ht="15.75" thickBot="1" x14ac:dyDescent="0.3">
      <c r="A321" s="10" t="s">
        <v>80</v>
      </c>
      <c r="B321" s="10">
        <v>18</v>
      </c>
    </row>
    <row r="323" spans="1:9" ht="15.75" thickBot="1" x14ac:dyDescent="0.3">
      <c r="A323" t="s">
        <v>81</v>
      </c>
    </row>
    <row r="324" spans="1:9" x14ac:dyDescent="0.25">
      <c r="A324" s="11"/>
      <c r="B324" s="11" t="s">
        <v>82</v>
      </c>
      <c r="C324" s="11" t="s">
        <v>83</v>
      </c>
      <c r="D324" s="11" t="s">
        <v>84</v>
      </c>
      <c r="E324" s="11" t="s">
        <v>85</v>
      </c>
      <c r="F324" s="11" t="s">
        <v>86</v>
      </c>
    </row>
    <row r="325" spans="1:9" x14ac:dyDescent="0.25">
      <c r="A325" t="s">
        <v>87</v>
      </c>
      <c r="B325">
        <v>8</v>
      </c>
      <c r="C325">
        <v>89.731678486997637</v>
      </c>
      <c r="D325">
        <v>11.216459810874705</v>
      </c>
      <c r="E325">
        <v>19.365561224489799</v>
      </c>
      <c r="F325">
        <v>8.2908094341819905E-5</v>
      </c>
    </row>
    <row r="326" spans="1:9" x14ac:dyDescent="0.25">
      <c r="A326" t="s">
        <v>88</v>
      </c>
      <c r="B326">
        <v>9</v>
      </c>
      <c r="C326">
        <v>5.2127659574468082</v>
      </c>
      <c r="D326">
        <v>0.57919621749408978</v>
      </c>
    </row>
    <row r="327" spans="1:9" ht="15.75" thickBot="1" x14ac:dyDescent="0.3">
      <c r="A327" s="10" t="s">
        <v>89</v>
      </c>
      <c r="B327" s="10">
        <v>17</v>
      </c>
      <c r="C327" s="10">
        <v>94.944444444444443</v>
      </c>
      <c r="D327" s="10"/>
      <c r="E327" s="10"/>
      <c r="F327" s="10"/>
    </row>
    <row r="328" spans="1:9" ht="15.75" thickBot="1" x14ac:dyDescent="0.3"/>
    <row r="329" spans="1:9" x14ac:dyDescent="0.25">
      <c r="A329" s="11"/>
      <c r="B329" s="11" t="s">
        <v>90</v>
      </c>
      <c r="C329" s="11" t="s">
        <v>79</v>
      </c>
      <c r="D329" s="11" t="s">
        <v>91</v>
      </c>
      <c r="E329" s="11" t="s">
        <v>92</v>
      </c>
      <c r="F329" s="11" t="s">
        <v>93</v>
      </c>
      <c r="G329" s="11" t="s">
        <v>94</v>
      </c>
      <c r="H329" s="11" t="s">
        <v>95</v>
      </c>
      <c r="I329" s="11" t="s">
        <v>96</v>
      </c>
    </row>
    <row r="330" spans="1:9" x14ac:dyDescent="0.25">
      <c r="A330" t="s">
        <v>97</v>
      </c>
      <c r="B330">
        <v>0.82978723404255295</v>
      </c>
      <c r="C330">
        <v>0.57146135484077565</v>
      </c>
      <c r="D330">
        <v>1.4520443543794028</v>
      </c>
      <c r="E330">
        <v>0.18044158506855865</v>
      </c>
      <c r="F330">
        <v>-0.46294816307287445</v>
      </c>
      <c r="G330">
        <v>2.1225226311579801</v>
      </c>
      <c r="H330">
        <v>-0.46294816307287445</v>
      </c>
      <c r="I330">
        <v>2.1225226311579801</v>
      </c>
    </row>
    <row r="331" spans="1:9" x14ac:dyDescent="0.25">
      <c r="A331">
        <v>65</v>
      </c>
      <c r="B331">
        <v>-5.67375886524829E-2</v>
      </c>
      <c r="C331">
        <v>0.44404186787229866</v>
      </c>
      <c r="D331">
        <v>-0.1277753129999894</v>
      </c>
      <c r="E331">
        <v>0.90113627133273311</v>
      </c>
      <c r="F331">
        <v>-1.0612300806420976</v>
      </c>
      <c r="G331">
        <v>0.94775490333713186</v>
      </c>
      <c r="H331">
        <v>-1.0612300806420976</v>
      </c>
      <c r="I331">
        <v>0.94775490333713186</v>
      </c>
    </row>
    <row r="332" spans="1:9" x14ac:dyDescent="0.25">
      <c r="A332">
        <v>75</v>
      </c>
      <c r="B332">
        <v>0.44326241134751704</v>
      </c>
      <c r="C332">
        <v>0.44404186787229866</v>
      </c>
      <c r="D332">
        <v>0.99824463281240461</v>
      </c>
      <c r="E332">
        <v>0.34424151938586356</v>
      </c>
      <c r="F332">
        <v>-0.56123008064209778</v>
      </c>
      <c r="G332">
        <v>1.4477549033371317</v>
      </c>
      <c r="H332">
        <v>-0.56123008064209778</v>
      </c>
      <c r="I332">
        <v>1.4477549033371317</v>
      </c>
    </row>
    <row r="333" spans="1:9" x14ac:dyDescent="0.25">
      <c r="A333" t="s">
        <v>30</v>
      </c>
      <c r="B333">
        <v>-0.1099290780141832</v>
      </c>
      <c r="C333">
        <v>0.44404186787229855</v>
      </c>
      <c r="D333">
        <v>-0.24756466893747409</v>
      </c>
      <c r="E333">
        <v>0.81002668886263796</v>
      </c>
      <c r="F333">
        <v>-1.1144215700037978</v>
      </c>
      <c r="G333">
        <v>0.89456341397543138</v>
      </c>
      <c r="H333">
        <v>-1.1144215700037978</v>
      </c>
      <c r="I333">
        <v>0.89456341397543138</v>
      </c>
    </row>
    <row r="334" spans="1:9" x14ac:dyDescent="0.25">
      <c r="A334" t="s">
        <v>31</v>
      </c>
      <c r="B334">
        <v>-0.33333333333333248</v>
      </c>
      <c r="C334">
        <v>0.43939208667358043</v>
      </c>
      <c r="D334">
        <v>-0.75862388842009842</v>
      </c>
      <c r="E334">
        <v>0.46747853378840509</v>
      </c>
      <c r="F334">
        <v>-1.3273072894788223</v>
      </c>
      <c r="G334">
        <v>0.6606406228121573</v>
      </c>
      <c r="H334">
        <v>-1.3273072894788223</v>
      </c>
      <c r="I334">
        <v>0.6606406228121573</v>
      </c>
    </row>
    <row r="335" spans="1:9" x14ac:dyDescent="0.25">
      <c r="A335">
        <v>120</v>
      </c>
      <c r="B335">
        <v>4.5283687943262416</v>
      </c>
      <c r="C335">
        <v>0.38187170361465855</v>
      </c>
      <c r="D335">
        <v>11.858351251120077</v>
      </c>
      <c r="E335">
        <v>8.5189225920140964E-7</v>
      </c>
      <c r="F335">
        <v>3.6645149847243883</v>
      </c>
      <c r="G335">
        <v>5.3922226039280945</v>
      </c>
      <c r="H335">
        <v>3.6645149847243883</v>
      </c>
      <c r="I335">
        <v>5.3922226039280945</v>
      </c>
    </row>
    <row r="336" spans="1:9" x14ac:dyDescent="0.25">
      <c r="A336" t="s">
        <v>32</v>
      </c>
      <c r="B336">
        <v>-0.65957446808510622</v>
      </c>
      <c r="C336">
        <v>0.38455153792130375</v>
      </c>
      <c r="D336">
        <v>-1.7151783390347131</v>
      </c>
      <c r="E336">
        <v>0.12045220418109562</v>
      </c>
      <c r="F336">
        <v>-1.5294904840588492</v>
      </c>
      <c r="G336">
        <v>0.21034154788863679</v>
      </c>
      <c r="H336">
        <v>-1.5294904840588492</v>
      </c>
      <c r="I336">
        <v>0.21034154788863679</v>
      </c>
    </row>
    <row r="337" spans="1:9" x14ac:dyDescent="0.25">
      <c r="A337">
        <v>4000</v>
      </c>
      <c r="B337">
        <v>0.94326241134751732</v>
      </c>
      <c r="C337">
        <v>0.4440418678722986</v>
      </c>
      <c r="D337">
        <v>2.1242645786247998</v>
      </c>
      <c r="E337">
        <v>6.2602306669872557E-2</v>
      </c>
      <c r="F337">
        <v>-6.1230080642097229E-2</v>
      </c>
      <c r="G337">
        <v>1.947754903337132</v>
      </c>
      <c r="H337">
        <v>-6.1230080642097229E-2</v>
      </c>
      <c r="I337">
        <v>1.947754903337132</v>
      </c>
    </row>
    <row r="338" spans="1:9" ht="15.75" thickBot="1" x14ac:dyDescent="0.3">
      <c r="A338" s="10">
        <v>6000</v>
      </c>
      <c r="B338" s="10">
        <v>0.94326241134751798</v>
      </c>
      <c r="C338" s="10">
        <v>0.44404186787229855</v>
      </c>
      <c r="D338" s="10">
        <v>2.1242645786248016</v>
      </c>
      <c r="E338" s="10">
        <v>6.2602306669872376E-2</v>
      </c>
      <c r="F338" s="10">
        <v>-6.1230080642096563E-2</v>
      </c>
      <c r="G338" s="10">
        <v>1.9477549033371324</v>
      </c>
      <c r="H338" s="10">
        <v>-6.1230080642096563E-2</v>
      </c>
      <c r="I338" s="10">
        <v>1.9477549033371324</v>
      </c>
    </row>
    <row r="340" spans="1:9" x14ac:dyDescent="0.25">
      <c r="A340" t="s">
        <v>74</v>
      </c>
    </row>
    <row r="341" spans="1:9" ht="15.75" thickBot="1" x14ac:dyDescent="0.3"/>
    <row r="342" spans="1:9" x14ac:dyDescent="0.25">
      <c r="A342" s="12" t="s">
        <v>75</v>
      </c>
      <c r="B342" s="12"/>
    </row>
    <row r="343" spans="1:9" x14ac:dyDescent="0.25">
      <c r="A343" t="s">
        <v>76</v>
      </c>
      <c r="B343">
        <v>0.88033604771499074</v>
      </c>
    </row>
    <row r="344" spans="1:9" x14ac:dyDescent="0.25">
      <c r="A344" t="s">
        <v>77</v>
      </c>
      <c r="B344">
        <v>0.7749915569064505</v>
      </c>
    </row>
    <row r="345" spans="1:9" x14ac:dyDescent="0.25">
      <c r="A345" t="s">
        <v>78</v>
      </c>
      <c r="B345">
        <v>0.57498405193440638</v>
      </c>
    </row>
    <row r="346" spans="1:9" x14ac:dyDescent="0.25">
      <c r="A346" t="s">
        <v>79</v>
      </c>
      <c r="B346">
        <v>1.0247143021853609</v>
      </c>
    </row>
    <row r="347" spans="1:9" ht="15.75" thickBot="1" x14ac:dyDescent="0.3">
      <c r="A347" s="10" t="s">
        <v>80</v>
      </c>
      <c r="B347" s="10">
        <v>18</v>
      </c>
    </row>
    <row r="349" spans="1:9" ht="15.75" thickBot="1" x14ac:dyDescent="0.3">
      <c r="A349" t="s">
        <v>81</v>
      </c>
    </row>
    <row r="350" spans="1:9" x14ac:dyDescent="0.25">
      <c r="A350" s="11"/>
      <c r="B350" s="11" t="s">
        <v>82</v>
      </c>
      <c r="C350" s="11" t="s">
        <v>83</v>
      </c>
      <c r="D350" s="11" t="s">
        <v>84</v>
      </c>
      <c r="E350" s="11" t="s">
        <v>85</v>
      </c>
      <c r="F350" s="11" t="s">
        <v>86</v>
      </c>
    </row>
    <row r="351" spans="1:9" x14ac:dyDescent="0.25">
      <c r="A351" t="s">
        <v>87</v>
      </c>
      <c r="B351">
        <v>8</v>
      </c>
      <c r="C351">
        <v>32.549645390070921</v>
      </c>
      <c r="D351">
        <v>4.0687056737588652</v>
      </c>
      <c r="E351">
        <v>3.8748123827392114</v>
      </c>
      <c r="F351">
        <v>2.9668260281788303E-2</v>
      </c>
    </row>
    <row r="352" spans="1:9" x14ac:dyDescent="0.25">
      <c r="A352" t="s">
        <v>88</v>
      </c>
      <c r="B352">
        <v>9</v>
      </c>
      <c r="C352">
        <v>9.4503546099290787</v>
      </c>
      <c r="D352">
        <v>1.050039401103231</v>
      </c>
    </row>
    <row r="353" spans="1:9" ht="15.75" thickBot="1" x14ac:dyDescent="0.3">
      <c r="A353" s="10" t="s">
        <v>89</v>
      </c>
      <c r="B353" s="10">
        <v>17</v>
      </c>
      <c r="C353" s="10">
        <v>42</v>
      </c>
      <c r="D353" s="10"/>
      <c r="E353" s="10"/>
      <c r="F353" s="10"/>
    </row>
    <row r="354" spans="1:9" ht="15.75" thickBot="1" x14ac:dyDescent="0.3"/>
    <row r="355" spans="1:9" x14ac:dyDescent="0.25">
      <c r="A355" s="11"/>
      <c r="B355" s="11" t="s">
        <v>90</v>
      </c>
      <c r="C355" s="11" t="s">
        <v>79</v>
      </c>
      <c r="D355" s="11" t="s">
        <v>91</v>
      </c>
      <c r="E355" s="11" t="s">
        <v>92</v>
      </c>
      <c r="F355" s="11" t="s">
        <v>93</v>
      </c>
      <c r="G355" s="11" t="s">
        <v>94</v>
      </c>
      <c r="H355" s="11" t="s">
        <v>95</v>
      </c>
      <c r="I355" s="11" t="s">
        <v>96</v>
      </c>
    </row>
    <row r="356" spans="1:9" x14ac:dyDescent="0.25">
      <c r="A356" t="s">
        <v>97</v>
      </c>
      <c r="B356">
        <v>2.695035460992909</v>
      </c>
      <c r="C356">
        <v>0.76944362503785546</v>
      </c>
      <c r="D356">
        <v>3.5025768923100991</v>
      </c>
      <c r="E356">
        <v>6.6963204750633484E-3</v>
      </c>
      <c r="F356">
        <v>0.95443305324410788</v>
      </c>
      <c r="G356">
        <v>4.4356378687417104</v>
      </c>
      <c r="H356">
        <v>0.95443305324410788</v>
      </c>
      <c r="I356">
        <v>4.4356378687417104</v>
      </c>
    </row>
    <row r="357" spans="1:9" x14ac:dyDescent="0.25">
      <c r="A357">
        <v>65</v>
      </c>
      <c r="B357">
        <v>-1.5460992907801421</v>
      </c>
      <c r="C357">
        <v>0.59787977190415442</v>
      </c>
      <c r="D357">
        <v>-2.5859702291918247</v>
      </c>
      <c r="E357">
        <v>2.9407213359886757E-2</v>
      </c>
      <c r="F357">
        <v>-2.8985972992852824</v>
      </c>
      <c r="G357">
        <v>-0.19360128227500195</v>
      </c>
      <c r="H357">
        <v>-2.8985972992852824</v>
      </c>
      <c r="I357">
        <v>-0.19360128227500195</v>
      </c>
    </row>
    <row r="358" spans="1:9" x14ac:dyDescent="0.25">
      <c r="A358">
        <v>75</v>
      </c>
      <c r="B358">
        <v>0.45390070921985742</v>
      </c>
      <c r="C358">
        <v>0.59787977190415442</v>
      </c>
      <c r="D358">
        <v>0.75918392049668115</v>
      </c>
      <c r="E358">
        <v>0.4671598057548404</v>
      </c>
      <c r="F358">
        <v>-0.89859729928528265</v>
      </c>
      <c r="G358">
        <v>1.8063987177249976</v>
      </c>
      <c r="H358">
        <v>-0.89859729928528265</v>
      </c>
      <c r="I358">
        <v>1.8063987177249976</v>
      </c>
    </row>
    <row r="359" spans="1:9" x14ac:dyDescent="0.25">
      <c r="A359" t="s">
        <v>30</v>
      </c>
      <c r="B359">
        <v>4.6099290780142063E-2</v>
      </c>
      <c r="C359">
        <v>0.59787977190415431</v>
      </c>
      <c r="D359">
        <v>7.710461692544468E-2</v>
      </c>
      <c r="E359">
        <v>0.9402272349297518</v>
      </c>
      <c r="F359">
        <v>-1.3063987177249978</v>
      </c>
      <c r="G359">
        <v>1.398597299285282</v>
      </c>
      <c r="H359">
        <v>-1.3063987177249978</v>
      </c>
      <c r="I359">
        <v>1.398597299285282</v>
      </c>
    </row>
    <row r="360" spans="1:9" x14ac:dyDescent="0.25">
      <c r="A360" t="s">
        <v>31</v>
      </c>
      <c r="B360">
        <v>8.0061073275253232E-17</v>
      </c>
      <c r="C360">
        <v>0.59161907820917747</v>
      </c>
      <c r="D360">
        <v>1.3532537442436264E-16</v>
      </c>
      <c r="E360">
        <v>1</v>
      </c>
      <c r="F360">
        <v>-1.3383353354189624</v>
      </c>
      <c r="G360">
        <v>1.3383353354189624</v>
      </c>
      <c r="H360">
        <v>-1.3383353354189624</v>
      </c>
      <c r="I360">
        <v>1.3383353354189624</v>
      </c>
    </row>
    <row r="361" spans="1:9" x14ac:dyDescent="0.25">
      <c r="A361">
        <v>120</v>
      </c>
      <c r="B361">
        <v>0.27304964539007065</v>
      </c>
      <c r="C361">
        <v>0.51417081039629187</v>
      </c>
      <c r="D361">
        <v>0.53104851514153528</v>
      </c>
      <c r="E361">
        <v>0.60823908901496959</v>
      </c>
      <c r="F361">
        <v>-0.89008553624965892</v>
      </c>
      <c r="G361">
        <v>1.4361848270298001</v>
      </c>
      <c r="H361">
        <v>-0.89008553624965892</v>
      </c>
      <c r="I361">
        <v>1.4361848270298001</v>
      </c>
    </row>
    <row r="362" spans="1:9" x14ac:dyDescent="0.25">
      <c r="A362" t="s">
        <v>32</v>
      </c>
      <c r="B362">
        <v>0.2765957446808518</v>
      </c>
      <c r="C362">
        <v>0.51777907087784336</v>
      </c>
      <c r="D362">
        <v>0.53419645605202037</v>
      </c>
      <c r="E362">
        <v>0.60614720592824001</v>
      </c>
      <c r="F362">
        <v>-0.89470188925246119</v>
      </c>
      <c r="G362">
        <v>1.4478933786141648</v>
      </c>
      <c r="H362">
        <v>-0.89470188925246119</v>
      </c>
      <c r="I362">
        <v>1.4478933786141648</v>
      </c>
    </row>
    <row r="363" spans="1:9" x14ac:dyDescent="0.25">
      <c r="A363">
        <v>4000</v>
      </c>
      <c r="B363">
        <v>2.4539007092198575</v>
      </c>
      <c r="C363">
        <v>0.59787977190415431</v>
      </c>
      <c r="D363">
        <v>4.1043380701851886</v>
      </c>
      <c r="E363">
        <v>2.6594089327243169E-3</v>
      </c>
      <c r="F363">
        <v>1.1014027007147176</v>
      </c>
      <c r="G363">
        <v>3.8063987177249974</v>
      </c>
      <c r="H363">
        <v>1.1014027007147176</v>
      </c>
      <c r="I363">
        <v>3.8063987177249974</v>
      </c>
    </row>
    <row r="364" spans="1:9" ht="15.75" thickBot="1" x14ac:dyDescent="0.3">
      <c r="A364" s="10">
        <v>6000</v>
      </c>
      <c r="B364" s="10">
        <v>1.4539007092198577</v>
      </c>
      <c r="C364" s="10">
        <v>0.59787977190415431</v>
      </c>
      <c r="D364" s="10">
        <v>2.4317609953409356</v>
      </c>
      <c r="E364" s="10">
        <v>3.7873007788759065E-2</v>
      </c>
      <c r="F364" s="10">
        <v>0.1014027007147178</v>
      </c>
      <c r="G364" s="10">
        <v>2.8063987177249974</v>
      </c>
      <c r="H364" s="10">
        <v>0.1014027007147178</v>
      </c>
      <c r="I364" s="10">
        <v>2.8063987177249974</v>
      </c>
    </row>
    <row r="367" spans="1:9" x14ac:dyDescent="0.25">
      <c r="A367" t="s">
        <v>74</v>
      </c>
    </row>
    <row r="368" spans="1:9" ht="15.75" thickBot="1" x14ac:dyDescent="0.3"/>
    <row r="369" spans="1:9" x14ac:dyDescent="0.25">
      <c r="A369" s="12" t="s">
        <v>75</v>
      </c>
      <c r="B369" s="12"/>
    </row>
    <row r="370" spans="1:9" x14ac:dyDescent="0.25">
      <c r="A370" t="s">
        <v>76</v>
      </c>
      <c r="B370">
        <v>0.95680839123408168</v>
      </c>
    </row>
    <row r="371" spans="1:9" x14ac:dyDescent="0.25">
      <c r="A371" t="s">
        <v>77</v>
      </c>
      <c r="B371">
        <v>0.91548229753595145</v>
      </c>
    </row>
    <row r="372" spans="1:9" x14ac:dyDescent="0.25">
      <c r="A372" t="s">
        <v>78</v>
      </c>
      <c r="B372">
        <v>0.84035545090124175</v>
      </c>
    </row>
    <row r="373" spans="1:9" x14ac:dyDescent="0.25">
      <c r="A373" t="s">
        <v>79</v>
      </c>
      <c r="B373">
        <v>0.81238444046979119</v>
      </c>
    </row>
    <row r="374" spans="1:9" ht="15.75" thickBot="1" x14ac:dyDescent="0.3">
      <c r="A374" s="10" t="s">
        <v>80</v>
      </c>
      <c r="B374" s="10">
        <v>18</v>
      </c>
    </row>
    <row r="376" spans="1:9" ht="15.75" thickBot="1" x14ac:dyDescent="0.3">
      <c r="A376" t="s">
        <v>81</v>
      </c>
    </row>
    <row r="377" spans="1:9" x14ac:dyDescent="0.25">
      <c r="A377" s="11"/>
      <c r="B377" s="11" t="s">
        <v>82</v>
      </c>
      <c r="C377" s="11" t="s">
        <v>83</v>
      </c>
      <c r="D377" s="11" t="s">
        <v>84</v>
      </c>
      <c r="E377" s="11" t="s">
        <v>85</v>
      </c>
      <c r="F377" s="11" t="s">
        <v>86</v>
      </c>
    </row>
    <row r="378" spans="1:9" x14ac:dyDescent="0.25">
      <c r="A378" t="s">
        <v>87</v>
      </c>
      <c r="B378">
        <v>8</v>
      </c>
      <c r="C378">
        <v>64.338061465721026</v>
      </c>
      <c r="D378">
        <v>8.0422576832151282</v>
      </c>
      <c r="E378">
        <v>12.185820895522378</v>
      </c>
      <c r="F378">
        <v>5.3497756015355555E-4</v>
      </c>
    </row>
    <row r="379" spans="1:9" x14ac:dyDescent="0.25">
      <c r="A379" t="s">
        <v>88</v>
      </c>
      <c r="B379">
        <v>9</v>
      </c>
      <c r="C379">
        <v>5.939716312056742</v>
      </c>
      <c r="D379">
        <v>0.65996847911741574</v>
      </c>
    </row>
    <row r="380" spans="1:9" ht="15.75" thickBot="1" x14ac:dyDescent="0.3">
      <c r="A380" s="10" t="s">
        <v>89</v>
      </c>
      <c r="B380" s="10">
        <v>17</v>
      </c>
      <c r="C380" s="10">
        <v>70.277777777777771</v>
      </c>
      <c r="D380" s="10"/>
      <c r="E380" s="10"/>
      <c r="F380" s="10"/>
    </row>
    <row r="381" spans="1:9" ht="15.75" thickBot="1" x14ac:dyDescent="0.3"/>
    <row r="382" spans="1:9" x14ac:dyDescent="0.25">
      <c r="A382" s="11"/>
      <c r="B382" s="11" t="s">
        <v>90</v>
      </c>
      <c r="C382" s="11" t="s">
        <v>79</v>
      </c>
      <c r="D382" s="11" t="s">
        <v>91</v>
      </c>
      <c r="E382" s="11" t="s">
        <v>92</v>
      </c>
      <c r="F382" s="11" t="s">
        <v>93</v>
      </c>
      <c r="G382" s="11" t="s">
        <v>94</v>
      </c>
      <c r="H382" s="11" t="s">
        <v>95</v>
      </c>
      <c r="I382" s="11" t="s">
        <v>96</v>
      </c>
    </row>
    <row r="383" spans="1:9" x14ac:dyDescent="0.25">
      <c r="A383" t="s">
        <v>97</v>
      </c>
      <c r="B383">
        <v>2.5709219858156049</v>
      </c>
      <c r="C383">
        <v>0.61000810417727014</v>
      </c>
      <c r="D383">
        <v>4.2145702134286527</v>
      </c>
      <c r="E383">
        <v>2.2574963175969239E-3</v>
      </c>
      <c r="F383">
        <v>1.1909877835860394</v>
      </c>
      <c r="G383">
        <v>3.9508561880451705</v>
      </c>
      <c r="H383">
        <v>1.1909877835860394</v>
      </c>
      <c r="I383">
        <v>3.9508561880451705</v>
      </c>
    </row>
    <row r="384" spans="1:9" x14ac:dyDescent="0.25">
      <c r="A384">
        <v>65</v>
      </c>
      <c r="B384">
        <v>-1.0319148936170219</v>
      </c>
      <c r="C384">
        <v>0.4739937980085917</v>
      </c>
      <c r="D384">
        <v>-2.1770641260549093</v>
      </c>
      <c r="E384">
        <v>5.7448621931498224E-2</v>
      </c>
      <c r="F384">
        <v>-2.1041633589040831</v>
      </c>
      <c r="G384">
        <v>4.0333571670039481E-2</v>
      </c>
      <c r="H384">
        <v>-2.1041633589040831</v>
      </c>
      <c r="I384">
        <v>4.0333571670039481E-2</v>
      </c>
    </row>
    <row r="385" spans="1:9" x14ac:dyDescent="0.25">
      <c r="A385">
        <v>75</v>
      </c>
      <c r="B385">
        <v>-0.53191489361702304</v>
      </c>
      <c r="C385">
        <v>0.4739937980085917</v>
      </c>
      <c r="D385">
        <v>-1.1221980031210903</v>
      </c>
      <c r="E385">
        <v>0.29082357331258657</v>
      </c>
      <c r="F385">
        <v>-1.6041633589040845</v>
      </c>
      <c r="G385">
        <v>0.54033357167003837</v>
      </c>
      <c r="H385">
        <v>-1.6041633589040845</v>
      </c>
      <c r="I385">
        <v>0.54033357167003837</v>
      </c>
    </row>
    <row r="386" spans="1:9" x14ac:dyDescent="0.25">
      <c r="A386" t="s">
        <v>30</v>
      </c>
      <c r="B386">
        <v>-1.1347517730496461</v>
      </c>
      <c r="C386">
        <v>0.47399379800859159</v>
      </c>
      <c r="D386">
        <v>-2.39402240665832</v>
      </c>
      <c r="E386">
        <v>4.0290820878712989E-2</v>
      </c>
      <c r="F386">
        <v>-2.2070002383367076</v>
      </c>
      <c r="G386">
        <v>-6.2503307762584948E-2</v>
      </c>
      <c r="H386">
        <v>-2.2070002383367076</v>
      </c>
      <c r="I386">
        <v>-6.2503307762584948E-2</v>
      </c>
    </row>
    <row r="387" spans="1:9" x14ac:dyDescent="0.25">
      <c r="A387" t="s">
        <v>31</v>
      </c>
      <c r="B387">
        <v>0.16666666666666588</v>
      </c>
      <c r="C387">
        <v>0.46903037539069742</v>
      </c>
      <c r="D387">
        <v>0.35534301275868174</v>
      </c>
      <c r="E387">
        <v>0.7305182700177012</v>
      </c>
      <c r="F387">
        <v>-0.89435375659333149</v>
      </c>
      <c r="G387">
        <v>1.2276870899266632</v>
      </c>
      <c r="H387">
        <v>-0.89435375659333149</v>
      </c>
      <c r="I387">
        <v>1.2276870899266632</v>
      </c>
    </row>
    <row r="388" spans="1:9" x14ac:dyDescent="0.25">
      <c r="A388">
        <v>120</v>
      </c>
      <c r="B388">
        <v>1.2659574468085109</v>
      </c>
      <c r="C388">
        <v>0.40763007329835432</v>
      </c>
      <c r="D388">
        <v>3.1056527222463441</v>
      </c>
      <c r="E388">
        <v>1.2606952229930572E-2</v>
      </c>
      <c r="F388">
        <v>0.34383415672468121</v>
      </c>
      <c r="G388">
        <v>2.1880807368923403</v>
      </c>
      <c r="H388">
        <v>0.34383415672468121</v>
      </c>
      <c r="I388">
        <v>2.1880807368923403</v>
      </c>
    </row>
    <row r="389" spans="1:9" x14ac:dyDescent="0.25">
      <c r="A389" t="s">
        <v>32</v>
      </c>
      <c r="B389">
        <v>-0.80851063829787095</v>
      </c>
      <c r="C389">
        <v>0.41049067031171022</v>
      </c>
      <c r="D389">
        <v>-1.9696200103254973</v>
      </c>
      <c r="E389">
        <v>8.039124508780203E-2</v>
      </c>
      <c r="F389">
        <v>-1.737105048405343</v>
      </c>
      <c r="G389">
        <v>0.12008377180960095</v>
      </c>
      <c r="H389">
        <v>-1.737105048405343</v>
      </c>
      <c r="I389">
        <v>0.12008377180960095</v>
      </c>
    </row>
    <row r="390" spans="1:9" x14ac:dyDescent="0.25">
      <c r="A390">
        <v>4000</v>
      </c>
      <c r="B390">
        <v>3.8014184397163109</v>
      </c>
      <c r="C390">
        <v>0.47399379800859165</v>
      </c>
      <c r="D390">
        <v>8.0199750623053632</v>
      </c>
      <c r="E390">
        <v>2.1698054293378561E-5</v>
      </c>
      <c r="F390">
        <v>2.7291699744292495</v>
      </c>
      <c r="G390">
        <v>4.8736669050033719</v>
      </c>
      <c r="H390">
        <v>2.7291699744292495</v>
      </c>
      <c r="I390">
        <v>4.8736669050033719</v>
      </c>
    </row>
    <row r="391" spans="1:9" ht="15.75" thickBot="1" x14ac:dyDescent="0.3">
      <c r="A391" s="10">
        <v>6000</v>
      </c>
      <c r="B391" s="10">
        <v>3.1347517730496453</v>
      </c>
      <c r="C391" s="10">
        <v>0.47399379800859159</v>
      </c>
      <c r="D391" s="10">
        <v>6.6134868983936048</v>
      </c>
      <c r="E391" s="10">
        <v>9.7747556721978479E-5</v>
      </c>
      <c r="F391" s="10">
        <v>2.0625033077625838</v>
      </c>
      <c r="G391" s="10">
        <v>4.2070002383367067</v>
      </c>
      <c r="H391" s="10">
        <v>2.0625033077625838</v>
      </c>
      <c r="I391" s="10">
        <v>4.2070002383367067</v>
      </c>
    </row>
    <row r="393" spans="1:9" x14ac:dyDescent="0.25">
      <c r="A393" t="s">
        <v>74</v>
      </c>
    </row>
    <row r="394" spans="1:9" ht="15.75" thickBot="1" x14ac:dyDescent="0.3"/>
    <row r="395" spans="1:9" x14ac:dyDescent="0.25">
      <c r="A395" s="12" t="s">
        <v>75</v>
      </c>
      <c r="B395" s="12"/>
    </row>
    <row r="396" spans="1:9" x14ac:dyDescent="0.25">
      <c r="A396" t="s">
        <v>76</v>
      </c>
      <c r="B396">
        <v>0.94652143488183349</v>
      </c>
    </row>
    <row r="397" spans="1:9" x14ac:dyDescent="0.25">
      <c r="A397" t="s">
        <v>77</v>
      </c>
      <c r="B397">
        <v>0.89590282669076504</v>
      </c>
    </row>
    <row r="398" spans="1:9" x14ac:dyDescent="0.25">
      <c r="A398" t="s">
        <v>78</v>
      </c>
      <c r="B398">
        <v>0.80337200597144509</v>
      </c>
    </row>
    <row r="399" spans="1:9" x14ac:dyDescent="0.25">
      <c r="A399" t="s">
        <v>79</v>
      </c>
      <c r="B399">
        <v>1.0142794513143558</v>
      </c>
    </row>
    <row r="400" spans="1:9" ht="15.75" thickBot="1" x14ac:dyDescent="0.3">
      <c r="A400" s="10" t="s">
        <v>80</v>
      </c>
      <c r="B400" s="10">
        <v>18</v>
      </c>
    </row>
    <row r="402" spans="1:9" ht="15.75" thickBot="1" x14ac:dyDescent="0.3">
      <c r="A402" t="s">
        <v>81</v>
      </c>
    </row>
    <row r="403" spans="1:9" x14ac:dyDescent="0.25">
      <c r="A403" s="11"/>
      <c r="B403" s="11" t="s">
        <v>82</v>
      </c>
      <c r="C403" s="11" t="s">
        <v>83</v>
      </c>
      <c r="D403" s="11" t="s">
        <v>84</v>
      </c>
      <c r="E403" s="11" t="s">
        <v>85</v>
      </c>
      <c r="F403" s="11" t="s">
        <v>86</v>
      </c>
    </row>
    <row r="404" spans="1:9" x14ac:dyDescent="0.25">
      <c r="A404" t="s">
        <v>87</v>
      </c>
      <c r="B404">
        <v>8</v>
      </c>
      <c r="C404">
        <v>79.685579196217489</v>
      </c>
      <c r="D404">
        <v>9.9606973995271861</v>
      </c>
      <c r="E404">
        <v>9.682209881271536</v>
      </c>
      <c r="F404">
        <v>1.297389171033093E-3</v>
      </c>
    </row>
    <row r="405" spans="1:9" x14ac:dyDescent="0.25">
      <c r="A405" t="s">
        <v>88</v>
      </c>
      <c r="B405">
        <v>9</v>
      </c>
      <c r="C405">
        <v>9.2588652482269556</v>
      </c>
      <c r="D405">
        <v>1.0287628053585507</v>
      </c>
    </row>
    <row r="406" spans="1:9" ht="15.75" thickBot="1" x14ac:dyDescent="0.3">
      <c r="A406" s="10" t="s">
        <v>89</v>
      </c>
      <c r="B406" s="10">
        <v>17</v>
      </c>
      <c r="C406" s="10">
        <v>88.944444444444443</v>
      </c>
      <c r="D406" s="10"/>
      <c r="E406" s="10"/>
      <c r="F406" s="10"/>
    </row>
    <row r="407" spans="1:9" ht="15.75" thickBot="1" x14ac:dyDescent="0.3"/>
    <row r="408" spans="1:9" x14ac:dyDescent="0.25">
      <c r="A408" s="11"/>
      <c r="B408" s="11" t="s">
        <v>90</v>
      </c>
      <c r="C408" s="11" t="s">
        <v>79</v>
      </c>
      <c r="D408" s="11" t="s">
        <v>91</v>
      </c>
      <c r="E408" s="11" t="s">
        <v>92</v>
      </c>
      <c r="F408" s="11" t="s">
        <v>93</v>
      </c>
      <c r="G408" s="11" t="s">
        <v>94</v>
      </c>
      <c r="H408" s="11" t="s">
        <v>95</v>
      </c>
      <c r="I408" s="11" t="s">
        <v>96</v>
      </c>
    </row>
    <row r="409" spans="1:9" x14ac:dyDescent="0.25">
      <c r="A409" t="s">
        <v>97</v>
      </c>
      <c r="B409">
        <v>0.97517730496453936</v>
      </c>
      <c r="C409">
        <v>0.76160824159117957</v>
      </c>
      <c r="D409">
        <v>1.2804185297774135</v>
      </c>
      <c r="E409">
        <v>0.23241116340186543</v>
      </c>
      <c r="F409">
        <v>-0.74770023399709351</v>
      </c>
      <c r="G409">
        <v>2.6980548439261725</v>
      </c>
      <c r="H409">
        <v>-0.74770023399709351</v>
      </c>
      <c r="I409">
        <v>2.6980548439261725</v>
      </c>
    </row>
    <row r="410" spans="1:9" x14ac:dyDescent="0.25">
      <c r="A410">
        <v>65</v>
      </c>
      <c r="B410">
        <v>0.26950354609929134</v>
      </c>
      <c r="C410">
        <v>0.59179145416983059</v>
      </c>
      <c r="D410">
        <v>0.45540290283061435</v>
      </c>
      <c r="E410">
        <v>0.65960699595329997</v>
      </c>
      <c r="F410">
        <v>-1.0692217308337568</v>
      </c>
      <c r="G410">
        <v>1.6082288230323396</v>
      </c>
      <c r="H410">
        <v>-1.0692217308337568</v>
      </c>
      <c r="I410">
        <v>1.6082288230323396</v>
      </c>
    </row>
    <row r="411" spans="1:9" x14ac:dyDescent="0.25">
      <c r="A411">
        <v>75</v>
      </c>
      <c r="B411">
        <v>0.76950354609929073</v>
      </c>
      <c r="C411">
        <v>0.59179145416983059</v>
      </c>
      <c r="D411">
        <v>1.3002951304505672</v>
      </c>
      <c r="E411">
        <v>0.22580950900775734</v>
      </c>
      <c r="F411">
        <v>-0.56922173083375749</v>
      </c>
      <c r="G411">
        <v>2.1082288230323387</v>
      </c>
      <c r="H411">
        <v>-0.56922173083375749</v>
      </c>
      <c r="I411">
        <v>2.1082288230323387</v>
      </c>
    </row>
    <row r="412" spans="1:9" x14ac:dyDescent="0.25">
      <c r="A412" t="s">
        <v>30</v>
      </c>
      <c r="B412">
        <v>-2.2695035460992892</v>
      </c>
      <c r="C412">
        <v>0.59179145416983048</v>
      </c>
      <c r="D412">
        <v>-3.8349718133104269</v>
      </c>
      <c r="E412">
        <v>3.9971744395670963E-3</v>
      </c>
      <c r="F412">
        <v>-3.6082288230323369</v>
      </c>
      <c r="G412">
        <v>-0.9307782691662414</v>
      </c>
      <c r="H412">
        <v>-3.6082288230323369</v>
      </c>
      <c r="I412">
        <v>-0.9307782691662414</v>
      </c>
    </row>
    <row r="413" spans="1:9" x14ac:dyDescent="0.25">
      <c r="A413" t="s">
        <v>31</v>
      </c>
      <c r="B413">
        <v>1.5594504707527585E-15</v>
      </c>
      <c r="C413">
        <v>0.5855945142498491</v>
      </c>
      <c r="D413">
        <v>2.6630209689556707E-15</v>
      </c>
      <c r="E413">
        <v>1</v>
      </c>
      <c r="F413">
        <v>-1.3247068249056304</v>
      </c>
      <c r="G413">
        <v>1.3247068249056335</v>
      </c>
      <c r="H413">
        <v>-1.3247068249056304</v>
      </c>
      <c r="I413">
        <v>1.3247068249056335</v>
      </c>
    </row>
    <row r="414" spans="1:9" x14ac:dyDescent="0.25">
      <c r="A414">
        <v>120</v>
      </c>
      <c r="B414">
        <v>3.3652482269503534</v>
      </c>
      <c r="C414">
        <v>0.50893491614043262</v>
      </c>
      <c r="D414">
        <v>6.612335134070003</v>
      </c>
      <c r="E414">
        <v>9.7877025116728574E-5</v>
      </c>
      <c r="F414">
        <v>2.2139574610051698</v>
      </c>
      <c r="G414">
        <v>4.5165389928955371</v>
      </c>
      <c r="H414">
        <v>2.2139574610051698</v>
      </c>
      <c r="I414">
        <v>4.5165389928955371</v>
      </c>
    </row>
    <row r="415" spans="1:9" x14ac:dyDescent="0.25">
      <c r="A415" t="s">
        <v>32</v>
      </c>
      <c r="B415">
        <v>0.38297872340425443</v>
      </c>
      <c r="C415">
        <v>0.51250643305360766</v>
      </c>
      <c r="D415">
        <v>0.74726617795292194</v>
      </c>
      <c r="E415">
        <v>0.4739729677497212</v>
      </c>
      <c r="F415">
        <v>-0.77639137510812295</v>
      </c>
      <c r="G415">
        <v>1.5423488219166317</v>
      </c>
      <c r="H415">
        <v>-0.77639137510812295</v>
      </c>
      <c r="I415">
        <v>1.5423488219166317</v>
      </c>
    </row>
    <row r="416" spans="1:9" x14ac:dyDescent="0.25">
      <c r="A416">
        <v>4000</v>
      </c>
      <c r="B416">
        <v>1.7695035460992892</v>
      </c>
      <c r="C416">
        <v>0.59179145416983059</v>
      </c>
      <c r="D416">
        <v>2.9900795856904723</v>
      </c>
      <c r="E416">
        <v>1.5198955581744281E-2</v>
      </c>
      <c r="F416">
        <v>0.43077826916624096</v>
      </c>
      <c r="G416">
        <v>3.1082288230323374</v>
      </c>
      <c r="H416">
        <v>0.43077826916624096</v>
      </c>
      <c r="I416">
        <v>3.1082288230323374</v>
      </c>
    </row>
    <row r="417" spans="1:9" ht="15.75" thickBot="1" x14ac:dyDescent="0.3">
      <c r="A417" s="10">
        <v>6000</v>
      </c>
      <c r="B417" s="10">
        <v>1.2695035460992905</v>
      </c>
      <c r="C417" s="10">
        <v>0.59179145416983059</v>
      </c>
      <c r="D417" s="10">
        <v>2.1451873580705207</v>
      </c>
      <c r="E417" s="10">
        <v>6.0508562282402388E-2</v>
      </c>
      <c r="F417" s="10">
        <v>-6.9221730833757711E-2</v>
      </c>
      <c r="G417" s="10">
        <v>2.6082288230323387</v>
      </c>
      <c r="H417" s="10">
        <v>-6.9221730833757711E-2</v>
      </c>
      <c r="I417" s="10">
        <v>2.6082288230323387</v>
      </c>
    </row>
    <row r="419" spans="1:9" x14ac:dyDescent="0.25">
      <c r="A419" t="s">
        <v>74</v>
      </c>
    </row>
    <row r="420" spans="1:9" ht="15.75" thickBot="1" x14ac:dyDescent="0.3"/>
    <row r="421" spans="1:9" x14ac:dyDescent="0.25">
      <c r="A421" s="12" t="s">
        <v>75</v>
      </c>
      <c r="B421" s="12"/>
    </row>
    <row r="422" spans="1:9" x14ac:dyDescent="0.25">
      <c r="A422" t="s">
        <v>76</v>
      </c>
      <c r="B422">
        <v>0.64115110610680159</v>
      </c>
    </row>
    <row r="423" spans="1:9" x14ac:dyDescent="0.25">
      <c r="A423" t="s">
        <v>77</v>
      </c>
      <c r="B423">
        <v>0.41107474086197515</v>
      </c>
    </row>
    <row r="424" spans="1:9" x14ac:dyDescent="0.25">
      <c r="A424" t="s">
        <v>78</v>
      </c>
      <c r="B424">
        <v>-0.11241437837182468</v>
      </c>
    </row>
    <row r="425" spans="1:9" x14ac:dyDescent="0.25">
      <c r="A425" t="s">
        <v>79</v>
      </c>
      <c r="B425">
        <v>1.8446352688322154</v>
      </c>
    </row>
    <row r="426" spans="1:9" ht="15.75" thickBot="1" x14ac:dyDescent="0.3">
      <c r="A426" s="10" t="s">
        <v>80</v>
      </c>
      <c r="B426" s="10">
        <v>18</v>
      </c>
    </row>
    <row r="428" spans="1:9" ht="15.75" thickBot="1" x14ac:dyDescent="0.3">
      <c r="A428" t="s">
        <v>81</v>
      </c>
    </row>
    <row r="429" spans="1:9" x14ac:dyDescent="0.25">
      <c r="A429" s="11"/>
      <c r="B429" s="11" t="s">
        <v>82</v>
      </c>
      <c r="C429" s="11" t="s">
        <v>83</v>
      </c>
      <c r="D429" s="11" t="s">
        <v>84</v>
      </c>
      <c r="E429" s="11" t="s">
        <v>85</v>
      </c>
      <c r="F429" s="11" t="s">
        <v>86</v>
      </c>
    </row>
    <row r="430" spans="1:9" x14ac:dyDescent="0.25">
      <c r="A430" t="s">
        <v>87</v>
      </c>
      <c r="B430">
        <v>8</v>
      </c>
      <c r="C430">
        <v>21.375886524822715</v>
      </c>
      <c r="D430">
        <v>2.6719858156028393</v>
      </c>
      <c r="E430">
        <v>0.78525937934228895</v>
      </c>
      <c r="F430">
        <v>0.62806379541560164</v>
      </c>
    </row>
    <row r="431" spans="1:9" x14ac:dyDescent="0.25">
      <c r="A431" t="s">
        <v>88</v>
      </c>
      <c r="B431">
        <v>9</v>
      </c>
      <c r="C431">
        <v>30.6241134751773</v>
      </c>
      <c r="D431">
        <v>3.4026792750196999</v>
      </c>
    </row>
    <row r="432" spans="1:9" ht="15.75" thickBot="1" x14ac:dyDescent="0.3">
      <c r="A432" s="10" t="s">
        <v>89</v>
      </c>
      <c r="B432" s="10">
        <v>17</v>
      </c>
      <c r="C432" s="10">
        <v>52.000000000000014</v>
      </c>
      <c r="D432" s="10"/>
      <c r="E432" s="10"/>
      <c r="F432" s="10"/>
    </row>
    <row r="433" spans="1:9" ht="15.75" thickBot="1" x14ac:dyDescent="0.3"/>
    <row r="434" spans="1:9" x14ac:dyDescent="0.25">
      <c r="A434" s="11"/>
      <c r="B434" s="11" t="s">
        <v>90</v>
      </c>
      <c r="C434" s="11" t="s">
        <v>79</v>
      </c>
      <c r="D434" s="11" t="s">
        <v>91</v>
      </c>
      <c r="E434" s="11" t="s">
        <v>92</v>
      </c>
      <c r="F434" s="11" t="s">
        <v>93</v>
      </c>
      <c r="G434" s="11" t="s">
        <v>94</v>
      </c>
      <c r="H434" s="11" t="s">
        <v>95</v>
      </c>
      <c r="I434" s="11" t="s">
        <v>96</v>
      </c>
    </row>
    <row r="435" spans="1:9" x14ac:dyDescent="0.25">
      <c r="A435" t="s">
        <v>97</v>
      </c>
      <c r="B435">
        <v>2.546099290780143</v>
      </c>
      <c r="C435">
        <v>1.3851108012213478</v>
      </c>
      <c r="D435">
        <v>1.8381917811449247</v>
      </c>
      <c r="E435">
        <v>9.9196293023708568E-2</v>
      </c>
      <c r="F435">
        <v>-0.58723902947189011</v>
      </c>
      <c r="G435">
        <v>5.679437611032176</v>
      </c>
      <c r="H435">
        <v>-0.58723902947189011</v>
      </c>
      <c r="I435">
        <v>5.679437611032176</v>
      </c>
    </row>
    <row r="436" spans="1:9" x14ac:dyDescent="0.25">
      <c r="A436">
        <v>65</v>
      </c>
      <c r="B436">
        <v>-0.59574468085106402</v>
      </c>
      <c r="C436">
        <v>1.0762708312197102</v>
      </c>
      <c r="D436">
        <v>-0.5535267365519162</v>
      </c>
      <c r="E436">
        <v>0.59338527040267275</v>
      </c>
      <c r="F436">
        <v>-3.0304384508055104</v>
      </c>
      <c r="G436">
        <v>1.8389490891033813</v>
      </c>
      <c r="H436">
        <v>-3.0304384508055104</v>
      </c>
      <c r="I436">
        <v>1.8389490891033813</v>
      </c>
    </row>
    <row r="437" spans="1:9" x14ac:dyDescent="0.25">
      <c r="A437">
        <v>75</v>
      </c>
      <c r="B437">
        <v>-0.26241134751772976</v>
      </c>
      <c r="C437">
        <v>1.0762708312197102</v>
      </c>
      <c r="D437">
        <v>-0.24381534824310502</v>
      </c>
      <c r="E437">
        <v>0.81284077601199478</v>
      </c>
      <c r="F437">
        <v>-2.6971051174721756</v>
      </c>
      <c r="G437">
        <v>2.1722824224367159</v>
      </c>
      <c r="H437">
        <v>-2.6971051174721756</v>
      </c>
      <c r="I437">
        <v>2.1722824224367159</v>
      </c>
    </row>
    <row r="438" spans="1:9" x14ac:dyDescent="0.25">
      <c r="A438" t="s">
        <v>30</v>
      </c>
      <c r="B438">
        <v>0.9290780141843975</v>
      </c>
      <c r="C438">
        <v>1.07627083121971</v>
      </c>
      <c r="D438">
        <v>0.86323812486072615</v>
      </c>
      <c r="E438">
        <v>0.41042028325364144</v>
      </c>
      <c r="F438">
        <v>-1.5056157557700478</v>
      </c>
      <c r="G438">
        <v>3.3637717841388426</v>
      </c>
      <c r="H438">
        <v>-1.5056157557700478</v>
      </c>
      <c r="I438">
        <v>3.3637717841388426</v>
      </c>
    </row>
    <row r="439" spans="1:9" x14ac:dyDescent="0.25">
      <c r="A439" t="s">
        <v>31</v>
      </c>
      <c r="B439">
        <v>0.49999999999999939</v>
      </c>
      <c r="C439">
        <v>1.0650006690169571</v>
      </c>
      <c r="D439">
        <v>0.46948327315279675</v>
      </c>
      <c r="E439">
        <v>0.64989031217139825</v>
      </c>
      <c r="F439">
        <v>-1.909198891801591</v>
      </c>
      <c r="G439">
        <v>2.9091988918015899</v>
      </c>
      <c r="H439">
        <v>-1.909198891801591</v>
      </c>
      <c r="I439">
        <v>2.9091988918015899</v>
      </c>
    </row>
    <row r="440" spans="1:9" x14ac:dyDescent="0.25">
      <c r="A440">
        <v>120</v>
      </c>
      <c r="B440">
        <v>1.9645390070921984</v>
      </c>
      <c r="C440">
        <v>0.92558248580927405</v>
      </c>
      <c r="D440">
        <v>2.1224893915041219</v>
      </c>
      <c r="E440">
        <v>6.2783142726171956E-2</v>
      </c>
      <c r="F440">
        <v>-0.12927404294181932</v>
      </c>
      <c r="G440">
        <v>4.0583520571262159</v>
      </c>
      <c r="H440">
        <v>-0.12927404294181932</v>
      </c>
      <c r="I440">
        <v>4.0583520571262159</v>
      </c>
    </row>
    <row r="441" spans="1:9" x14ac:dyDescent="0.25">
      <c r="A441" t="s">
        <v>32</v>
      </c>
      <c r="B441">
        <v>-0.42553191489361691</v>
      </c>
      <c r="C441">
        <v>0.9320778811884628</v>
      </c>
      <c r="D441">
        <v>-0.45654115764557651</v>
      </c>
      <c r="E441">
        <v>0.65881895756633557</v>
      </c>
      <c r="F441">
        <v>-2.5340385701098724</v>
      </c>
      <c r="G441">
        <v>1.6829747403226387</v>
      </c>
      <c r="H441">
        <v>-2.5340385701098724</v>
      </c>
      <c r="I441">
        <v>1.6829747403226387</v>
      </c>
    </row>
    <row r="442" spans="1:9" x14ac:dyDescent="0.25">
      <c r="A442">
        <v>4000</v>
      </c>
      <c r="B442">
        <v>-0.26241134751773126</v>
      </c>
      <c r="C442">
        <v>1.0762708312197102</v>
      </c>
      <c r="D442">
        <v>-0.24381534824310641</v>
      </c>
      <c r="E442">
        <v>0.81284077601199378</v>
      </c>
      <c r="F442">
        <v>-2.697105117472177</v>
      </c>
      <c r="G442">
        <v>2.1722824224367145</v>
      </c>
      <c r="H442">
        <v>-2.697105117472177</v>
      </c>
      <c r="I442">
        <v>2.1722824224367145</v>
      </c>
    </row>
    <row r="443" spans="1:9" ht="15.75" thickBot="1" x14ac:dyDescent="0.3">
      <c r="A443" s="10">
        <v>6000</v>
      </c>
      <c r="B443" s="10">
        <v>-9.5744680851064787E-2</v>
      </c>
      <c r="C443" s="10">
        <v>1.07627083121971</v>
      </c>
      <c r="D443" s="10">
        <v>-8.8959654088701642E-2</v>
      </c>
      <c r="E443" s="10">
        <v>0.93106211560484342</v>
      </c>
      <c r="F443" s="10">
        <v>-2.53043845080551</v>
      </c>
      <c r="G443" s="10">
        <v>2.3389490891033806</v>
      </c>
      <c r="H443" s="10">
        <v>-2.53043845080551</v>
      </c>
      <c r="I443" s="10">
        <v>2.3389490891033806</v>
      </c>
    </row>
    <row r="445" spans="1:9" x14ac:dyDescent="0.25">
      <c r="A445" t="s">
        <v>74</v>
      </c>
    </row>
    <row r="446" spans="1:9" ht="15.75" thickBot="1" x14ac:dyDescent="0.3"/>
    <row r="447" spans="1:9" x14ac:dyDescent="0.25">
      <c r="A447" s="12" t="s">
        <v>75</v>
      </c>
      <c r="B447" s="12"/>
    </row>
    <row r="448" spans="1:9" x14ac:dyDescent="0.25">
      <c r="A448" t="s">
        <v>76</v>
      </c>
      <c r="B448">
        <v>0.87220932893152281</v>
      </c>
    </row>
    <row r="449" spans="1:9" x14ac:dyDescent="0.25">
      <c r="A449" t="s">
        <v>77</v>
      </c>
      <c r="B449">
        <v>0.76074911347517737</v>
      </c>
    </row>
    <row r="450" spans="1:9" x14ac:dyDescent="0.25">
      <c r="A450" t="s">
        <v>78</v>
      </c>
      <c r="B450">
        <v>0.54808165878644621</v>
      </c>
    </row>
    <row r="451" spans="1:9" x14ac:dyDescent="0.25">
      <c r="A451" t="s">
        <v>79</v>
      </c>
      <c r="B451">
        <v>0.9223176344161077</v>
      </c>
    </row>
    <row r="452" spans="1:9" ht="15.75" thickBot="1" x14ac:dyDescent="0.3">
      <c r="A452" s="10" t="s">
        <v>80</v>
      </c>
      <c r="B452" s="10">
        <v>18</v>
      </c>
    </row>
    <row r="454" spans="1:9" ht="15.75" thickBot="1" x14ac:dyDescent="0.3">
      <c r="A454" t="s">
        <v>81</v>
      </c>
    </row>
    <row r="455" spans="1:9" x14ac:dyDescent="0.25">
      <c r="A455" s="11"/>
      <c r="B455" s="11" t="s">
        <v>82</v>
      </c>
      <c r="C455" s="11" t="s">
        <v>83</v>
      </c>
      <c r="D455" s="11" t="s">
        <v>84</v>
      </c>
      <c r="E455" s="11" t="s">
        <v>85</v>
      </c>
      <c r="F455" s="11" t="s">
        <v>86</v>
      </c>
    </row>
    <row r="456" spans="1:9" x14ac:dyDescent="0.25">
      <c r="A456" t="s">
        <v>87</v>
      </c>
      <c r="B456">
        <v>8</v>
      </c>
      <c r="C456">
        <v>24.343971631205683</v>
      </c>
      <c r="D456">
        <v>3.0429964539007104</v>
      </c>
      <c r="E456">
        <v>3.5771769337656347</v>
      </c>
      <c r="F456">
        <v>3.7486425820258233E-2</v>
      </c>
    </row>
    <row r="457" spans="1:9" x14ac:dyDescent="0.25">
      <c r="A457" t="s">
        <v>88</v>
      </c>
      <c r="B457">
        <v>9</v>
      </c>
      <c r="C457">
        <v>7.656028368794324</v>
      </c>
      <c r="D457">
        <v>0.85066981875492487</v>
      </c>
    </row>
    <row r="458" spans="1:9" ht="15.75" thickBot="1" x14ac:dyDescent="0.3">
      <c r="A458" s="10" t="s">
        <v>89</v>
      </c>
      <c r="B458" s="10">
        <v>17</v>
      </c>
      <c r="C458" s="10">
        <v>32.000000000000007</v>
      </c>
      <c r="D458" s="10"/>
      <c r="E458" s="10"/>
      <c r="F458" s="10"/>
    </row>
    <row r="459" spans="1:9" ht="15.75" thickBot="1" x14ac:dyDescent="0.3"/>
    <row r="460" spans="1:9" x14ac:dyDescent="0.25">
      <c r="A460" s="11"/>
      <c r="B460" s="11" t="s">
        <v>90</v>
      </c>
      <c r="C460" s="11" t="s">
        <v>79</v>
      </c>
      <c r="D460" s="11" t="s">
        <v>91</v>
      </c>
      <c r="E460" s="11" t="s">
        <v>92</v>
      </c>
      <c r="F460" s="11" t="s">
        <v>93</v>
      </c>
      <c r="G460" s="11" t="s">
        <v>94</v>
      </c>
      <c r="H460" s="11" t="s">
        <v>95</v>
      </c>
      <c r="I460" s="11" t="s">
        <v>96</v>
      </c>
    </row>
    <row r="461" spans="1:9" x14ac:dyDescent="0.25">
      <c r="A461" t="s">
        <v>97</v>
      </c>
      <c r="B461">
        <v>4.9397163120567376</v>
      </c>
      <c r="C461">
        <v>0.69255540061067378</v>
      </c>
      <c r="D461">
        <v>7.1325937357517528</v>
      </c>
      <c r="E461">
        <v>5.4689730943224267E-5</v>
      </c>
      <c r="F461">
        <v>3.373047151930721</v>
      </c>
      <c r="G461">
        <v>6.5063854721827541</v>
      </c>
      <c r="H461">
        <v>3.373047151930721</v>
      </c>
      <c r="I461">
        <v>6.5063854721827541</v>
      </c>
    </row>
    <row r="462" spans="1:9" x14ac:dyDescent="0.25">
      <c r="A462">
        <v>65</v>
      </c>
      <c r="B462">
        <v>3.546099290780122E-2</v>
      </c>
      <c r="C462">
        <v>0.53813541560985512</v>
      </c>
      <c r="D462">
        <v>6.5896040065703876E-2</v>
      </c>
      <c r="E462">
        <v>0.94890115952977183</v>
      </c>
      <c r="F462">
        <v>-1.1818858920694217</v>
      </c>
      <c r="G462">
        <v>1.252807877885024</v>
      </c>
      <c r="H462">
        <v>-1.1818858920694217</v>
      </c>
      <c r="I462">
        <v>1.252807877885024</v>
      </c>
    </row>
    <row r="463" spans="1:9" x14ac:dyDescent="0.25">
      <c r="A463">
        <v>75</v>
      </c>
      <c r="B463">
        <v>-0.79787234042553157</v>
      </c>
      <c r="C463">
        <v>0.53813541560985512</v>
      </c>
      <c r="D463">
        <v>-1.482660901478345</v>
      </c>
      <c r="E463">
        <v>0.17231127757455475</v>
      </c>
      <c r="F463">
        <v>-2.0152192254027543</v>
      </c>
      <c r="G463">
        <v>0.41947454455169131</v>
      </c>
      <c r="H463">
        <v>-2.0152192254027543</v>
      </c>
      <c r="I463">
        <v>0.41947454455169131</v>
      </c>
    </row>
    <row r="464" spans="1:9" x14ac:dyDescent="0.25">
      <c r="A464" t="s">
        <v>30</v>
      </c>
      <c r="B464">
        <v>-1.8687943262411333</v>
      </c>
      <c r="C464">
        <v>0.53813541560985489</v>
      </c>
      <c r="D464">
        <v>-3.4727213114626125</v>
      </c>
      <c r="E464">
        <v>7.0185951713578566E-3</v>
      </c>
      <c r="F464">
        <v>-3.0861412112183557</v>
      </c>
      <c r="G464">
        <v>-0.65144744126391085</v>
      </c>
      <c r="H464">
        <v>-3.0861412112183557</v>
      </c>
      <c r="I464">
        <v>-0.65144744126391085</v>
      </c>
    </row>
    <row r="465" spans="1:9" x14ac:dyDescent="0.25">
      <c r="A465" t="s">
        <v>31</v>
      </c>
      <c r="B465">
        <v>-1.4999999999999991</v>
      </c>
      <c r="C465">
        <v>0.53250033450847856</v>
      </c>
      <c r="D465">
        <v>-2.8168996389167824</v>
      </c>
      <c r="E465">
        <v>2.014874787646451E-2</v>
      </c>
      <c r="F465">
        <v>-2.7045994459007945</v>
      </c>
      <c r="G465">
        <v>-0.29540055409920396</v>
      </c>
      <c r="H465">
        <v>-2.7045994459007945</v>
      </c>
      <c r="I465">
        <v>-0.29540055409920396</v>
      </c>
    </row>
    <row r="466" spans="1:9" x14ac:dyDescent="0.25">
      <c r="A466">
        <v>120</v>
      </c>
      <c r="B466">
        <v>-0.18439716312056753</v>
      </c>
      <c r="C466">
        <v>0.46279124290463697</v>
      </c>
      <c r="D466">
        <v>-0.39844566194301245</v>
      </c>
      <c r="E466">
        <v>0.69958900615309161</v>
      </c>
      <c r="F466">
        <v>-1.2313036881375763</v>
      </c>
      <c r="G466">
        <v>0.86250936189644112</v>
      </c>
      <c r="H466">
        <v>-1.2313036881375763</v>
      </c>
      <c r="I466">
        <v>0.86250936189644112</v>
      </c>
    </row>
    <row r="467" spans="1:9" x14ac:dyDescent="0.25">
      <c r="A467" t="s">
        <v>32</v>
      </c>
      <c r="B467">
        <v>0.78723404255319085</v>
      </c>
      <c r="C467">
        <v>0.46603894059423134</v>
      </c>
      <c r="D467">
        <v>1.6892022832886322</v>
      </c>
      <c r="E467">
        <v>0.12544606571979475</v>
      </c>
      <c r="F467">
        <v>-0.26701928505493699</v>
      </c>
      <c r="G467">
        <v>1.8414873701613188</v>
      </c>
      <c r="H467">
        <v>-0.26701928505493699</v>
      </c>
      <c r="I467">
        <v>1.8414873701613188</v>
      </c>
    </row>
    <row r="468" spans="1:9" x14ac:dyDescent="0.25">
      <c r="A468">
        <v>4000</v>
      </c>
      <c r="B468">
        <v>1.2021276595744674</v>
      </c>
      <c r="C468">
        <v>0.53813541560985501</v>
      </c>
      <c r="D468">
        <v>2.2338757582273732</v>
      </c>
      <c r="E468">
        <v>5.2364361684496673E-2</v>
      </c>
      <c r="F468">
        <v>-1.5219225402755221E-2</v>
      </c>
      <c r="G468">
        <v>2.4194745445516901</v>
      </c>
      <c r="H468">
        <v>-1.5219225402755221E-2</v>
      </c>
      <c r="I468">
        <v>2.4194745445516901</v>
      </c>
    </row>
    <row r="469" spans="1:9" ht="15.75" thickBot="1" x14ac:dyDescent="0.3">
      <c r="A469" s="10">
        <v>6000</v>
      </c>
      <c r="B469" s="10">
        <v>1.0354609929078009</v>
      </c>
      <c r="C469" s="10">
        <v>0.53813541560985501</v>
      </c>
      <c r="D469" s="10">
        <v>1.9241643699185633</v>
      </c>
      <c r="E469" s="10">
        <v>8.6477596682015379E-2</v>
      </c>
      <c r="F469" s="10">
        <v>-0.18188589206942174</v>
      </c>
      <c r="G469" s="10">
        <v>2.2528078778850236</v>
      </c>
      <c r="H469" s="10">
        <v>-0.18188589206942174</v>
      </c>
      <c r="I469" s="10">
        <v>2.2528078778850236</v>
      </c>
    </row>
    <row r="471" spans="1:9" x14ac:dyDescent="0.25">
      <c r="A471" t="s">
        <v>74</v>
      </c>
    </row>
    <row r="472" spans="1:9" ht="15.75" thickBot="1" x14ac:dyDescent="0.3"/>
    <row r="473" spans="1:9" x14ac:dyDescent="0.25">
      <c r="A473" s="12" t="s">
        <v>75</v>
      </c>
      <c r="B473" s="12"/>
    </row>
    <row r="474" spans="1:9" x14ac:dyDescent="0.25">
      <c r="A474" t="s">
        <v>76</v>
      </c>
      <c r="B474">
        <v>0.97085884590575222</v>
      </c>
    </row>
    <row r="475" spans="1:9" x14ac:dyDescent="0.25">
      <c r="A475" t="s">
        <v>77</v>
      </c>
      <c r="B475">
        <v>0.94256689867344923</v>
      </c>
    </row>
    <row r="476" spans="1:9" x14ac:dyDescent="0.25">
      <c r="A476" t="s">
        <v>78</v>
      </c>
      <c r="B476">
        <v>0.89151525304984836</v>
      </c>
    </row>
    <row r="477" spans="1:9" x14ac:dyDescent="0.25">
      <c r="A477" t="s">
        <v>79</v>
      </c>
      <c r="B477">
        <v>0.70375554535100682</v>
      </c>
    </row>
    <row r="478" spans="1:9" ht="15.75" thickBot="1" x14ac:dyDescent="0.3">
      <c r="A478" s="10" t="s">
        <v>80</v>
      </c>
      <c r="B478" s="10">
        <v>18</v>
      </c>
    </row>
    <row r="480" spans="1:9" ht="15.75" thickBot="1" x14ac:dyDescent="0.3">
      <c r="A480" t="s">
        <v>81</v>
      </c>
    </row>
    <row r="481" spans="1:9" x14ac:dyDescent="0.25">
      <c r="A481" s="11"/>
      <c r="B481" s="11" t="s">
        <v>82</v>
      </c>
      <c r="C481" s="11" t="s">
        <v>83</v>
      </c>
      <c r="D481" s="11" t="s">
        <v>84</v>
      </c>
      <c r="E481" s="11" t="s">
        <v>85</v>
      </c>
      <c r="F481" s="11" t="s">
        <v>86</v>
      </c>
    </row>
    <row r="482" spans="1:9" x14ac:dyDescent="0.25">
      <c r="A482" t="s">
        <v>87</v>
      </c>
      <c r="B482">
        <v>8</v>
      </c>
      <c r="C482">
        <v>73.153664302600475</v>
      </c>
      <c r="D482">
        <v>9.1442080378250594</v>
      </c>
      <c r="E482">
        <v>18.463007159904539</v>
      </c>
      <c r="F482">
        <v>1.0088260951347933E-4</v>
      </c>
    </row>
    <row r="483" spans="1:9" x14ac:dyDescent="0.25">
      <c r="A483" t="s">
        <v>88</v>
      </c>
      <c r="B483">
        <v>9</v>
      </c>
      <c r="C483">
        <v>4.4574468085106371</v>
      </c>
      <c r="D483">
        <v>0.49527186761229303</v>
      </c>
    </row>
    <row r="484" spans="1:9" ht="15.75" thickBot="1" x14ac:dyDescent="0.3">
      <c r="A484" s="10" t="s">
        <v>89</v>
      </c>
      <c r="B484" s="10">
        <v>17</v>
      </c>
      <c r="C484" s="10">
        <v>77.611111111111114</v>
      </c>
      <c r="D484" s="10"/>
      <c r="E484" s="10"/>
      <c r="F484" s="10"/>
    </row>
    <row r="485" spans="1:9" ht="15.75" thickBot="1" x14ac:dyDescent="0.3"/>
    <row r="486" spans="1:9" x14ac:dyDescent="0.25">
      <c r="A486" s="11"/>
      <c r="B486" s="11" t="s">
        <v>90</v>
      </c>
      <c r="C486" s="11" t="s">
        <v>79</v>
      </c>
      <c r="D486" s="11" t="s">
        <v>91</v>
      </c>
      <c r="E486" s="11" t="s">
        <v>92</v>
      </c>
      <c r="F486" s="11" t="s">
        <v>93</v>
      </c>
      <c r="G486" s="11" t="s">
        <v>94</v>
      </c>
      <c r="H486" s="11" t="s">
        <v>95</v>
      </c>
      <c r="I486" s="11" t="s">
        <v>96</v>
      </c>
    </row>
    <row r="487" spans="1:9" x14ac:dyDescent="0.25">
      <c r="A487" t="s">
        <v>97</v>
      </c>
      <c r="B487">
        <v>4.1205673758865249</v>
      </c>
      <c r="C487">
        <v>0.52844018747522037</v>
      </c>
      <c r="D487">
        <v>7.7976041064812973</v>
      </c>
      <c r="E487">
        <v>2.7147616202699803E-5</v>
      </c>
      <c r="F487">
        <v>2.9251526206790288</v>
      </c>
      <c r="G487">
        <v>5.315982131094021</v>
      </c>
      <c r="H487">
        <v>2.9251526206790288</v>
      </c>
      <c r="I487">
        <v>5.315982131094021</v>
      </c>
    </row>
    <row r="488" spans="1:9" x14ac:dyDescent="0.25">
      <c r="A488">
        <v>65</v>
      </c>
      <c r="B488">
        <v>-1.0709219858156029</v>
      </c>
      <c r="C488">
        <v>0.41061318655688306</v>
      </c>
      <c r="D488">
        <v>-2.6081042228468374</v>
      </c>
      <c r="E488">
        <v>2.8358786949262672E-2</v>
      </c>
      <c r="F488">
        <v>-1.9997935469246517</v>
      </c>
      <c r="G488">
        <v>-0.14205042470655416</v>
      </c>
      <c r="H488">
        <v>-1.9997935469246517</v>
      </c>
      <c r="I488">
        <v>-0.14205042470655416</v>
      </c>
    </row>
    <row r="489" spans="1:9" x14ac:dyDescent="0.25">
      <c r="A489">
        <v>75</v>
      </c>
      <c r="B489">
        <v>-1.2375886524822712</v>
      </c>
      <c r="C489">
        <v>0.41061318655688306</v>
      </c>
      <c r="D489">
        <v>-3.0140012376607532</v>
      </c>
      <c r="E489">
        <v>1.4620734593761094E-2</v>
      </c>
      <c r="F489">
        <v>-2.16646021359132</v>
      </c>
      <c r="G489">
        <v>-0.30871709137322245</v>
      </c>
      <c r="H489">
        <v>-2.16646021359132</v>
      </c>
      <c r="I489">
        <v>-0.30871709137322245</v>
      </c>
    </row>
    <row r="490" spans="1:9" x14ac:dyDescent="0.25">
      <c r="A490" t="s">
        <v>30</v>
      </c>
      <c r="B490">
        <v>-2.4290780141843968</v>
      </c>
      <c r="C490">
        <v>0.41061318655688295</v>
      </c>
      <c r="D490">
        <v>-5.9157330882453101</v>
      </c>
      <c r="E490">
        <v>2.2465089805848919E-4</v>
      </c>
      <c r="F490">
        <v>-3.3579495752934454</v>
      </c>
      <c r="G490">
        <v>-1.5002064530753483</v>
      </c>
      <c r="H490">
        <v>-3.3579495752934454</v>
      </c>
      <c r="I490">
        <v>-1.5002064530753483</v>
      </c>
    </row>
    <row r="491" spans="1:9" x14ac:dyDescent="0.25">
      <c r="A491" t="s">
        <v>31</v>
      </c>
      <c r="B491">
        <v>-0.66666666666666596</v>
      </c>
      <c r="C491">
        <v>0.40631345355209564</v>
      </c>
      <c r="D491">
        <v>-1.6407693637473637</v>
      </c>
      <c r="E491">
        <v>0.13526435339177614</v>
      </c>
      <c r="F491">
        <v>-1.585811555960815</v>
      </c>
      <c r="G491">
        <v>0.2524782226274831</v>
      </c>
      <c r="H491">
        <v>-1.585811555960815</v>
      </c>
      <c r="I491">
        <v>0.2524782226274831</v>
      </c>
    </row>
    <row r="492" spans="1:9" x14ac:dyDescent="0.25">
      <c r="A492">
        <v>120</v>
      </c>
      <c r="B492">
        <v>0.20212765957446835</v>
      </c>
      <c r="C492">
        <v>0.35312336160655661</v>
      </c>
      <c r="D492">
        <v>0.57239956783056223</v>
      </c>
      <c r="E492">
        <v>0.58106606429055985</v>
      </c>
      <c r="F492">
        <v>-0.59669288223518446</v>
      </c>
      <c r="G492">
        <v>1.0009482013841211</v>
      </c>
      <c r="H492">
        <v>-0.59669288223518446</v>
      </c>
      <c r="I492">
        <v>1.0009482013841211</v>
      </c>
    </row>
    <row r="493" spans="1:9" x14ac:dyDescent="0.25">
      <c r="A493" t="s">
        <v>32</v>
      </c>
      <c r="B493">
        <v>-1.5744680851063817</v>
      </c>
      <c r="C493">
        <v>0.35560145068713961</v>
      </c>
      <c r="D493">
        <v>-4.4276199719207803</v>
      </c>
      <c r="E493">
        <v>1.6528416446693636E-3</v>
      </c>
      <c r="F493">
        <v>-2.3788944538797274</v>
      </c>
      <c r="G493">
        <v>-0.77004171633303609</v>
      </c>
      <c r="H493">
        <v>-2.3788944538797274</v>
      </c>
      <c r="I493">
        <v>-0.77004171633303609</v>
      </c>
    </row>
    <row r="494" spans="1:9" x14ac:dyDescent="0.25">
      <c r="A494">
        <v>4000</v>
      </c>
      <c r="B494">
        <v>3.7624113475177308</v>
      </c>
      <c r="C494">
        <v>0.410613186556883</v>
      </c>
      <c r="D494">
        <v>9.1629092067566056</v>
      </c>
      <c r="E494">
        <v>7.3709348618688027E-6</v>
      </c>
      <c r="F494">
        <v>2.8335397864086822</v>
      </c>
      <c r="G494">
        <v>4.6912829086267793</v>
      </c>
      <c r="H494">
        <v>2.8335397864086822</v>
      </c>
      <c r="I494">
        <v>4.6912829086267793</v>
      </c>
    </row>
    <row r="495" spans="1:9" ht="15.75" thickBot="1" x14ac:dyDescent="0.3">
      <c r="A495" s="10">
        <v>6000</v>
      </c>
      <c r="B495" s="10">
        <v>2.9290780141843973</v>
      </c>
      <c r="C495" s="10">
        <v>0.41061318655688295</v>
      </c>
      <c r="D495" s="10">
        <v>7.1334241326870469</v>
      </c>
      <c r="E495" s="10">
        <v>5.4640300239287132E-5</v>
      </c>
      <c r="F495" s="10">
        <v>2.0002064530753487</v>
      </c>
      <c r="G495" s="10">
        <v>3.8579495752934458</v>
      </c>
      <c r="H495" s="10">
        <v>2.0002064530753487</v>
      </c>
      <c r="I495" s="10">
        <v>3.8579495752934458</v>
      </c>
    </row>
    <row r="497" spans="1:9" x14ac:dyDescent="0.25">
      <c r="A497" t="s">
        <v>74</v>
      </c>
    </row>
    <row r="498" spans="1:9" ht="15.75" thickBot="1" x14ac:dyDescent="0.3"/>
    <row r="499" spans="1:9" x14ac:dyDescent="0.25">
      <c r="A499" s="12" t="s">
        <v>75</v>
      </c>
      <c r="B499" s="12"/>
    </row>
    <row r="500" spans="1:9" x14ac:dyDescent="0.25">
      <c r="A500" t="s">
        <v>76</v>
      </c>
      <c r="B500">
        <v>0.91332843771813566</v>
      </c>
    </row>
    <row r="501" spans="1:9" x14ac:dyDescent="0.25">
      <c r="A501" t="s">
        <v>77</v>
      </c>
      <c r="B501">
        <v>0.83416883514465046</v>
      </c>
    </row>
    <row r="502" spans="1:9" x14ac:dyDescent="0.25">
      <c r="A502" t="s">
        <v>78</v>
      </c>
      <c r="B502">
        <v>0.68676335527322863</v>
      </c>
    </row>
    <row r="503" spans="1:9" x14ac:dyDescent="0.25">
      <c r="A503" t="s">
        <v>79</v>
      </c>
      <c r="B503">
        <v>1.0669104331388013</v>
      </c>
    </row>
    <row r="504" spans="1:9" ht="15.75" thickBot="1" x14ac:dyDescent="0.3">
      <c r="A504" s="10" t="s">
        <v>80</v>
      </c>
      <c r="B504" s="10">
        <v>18</v>
      </c>
    </row>
    <row r="506" spans="1:9" ht="15.75" thickBot="1" x14ac:dyDescent="0.3">
      <c r="A506" t="s">
        <v>81</v>
      </c>
    </row>
    <row r="507" spans="1:9" x14ac:dyDescent="0.25">
      <c r="A507" s="11"/>
      <c r="B507" s="11" t="s">
        <v>82</v>
      </c>
      <c r="C507" s="11" t="s">
        <v>83</v>
      </c>
      <c r="D507" s="11" t="s">
        <v>84</v>
      </c>
      <c r="E507" s="11" t="s">
        <v>85</v>
      </c>
      <c r="F507" s="11" t="s">
        <v>86</v>
      </c>
    </row>
    <row r="508" spans="1:9" x14ac:dyDescent="0.25">
      <c r="A508" t="s">
        <v>87</v>
      </c>
      <c r="B508">
        <v>8</v>
      </c>
      <c r="C508">
        <v>51.533096926713966</v>
      </c>
      <c r="D508">
        <v>6.4416371158392458</v>
      </c>
      <c r="E508">
        <v>5.659008307372801</v>
      </c>
      <c r="F508">
        <v>8.9087240326893077E-3</v>
      </c>
    </row>
    <row r="509" spans="1:9" x14ac:dyDescent="0.25">
      <c r="A509" t="s">
        <v>88</v>
      </c>
      <c r="B509">
        <v>9</v>
      </c>
      <c r="C509">
        <v>10.244680851063821</v>
      </c>
      <c r="D509">
        <v>1.1382978723404245</v>
      </c>
    </row>
    <row r="510" spans="1:9" ht="15.75" thickBot="1" x14ac:dyDescent="0.3">
      <c r="A510" s="10" t="s">
        <v>89</v>
      </c>
      <c r="B510" s="10">
        <v>17</v>
      </c>
      <c r="C510" s="10">
        <v>61.777777777777786</v>
      </c>
      <c r="D510" s="10"/>
      <c r="E510" s="10"/>
      <c r="F510" s="10"/>
    </row>
    <row r="511" spans="1:9" ht="15.75" thickBot="1" x14ac:dyDescent="0.3"/>
    <row r="512" spans="1:9" x14ac:dyDescent="0.25">
      <c r="A512" s="11"/>
      <c r="B512" s="11" t="s">
        <v>90</v>
      </c>
      <c r="C512" s="11" t="s">
        <v>79</v>
      </c>
      <c r="D512" s="11" t="s">
        <v>91</v>
      </c>
      <c r="E512" s="11" t="s">
        <v>92</v>
      </c>
      <c r="F512" s="11" t="s">
        <v>93</v>
      </c>
      <c r="G512" s="11" t="s">
        <v>94</v>
      </c>
      <c r="H512" s="11" t="s">
        <v>95</v>
      </c>
      <c r="I512" s="11" t="s">
        <v>96</v>
      </c>
    </row>
    <row r="513" spans="1:9" x14ac:dyDescent="0.25">
      <c r="A513" t="s">
        <v>97</v>
      </c>
      <c r="B513">
        <v>0.70567375886524886</v>
      </c>
      <c r="C513">
        <v>0.80112810908784438</v>
      </c>
      <c r="D513">
        <v>0.88085007985641794</v>
      </c>
      <c r="E513">
        <v>0.40130922339690644</v>
      </c>
      <c r="F513">
        <v>-1.1066039314268004</v>
      </c>
      <c r="G513">
        <v>2.5179514491572981</v>
      </c>
      <c r="H513">
        <v>-1.1066039314268004</v>
      </c>
      <c r="I513">
        <v>2.5179514491572981</v>
      </c>
    </row>
    <row r="514" spans="1:9" x14ac:dyDescent="0.25">
      <c r="A514">
        <v>65</v>
      </c>
      <c r="B514">
        <v>0.12411347517730548</v>
      </c>
      <c r="C514">
        <v>0.62249952503522499</v>
      </c>
      <c r="D514">
        <v>0.19937922871552768</v>
      </c>
      <c r="E514">
        <v>0.84639786895517344</v>
      </c>
      <c r="F514">
        <v>-1.2840782842196095</v>
      </c>
      <c r="G514">
        <v>1.5323052345742203</v>
      </c>
      <c r="H514">
        <v>-1.2840782842196095</v>
      </c>
      <c r="I514">
        <v>1.5323052345742203</v>
      </c>
    </row>
    <row r="515" spans="1:9" x14ac:dyDescent="0.25">
      <c r="A515">
        <v>75</v>
      </c>
      <c r="B515">
        <v>0.79078014184397172</v>
      </c>
      <c r="C515">
        <v>0.62249952503522499</v>
      </c>
      <c r="D515">
        <v>1.2703305143874999</v>
      </c>
      <c r="E515">
        <v>0.23582272259966322</v>
      </c>
      <c r="F515">
        <v>-0.61741161755294316</v>
      </c>
      <c r="G515">
        <v>2.1989719012408866</v>
      </c>
      <c r="H515">
        <v>-0.61741161755294316</v>
      </c>
      <c r="I515">
        <v>2.1989719012408866</v>
      </c>
    </row>
    <row r="516" spans="1:9" x14ac:dyDescent="0.25">
      <c r="A516" t="s">
        <v>30</v>
      </c>
      <c r="B516">
        <v>-0.29078014184397127</v>
      </c>
      <c r="C516">
        <v>0.62249952503522477</v>
      </c>
      <c r="D516">
        <v>-0.46711705013351967</v>
      </c>
      <c r="E516">
        <v>0.65151840068797418</v>
      </c>
      <c r="F516">
        <v>-1.6989719012408857</v>
      </c>
      <c r="G516">
        <v>1.1174116175529432</v>
      </c>
      <c r="H516">
        <v>-1.6989719012408857</v>
      </c>
      <c r="I516">
        <v>1.1174116175529432</v>
      </c>
    </row>
    <row r="517" spans="1:9" x14ac:dyDescent="0.25">
      <c r="A517" t="s">
        <v>31</v>
      </c>
      <c r="B517">
        <v>-0.1666666666666663</v>
      </c>
      <c r="C517">
        <v>0.61598102577390712</v>
      </c>
      <c r="D517">
        <v>-0.2705711047791925</v>
      </c>
      <c r="E517">
        <v>0.79282357124954406</v>
      </c>
      <c r="F517">
        <v>-1.5601125562688962</v>
      </c>
      <c r="G517">
        <v>1.2267792229355636</v>
      </c>
      <c r="H517">
        <v>-1.5601125562688962</v>
      </c>
      <c r="I517">
        <v>1.2267792229355636</v>
      </c>
    </row>
    <row r="518" spans="1:9" x14ac:dyDescent="0.25">
      <c r="A518">
        <v>120</v>
      </c>
      <c r="B518">
        <v>1.521276595744681</v>
      </c>
      <c r="C518">
        <v>0.53534355952416912</v>
      </c>
      <c r="D518">
        <v>2.8416828197145798</v>
      </c>
      <c r="E518">
        <v>1.9349959417806144E-2</v>
      </c>
      <c r="F518">
        <v>0.31024532800919435</v>
      </c>
      <c r="G518">
        <v>2.7323078634801679</v>
      </c>
      <c r="H518">
        <v>0.31024532800919435</v>
      </c>
      <c r="I518">
        <v>2.7323078634801679</v>
      </c>
    </row>
    <row r="519" spans="1:9" x14ac:dyDescent="0.25">
      <c r="A519" t="s">
        <v>32</v>
      </c>
      <c r="B519">
        <v>1.2553191489361688</v>
      </c>
      <c r="C519">
        <v>0.53910040252425195</v>
      </c>
      <c r="D519">
        <v>2.3285442619933807</v>
      </c>
      <c r="E519">
        <v>4.4853918770931159E-2</v>
      </c>
      <c r="F519">
        <v>3.5789311898536624E-2</v>
      </c>
      <c r="G519">
        <v>2.474848985973801</v>
      </c>
      <c r="H519">
        <v>3.5789311898536624E-2</v>
      </c>
      <c r="I519">
        <v>2.474848985973801</v>
      </c>
    </row>
    <row r="520" spans="1:9" x14ac:dyDescent="0.25">
      <c r="A520">
        <v>4000</v>
      </c>
      <c r="B520">
        <v>3.1241134751773036</v>
      </c>
      <c r="C520">
        <v>0.62249952503522499</v>
      </c>
      <c r="D520">
        <v>5.0186600142394031</v>
      </c>
      <c r="E520">
        <v>7.2040316270579458E-4</v>
      </c>
      <c r="F520">
        <v>1.7159217157803888</v>
      </c>
      <c r="G520">
        <v>4.5323052345742187</v>
      </c>
      <c r="H520">
        <v>1.7159217157803888</v>
      </c>
      <c r="I520">
        <v>4.5323052345742187</v>
      </c>
    </row>
    <row r="521" spans="1:9" ht="15.75" thickBot="1" x14ac:dyDescent="0.3">
      <c r="A521" s="10">
        <v>6000</v>
      </c>
      <c r="B521" s="10">
        <v>1.2907801418439715</v>
      </c>
      <c r="C521" s="10">
        <v>0.62249952503522488</v>
      </c>
      <c r="D521" s="10">
        <v>2.0735439786414798</v>
      </c>
      <c r="E521" s="10">
        <v>6.7972639195295989E-2</v>
      </c>
      <c r="F521" s="10">
        <v>-0.11741161755294316</v>
      </c>
      <c r="G521" s="10">
        <v>2.6989719012408862</v>
      </c>
      <c r="H521" s="10">
        <v>-0.11741161755294316</v>
      </c>
      <c r="I521" s="10">
        <v>2.6989719012408862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viz</vt:lpstr>
      <vt:lpstr>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 Kaldi</dc:creator>
  <cp:keywords/>
  <dc:description/>
  <cp:lastModifiedBy>AYUSH PRADHANANGA</cp:lastModifiedBy>
  <cp:revision/>
  <dcterms:created xsi:type="dcterms:W3CDTF">2015-06-05T18:17:20Z</dcterms:created>
  <dcterms:modified xsi:type="dcterms:W3CDTF">2024-01-04T03:15:24Z</dcterms:modified>
  <cp:category/>
  <cp:contentStatus/>
</cp:coreProperties>
</file>